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 s="1"/>
  <c r="H12" i="6" s="1"/>
  <c r="I12" i="6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/>
  <c r="B23" i="6" s="1"/>
  <c r="B24" i="6"/>
  <c r="B25" i="6" s="1"/>
  <c r="B26" i="6" s="1"/>
  <c r="B27" i="6" s="1"/>
  <c r="B28" i="6" s="1"/>
  <c r="B29" i="6" s="1"/>
  <c r="B30" i="6"/>
  <c r="B31" i="6" s="1"/>
  <c r="B32" i="6" s="1"/>
  <c r="B33" i="6" s="1"/>
  <c r="B34" i="6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/>
  <c r="AG2" i="5" s="1"/>
  <c r="F3" i="5"/>
  <c r="G3" i="5"/>
  <c r="H3" i="5" s="1"/>
  <c r="I3" i="5" s="1"/>
  <c r="J3" i="5" s="1"/>
  <c r="K3" i="5" s="1"/>
  <c r="L3" i="5" s="1"/>
  <c r="M3" i="5"/>
  <c r="N3" i="5" s="1"/>
  <c r="O3" i="5"/>
  <c r="P3" i="5" s="1"/>
  <c r="Q3" i="5"/>
  <c r="R3" i="5" s="1"/>
  <c r="S3" i="5" s="1"/>
  <c r="T3" i="5" s="1"/>
  <c r="U3" i="5" s="1"/>
  <c r="V3" i="5" s="1"/>
  <c r="W3" i="5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L28" i="4"/>
  <c r="O28" i="4"/>
  <c r="N61" i="4" s="1"/>
  <c r="P28" i="4"/>
  <c r="Q28" i="4" s="1"/>
  <c r="K30" i="4"/>
  <c r="O30" i="4"/>
  <c r="K31" i="4"/>
  <c r="L31" i="4"/>
  <c r="O33" i="4"/>
  <c r="P33" i="4" s="1"/>
  <c r="Q33" i="4"/>
  <c r="L34" i="4"/>
  <c r="K35" i="4"/>
  <c r="O35" i="4"/>
  <c r="L36" i="4"/>
  <c r="O36" i="4"/>
  <c r="P36" i="4"/>
  <c r="Q36" i="4" s="1"/>
  <c r="AL37" i="4"/>
  <c r="AJ38" i="4"/>
  <c r="AL38" i="4"/>
  <c r="K40" i="4"/>
  <c r="O40" i="4"/>
  <c r="P40" i="4" s="1"/>
  <c r="Q40" i="4" s="1"/>
  <c r="K41" i="4"/>
  <c r="L41" i="4"/>
  <c r="O42" i="4"/>
  <c r="P42" i="4" s="1"/>
  <c r="Q42" i="4" s="1"/>
  <c r="L43" i="4"/>
  <c r="AL44" i="4"/>
  <c r="AJ45" i="4"/>
  <c r="AL45" i="4"/>
  <c r="AJ46" i="4"/>
  <c r="AL46" i="4"/>
  <c r="AJ47" i="4"/>
  <c r="AL47" i="4"/>
  <c r="AL48" i="4"/>
  <c r="J49" i="4"/>
  <c r="O49" i="4"/>
  <c r="Q49" i="4" s="1"/>
  <c r="P58" i="4"/>
  <c r="Q58" i="4"/>
  <c r="R58" i="4"/>
  <c r="S58" i="4"/>
  <c r="O60" i="4"/>
  <c r="Q60" i="4"/>
  <c r="S60" i="4"/>
  <c r="W60" i="4"/>
  <c r="Z60" i="4"/>
  <c r="AC60" i="4"/>
  <c r="AF60" i="4"/>
  <c r="AI60" i="4"/>
  <c r="L61" i="4"/>
  <c r="O61" i="4"/>
  <c r="Q61" i="4"/>
  <c r="S61" i="4"/>
  <c r="W61" i="4"/>
  <c r="Z61" i="4"/>
  <c r="AC61" i="4"/>
  <c r="AF61" i="4"/>
  <c r="AI61" i="4"/>
  <c r="L62" i="4"/>
  <c r="O62" i="4"/>
  <c r="Q62" i="4"/>
  <c r="S62" i="4"/>
  <c r="W62" i="4"/>
  <c r="Z62" i="4"/>
  <c r="AC62" i="4"/>
  <c r="AF62" i="4"/>
  <c r="AI62" i="4"/>
  <c r="K63" i="4"/>
  <c r="L63" i="4"/>
  <c r="O63" i="4"/>
  <c r="Q63" i="4"/>
  <c r="S63" i="4"/>
  <c r="W63" i="4"/>
  <c r="Z63" i="4"/>
  <c r="AC63" i="4"/>
  <c r="AF63" i="4"/>
  <c r="AI63" i="4"/>
  <c r="C10" i="517"/>
  <c r="R12" i="517"/>
  <c r="K15" i="517"/>
  <c r="T22" i="517"/>
  <c r="X22" i="517"/>
  <c r="AB22" i="517"/>
  <c r="AD22" i="517"/>
  <c r="AF22" i="517"/>
  <c r="AH22" i="517"/>
  <c r="F24" i="517"/>
  <c r="Z22" i="517" s="1"/>
  <c r="F25" i="517"/>
  <c r="P25" i="517"/>
  <c r="R25" i="517"/>
  <c r="V25" i="517"/>
  <c r="V22" i="517" s="1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V22" i="515"/>
  <c r="X22" i="515"/>
  <c r="Z22" i="515"/>
  <c r="AD22" i="515"/>
  <c r="F24" i="515"/>
  <c r="AB22" i="515" s="1"/>
  <c r="F25" i="515"/>
  <c r="R25" i="515"/>
  <c r="V25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I11" i="516" s="1"/>
  <c r="C11" i="516"/>
  <c r="D11" i="516"/>
  <c r="E11" i="516"/>
  <c r="F11" i="516"/>
  <c r="H11" i="516"/>
  <c r="J11" i="516"/>
  <c r="K11" i="516"/>
  <c r="L11" i="516"/>
  <c r="M11" i="516"/>
  <c r="N11" i="516"/>
  <c r="P11" i="516"/>
  <c r="R11" i="516"/>
  <c r="S11" i="516"/>
  <c r="T11" i="516"/>
  <c r="U11" i="516"/>
  <c r="V11" i="516"/>
  <c r="X11" i="516"/>
  <c r="Z11" i="516"/>
  <c r="AA11" i="516"/>
  <c r="AB11" i="516"/>
  <c r="AC11" i="516"/>
  <c r="AD11" i="516"/>
  <c r="D12" i="516"/>
  <c r="E12" i="516"/>
  <c r="F12" i="516" s="1"/>
  <c r="G12" i="516" s="1"/>
  <c r="H12" i="516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 s="1"/>
  <c r="B20" i="516" s="1"/>
  <c r="B21" i="516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F30" i="4"/>
  <c r="AL31" i="4"/>
  <c r="R33" i="4"/>
  <c r="AH33" i="4"/>
  <c r="T35" i="4"/>
  <c r="X40" i="4"/>
  <c r="AF40" i="4"/>
  <c r="AL41" i="4"/>
  <c r="R42" i="4"/>
  <c r="AH42" i="4"/>
  <c r="AH49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X49" i="4"/>
  <c r="R23" i="4"/>
  <c r="AH23" i="4"/>
  <c r="AH28" i="4"/>
  <c r="T30" i="4"/>
  <c r="X35" i="4"/>
  <c r="AF35" i="4"/>
  <c r="AL36" i="4"/>
  <c r="T40" i="4"/>
  <c r="AF28" i="4"/>
  <c r="AF31" i="4"/>
  <c r="AL33" i="4"/>
  <c r="Z34" i="4"/>
  <c r="T36" i="4"/>
  <c r="AF41" i="4"/>
  <c r="AL42" i="4"/>
  <c r="Z43" i="4"/>
  <c r="AL49" i="4"/>
  <c r="R24" i="4"/>
  <c r="X29" i="4"/>
  <c r="R31" i="4"/>
  <c r="AH31" i="4"/>
  <c r="X39" i="4"/>
  <c r="R41" i="4"/>
  <c r="AH41" i="4"/>
  <c r="R49" i="4"/>
  <c r="AH24" i="517"/>
  <c r="AH28" i="517"/>
  <c r="AL30" i="517"/>
  <c r="AL33" i="517"/>
  <c r="AL35" i="517"/>
  <c r="AH39" i="517"/>
  <c r="AH41" i="517"/>
  <c r="AH43" i="517"/>
  <c r="AH49" i="517"/>
  <c r="X23" i="4"/>
  <c r="X28" i="4"/>
  <c r="AF33" i="4"/>
  <c r="AL34" i="4"/>
  <c r="Z35" i="4"/>
  <c r="AF42" i="4"/>
  <c r="AL43" i="4"/>
  <c r="AD49" i="4"/>
  <c r="AH29" i="517"/>
  <c r="AH30" i="517"/>
  <c r="X30" i="4"/>
  <c r="AF39" i="4"/>
  <c r="AD40" i="4"/>
  <c r="X41" i="4"/>
  <c r="X42" i="4"/>
  <c r="R43" i="4"/>
  <c r="T24" i="517"/>
  <c r="AL29" i="517"/>
  <c r="AB30" i="517"/>
  <c r="AF23" i="4"/>
  <c r="T28" i="4"/>
  <c r="AH34" i="4"/>
  <c r="X36" i="4"/>
  <c r="AL40" i="4"/>
  <c r="Z49" i="4"/>
  <c r="AB24" i="517"/>
  <c r="AL28" i="517"/>
  <c r="T33" i="517"/>
  <c r="AB34" i="517"/>
  <c r="AL34" i="517"/>
  <c r="AH36" i="517"/>
  <c r="T39" i="517"/>
  <c r="X33" i="4"/>
  <c r="T34" i="4"/>
  <c r="AB36" i="4"/>
  <c r="AB41" i="4"/>
  <c r="AH23" i="517"/>
  <c r="V35" i="517"/>
  <c r="V36" i="517"/>
  <c r="V41" i="517"/>
  <c r="AH42" i="517"/>
  <c r="Z49" i="517"/>
  <c r="AL30" i="515"/>
  <c r="AL36" i="515"/>
  <c r="AL49" i="515"/>
  <c r="R29" i="4"/>
  <c r="T31" i="4"/>
  <c r="AH35" i="4"/>
  <c r="AD36" i="4"/>
  <c r="Z39" i="4"/>
  <c r="V28" i="517"/>
  <c r="T31" i="517"/>
  <c r="AD31" i="517"/>
  <c r="V33" i="517"/>
  <c r="V34" i="517"/>
  <c r="V39" i="517"/>
  <c r="AB49" i="517"/>
  <c r="AL28" i="515"/>
  <c r="AL29" i="515"/>
  <c r="AL42" i="515"/>
  <c r="Z29" i="4"/>
  <c r="X31" i="4"/>
  <c r="AD34" i="4"/>
  <c r="AF36" i="4"/>
  <c r="AD39" i="4"/>
  <c r="AD30" i="517"/>
  <c r="AF31" i="517"/>
  <c r="AH34" i="517"/>
  <c r="AH35" i="517"/>
  <c r="Z36" i="517"/>
  <c r="AH40" i="517"/>
  <c r="Z42" i="517"/>
  <c r="AL43" i="517"/>
  <c r="AH24" i="4"/>
  <c r="R35" i="4"/>
  <c r="T41" i="4"/>
  <c r="AH43" i="4"/>
  <c r="T23" i="517"/>
  <c r="AL31" i="517"/>
  <c r="T36" i="517"/>
  <c r="AB39" i="517"/>
  <c r="T41" i="517"/>
  <c r="T42" i="517"/>
  <c r="AL49" i="517"/>
  <c r="AL33" i="515"/>
  <c r="AL34" i="515"/>
  <c r="AL40" i="515"/>
  <c r="AL28" i="4"/>
  <c r="AF24" i="4"/>
  <c r="AD29" i="4"/>
  <c r="AH39" i="4"/>
  <c r="AF43" i="517"/>
  <c r="AF24" i="517"/>
  <c r="AD28" i="517"/>
  <c r="AB31" i="517"/>
  <c r="AB33" i="517"/>
  <c r="AD34" i="517"/>
  <c r="AB40" i="517"/>
  <c r="AD43" i="517"/>
  <c r="AB33" i="515"/>
  <c r="X41" i="515"/>
  <c r="AB43" i="515"/>
  <c r="Z31" i="4"/>
  <c r="AL41" i="517"/>
  <c r="V42" i="515"/>
  <c r="AF29" i="4"/>
  <c r="AH31" i="517"/>
  <c r="AH33" i="517"/>
  <c r="AL36" i="517"/>
  <c r="AD39" i="517"/>
  <c r="AF42" i="517"/>
  <c r="X28" i="515"/>
  <c r="X35" i="515"/>
  <c r="AL35" i="515"/>
  <c r="AL39" i="515"/>
  <c r="AH29" i="4"/>
  <c r="R34" i="4"/>
  <c r="V29" i="517"/>
  <c r="AL42" i="517"/>
  <c r="X24" i="515"/>
  <c r="Z28" i="515"/>
  <c r="V30" i="515"/>
  <c r="AB34" i="515"/>
  <c r="AB41" i="515"/>
  <c r="AD43" i="515"/>
  <c r="AB49" i="515"/>
  <c r="AD23" i="517"/>
  <c r="AB29" i="517"/>
  <c r="T34" i="517"/>
  <c r="T35" i="517"/>
  <c r="AL39" i="517"/>
  <c r="T43" i="517"/>
  <c r="T49" i="517"/>
  <c r="X23" i="515"/>
  <c r="AB35" i="515"/>
  <c r="AB39" i="515"/>
  <c r="X40" i="515"/>
  <c r="AD30" i="4"/>
  <c r="T43" i="4"/>
  <c r="AF49" i="4"/>
  <c r="Z28" i="517"/>
  <c r="X33" i="517"/>
  <c r="X34" i="517"/>
  <c r="T40" i="517"/>
  <c r="X49" i="517"/>
  <c r="AD23" i="515"/>
  <c r="AD30" i="515"/>
  <c r="X31" i="515"/>
  <c r="V33" i="515"/>
  <c r="X36" i="515"/>
  <c r="V43" i="515"/>
  <c r="T23" i="4"/>
  <c r="V24" i="517"/>
  <c r="Z34" i="517"/>
  <c r="AB36" i="517"/>
  <c r="AB43" i="517"/>
  <c r="X43" i="515"/>
  <c r="AL43" i="515"/>
  <c r="T24" i="4"/>
  <c r="Z28" i="4"/>
  <c r="AL30" i="4"/>
  <c r="R39" i="4"/>
  <c r="Z41" i="4"/>
  <c r="AD43" i="4"/>
  <c r="AD35" i="517"/>
  <c r="X24" i="517"/>
  <c r="X28" i="517"/>
  <c r="T30" i="517"/>
  <c r="Z31" i="517"/>
  <c r="Z33" i="517"/>
  <c r="AB35" i="517"/>
  <c r="Z40" i="517"/>
  <c r="AB41" i="517"/>
  <c r="AB42" i="517"/>
  <c r="AD49" i="517"/>
  <c r="X33" i="515"/>
  <c r="AD36" i="515"/>
  <c r="AL41" i="515"/>
  <c r="AB28" i="515"/>
  <c r="V36" i="515"/>
  <c r="AB29" i="515"/>
  <c r="AB24" i="515"/>
  <c r="AL31" i="515"/>
  <c r="X29" i="517"/>
  <c r="Z39" i="515"/>
  <c r="AD49" i="515"/>
  <c r="V23" i="517"/>
  <c r="AL40" i="517"/>
  <c r="AD42" i="515"/>
  <c r="X42" i="515"/>
  <c r="V23" i="515"/>
  <c r="T49" i="4"/>
  <c r="V41" i="515"/>
  <c r="Z35" i="515"/>
  <c r="X31" i="517"/>
  <c r="Y31" i="517" l="1"/>
  <c r="AA35" i="515"/>
  <c r="W41" i="515"/>
  <c r="Y42" i="515"/>
  <c r="AE42" i="515"/>
  <c r="AA39" i="515"/>
  <c r="Y29" i="517"/>
  <c r="AC29" i="515"/>
  <c r="W36" i="515"/>
  <c r="AC28" i="515"/>
  <c r="AE36" i="515"/>
  <c r="Y33" i="515"/>
  <c r="AC42" i="517"/>
  <c r="AC41" i="517"/>
  <c r="AA40" i="517"/>
  <c r="AC35" i="517"/>
  <c r="AA33" i="517"/>
  <c r="AA31" i="517"/>
  <c r="U30" i="517"/>
  <c r="AE35" i="517"/>
  <c r="AE43" i="4"/>
  <c r="AA41" i="4"/>
  <c r="S39" i="4"/>
  <c r="Y43" i="515"/>
  <c r="AC43" i="517"/>
  <c r="AC36" i="517"/>
  <c r="AA34" i="517"/>
  <c r="W43" i="515"/>
  <c r="Y36" i="515"/>
  <c r="W33" i="515"/>
  <c r="Y31" i="515"/>
  <c r="AE30" i="515"/>
  <c r="U40" i="517"/>
  <c r="Y34" i="517"/>
  <c r="Y33" i="517"/>
  <c r="AH60" i="4"/>
  <c r="AH61" i="4"/>
  <c r="AH62" i="4"/>
  <c r="AH63" i="4"/>
  <c r="U43" i="4"/>
  <c r="AE30" i="4"/>
  <c r="Y40" i="515"/>
  <c r="AC39" i="515"/>
  <c r="AC35" i="515"/>
  <c r="U43" i="517"/>
  <c r="U35" i="517"/>
  <c r="U34" i="517"/>
  <c r="AC29" i="517"/>
  <c r="AE43" i="515"/>
  <c r="AC41" i="515"/>
  <c r="AC34" i="515"/>
  <c r="W30" i="515"/>
  <c r="W29" i="517"/>
  <c r="S34" i="4"/>
  <c r="AI29" i="4"/>
  <c r="Y35" i="515"/>
  <c r="AG42" i="517"/>
  <c r="AE39" i="517"/>
  <c r="AI33" i="517"/>
  <c r="AI31" i="517"/>
  <c r="AG29" i="4"/>
  <c r="W42" i="515"/>
  <c r="AA31" i="4"/>
  <c r="AC43" i="515"/>
  <c r="Y41" i="515"/>
  <c r="AC33" i="515"/>
  <c r="AE43" i="517"/>
  <c r="AC40" i="517"/>
  <c r="AE34" i="517"/>
  <c r="AC33" i="517"/>
  <c r="AC31" i="517"/>
  <c r="AG43" i="517"/>
  <c r="AI39" i="4"/>
  <c r="AE29" i="4"/>
  <c r="U42" i="517"/>
  <c r="U41" i="517"/>
  <c r="AC39" i="517"/>
  <c r="U36" i="517"/>
  <c r="AI43" i="4"/>
  <c r="U41" i="4"/>
  <c r="S35" i="4"/>
  <c r="AA42" i="517"/>
  <c r="AI40" i="517"/>
  <c r="AA36" i="517"/>
  <c r="AI35" i="517"/>
  <c r="AI34" i="517"/>
  <c r="AG31" i="517"/>
  <c r="AE30" i="517"/>
  <c r="AE39" i="4"/>
  <c r="AG36" i="4"/>
  <c r="AE34" i="4"/>
  <c r="Y31" i="4"/>
  <c r="AA29" i="4"/>
  <c r="AC49" i="517"/>
  <c r="W39" i="517"/>
  <c r="W34" i="517"/>
  <c r="W33" i="517"/>
  <c r="AE31" i="517"/>
  <c r="U31" i="517"/>
  <c r="W28" i="517"/>
  <c r="AA39" i="4"/>
  <c r="AE36" i="4"/>
  <c r="AI35" i="4"/>
  <c r="U31" i="4"/>
  <c r="S29" i="4"/>
  <c r="AI42" i="517"/>
  <c r="W41" i="517"/>
  <c r="W36" i="517"/>
  <c r="W35" i="517"/>
  <c r="AC41" i="4"/>
  <c r="AC36" i="4"/>
  <c r="U34" i="4"/>
  <c r="Y33" i="4"/>
  <c r="U39" i="517"/>
  <c r="AI36" i="517"/>
  <c r="AC34" i="517"/>
  <c r="U33" i="517"/>
  <c r="X63" i="4"/>
  <c r="X61" i="4"/>
  <c r="X62" i="4"/>
  <c r="Y36" i="4"/>
  <c r="AI34" i="4"/>
  <c r="AC30" i="517"/>
  <c r="S43" i="4"/>
  <c r="Y42" i="4"/>
  <c r="Y41" i="4"/>
  <c r="AE40" i="4"/>
  <c r="AG39" i="4"/>
  <c r="Y30" i="4"/>
  <c r="AI30" i="517"/>
  <c r="AI29" i="517"/>
  <c r="AD63" i="4"/>
  <c r="AD60" i="4"/>
  <c r="AG42" i="4"/>
  <c r="AA35" i="4"/>
  <c r="AG33" i="4"/>
  <c r="AI49" i="517"/>
  <c r="AI43" i="517"/>
  <c r="AI41" i="517"/>
  <c r="AI39" i="517"/>
  <c r="AI28" i="517"/>
  <c r="P62" i="4"/>
  <c r="P60" i="4"/>
  <c r="P61" i="4"/>
  <c r="P63" i="4"/>
  <c r="S49" i="4"/>
  <c r="AI41" i="4"/>
  <c r="S41" i="4"/>
  <c r="Y39" i="4"/>
  <c r="AI31" i="4"/>
  <c r="S31" i="4"/>
  <c r="Y29" i="4"/>
  <c r="AA43" i="4"/>
  <c r="AG41" i="4"/>
  <c r="U36" i="4"/>
  <c r="AA34" i="4"/>
  <c r="AG31" i="4"/>
  <c r="U40" i="4"/>
  <c r="AG35" i="4"/>
  <c r="Y35" i="4"/>
  <c r="U30" i="4"/>
  <c r="AI28" i="4"/>
  <c r="V60" i="4"/>
  <c r="V61" i="4"/>
  <c r="V62" i="4"/>
  <c r="V63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AF3" i="5"/>
  <c r="AH3" i="5" s="1"/>
  <c r="AG3" i="5"/>
  <c r="R22" i="515"/>
  <c r="R12" i="515"/>
  <c r="R26" i="515"/>
  <c r="P26" i="517"/>
  <c r="P22" i="517"/>
  <c r="AF2" i="5"/>
  <c r="AH2" i="5" s="1"/>
  <c r="AI2" i="5" s="1"/>
  <c r="W11" i="516"/>
  <c r="O11" i="516"/>
  <c r="G11" i="516"/>
  <c r="AH22" i="515"/>
  <c r="P25" i="515"/>
  <c r="T22" i="515"/>
  <c r="Y11" i="516"/>
  <c r="Q11" i="516"/>
  <c r="AF22" i="515"/>
  <c r="R26" i="517"/>
  <c r="R22" i="517"/>
  <c r="P30" i="4"/>
  <c r="Q30" i="4" s="1"/>
  <c r="N60" i="4"/>
  <c r="P22" i="4"/>
  <c r="P26" i="4"/>
  <c r="K29" i="4"/>
  <c r="O34" i="4"/>
  <c r="L35" i="4"/>
  <c r="K39" i="4"/>
  <c r="O43" i="4"/>
  <c r="P43" i="4" s="1"/>
  <c r="Q43" i="4" s="1"/>
  <c r="K49" i="4"/>
  <c r="K60" i="4"/>
  <c r="L29" i="4"/>
  <c r="K33" i="4"/>
  <c r="L39" i="4"/>
  <c r="K42" i="4"/>
  <c r="L49" i="4"/>
  <c r="K28" i="4"/>
  <c r="O31" i="4"/>
  <c r="L33" i="4"/>
  <c r="M33" i="4" s="1"/>
  <c r="N33" i="4" s="1"/>
  <c r="K36" i="4"/>
  <c r="O41" i="4"/>
  <c r="P41" i="4" s="1"/>
  <c r="Q41" i="4" s="1"/>
  <c r="L42" i="4"/>
  <c r="K61" i="4"/>
  <c r="O29" i="4"/>
  <c r="P29" i="4" s="1"/>
  <c r="Q29" i="4" s="1"/>
  <c r="L30" i="4"/>
  <c r="K34" i="4"/>
  <c r="O39" i="4"/>
  <c r="P39" i="4" s="1"/>
  <c r="Q39" i="4" s="1"/>
  <c r="L40" i="4"/>
  <c r="K43" i="4"/>
  <c r="K62" i="4"/>
  <c r="I1" i="5"/>
  <c r="P35" i="4"/>
  <c r="Q35" i="4" s="1"/>
  <c r="N11" i="6"/>
  <c r="F11" i="6"/>
  <c r="L11" i="6"/>
  <c r="D11" i="6"/>
  <c r="K11" i="6"/>
  <c r="Z23" i="515"/>
  <c r="V35" i="4"/>
  <c r="V40" i="4"/>
  <c r="AB30" i="515"/>
  <c r="X39" i="517"/>
  <c r="V31" i="515"/>
  <c r="X35" i="517"/>
  <c r="Z49" i="515"/>
  <c r="AD35" i="515"/>
  <c r="AB39" i="4"/>
  <c r="AB31" i="4"/>
  <c r="Z43" i="517"/>
  <c r="AD29" i="517"/>
  <c r="AF35" i="517"/>
  <c r="AB28" i="517"/>
  <c r="T28" i="517"/>
  <c r="AD33" i="4"/>
  <c r="Z41" i="515"/>
  <c r="V34" i="4"/>
  <c r="AD41" i="517"/>
  <c r="AF39" i="517"/>
  <c r="Z33" i="4"/>
  <c r="Z40" i="515"/>
  <c r="V49" i="515"/>
  <c r="AD29" i="515"/>
  <c r="AD41" i="515"/>
  <c r="AD36" i="517"/>
  <c r="AF23" i="517"/>
  <c r="V40" i="517"/>
  <c r="V24" i="4"/>
  <c r="X39" i="515"/>
  <c r="V40" i="515"/>
  <c r="AD39" i="515"/>
  <c r="AB40" i="4"/>
  <c r="AF33" i="517"/>
  <c r="V42" i="517"/>
  <c r="Z36" i="515"/>
  <c r="V39" i="4"/>
  <c r="X49" i="515"/>
  <c r="V24" i="515"/>
  <c r="Z42" i="515"/>
  <c r="X30" i="517"/>
  <c r="AB49" i="4"/>
  <c r="Z29" i="517"/>
  <c r="AF41" i="517"/>
  <c r="V49" i="517"/>
  <c r="AD28" i="4"/>
  <c r="Z29" i="515"/>
  <c r="V36" i="4"/>
  <c r="X29" i="515"/>
  <c r="X42" i="517"/>
  <c r="AD24" i="515"/>
  <c r="AB23" i="4"/>
  <c r="Z39" i="517"/>
  <c r="AF40" i="517"/>
  <c r="T29" i="517"/>
  <c r="AD35" i="4"/>
  <c r="X24" i="4"/>
  <c r="V30" i="4"/>
  <c r="X30" i="515"/>
  <c r="AF36" i="517"/>
  <c r="Z24" i="515"/>
  <c r="V28" i="4"/>
  <c r="V23" i="4"/>
  <c r="AB42" i="515"/>
  <c r="V43" i="4"/>
  <c r="V34" i="515"/>
  <c r="X40" i="517"/>
  <c r="V39" i="515"/>
  <c r="AD40" i="515"/>
  <c r="AB33" i="4"/>
  <c r="AB24" i="4"/>
  <c r="Z24" i="517"/>
  <c r="AD33" i="517"/>
  <c r="AB23" i="517"/>
  <c r="Z23" i="4"/>
  <c r="AD42" i="4"/>
  <c r="V33" i="4"/>
  <c r="AB40" i="515"/>
  <c r="V35" i="515"/>
  <c r="X41" i="517"/>
  <c r="Z34" i="515"/>
  <c r="AD33" i="515"/>
  <c r="AB42" i="4"/>
  <c r="AF29" i="517"/>
  <c r="Z30" i="517"/>
  <c r="AD31" i="4"/>
  <c r="Z30" i="515"/>
  <c r="V42" i="4"/>
  <c r="X34" i="515"/>
  <c r="X23" i="517"/>
  <c r="AB30" i="4"/>
  <c r="AF34" i="517"/>
  <c r="Z23" i="517"/>
  <c r="Z42" i="4"/>
  <c r="AD41" i="4"/>
  <c r="Z33" i="515"/>
  <c r="V29" i="4"/>
  <c r="Z31" i="515"/>
  <c r="AD31" i="515"/>
  <c r="AB28" i="4"/>
  <c r="AF28" i="517"/>
  <c r="Z35" i="517"/>
  <c r="Z36" i="4"/>
  <c r="AD23" i="4"/>
  <c r="V49" i="4"/>
  <c r="AB23" i="515"/>
  <c r="X36" i="517"/>
  <c r="AD34" i="515"/>
  <c r="AB35" i="4"/>
  <c r="AF30" i="517"/>
  <c r="AD24" i="517"/>
  <c r="V43" i="517"/>
  <c r="Z24" i="4"/>
  <c r="V31" i="4"/>
  <c r="AB31" i="515"/>
  <c r="V28" i="515"/>
  <c r="AB34" i="4"/>
  <c r="AF49" i="517"/>
  <c r="AD40" i="517"/>
  <c r="V31" i="517"/>
  <c r="Z30" i="4"/>
  <c r="Z43" i="515"/>
  <c r="V41" i="4"/>
  <c r="AB36" i="515"/>
  <c r="V29" i="515"/>
  <c r="X43" i="517"/>
  <c r="AD28" i="515"/>
  <c r="AB29" i="4"/>
  <c r="AB43" i="4"/>
  <c r="Z41" i="517"/>
  <c r="AD42" i="517"/>
  <c r="V30" i="517"/>
  <c r="Z40" i="4"/>
  <c r="AD24" i="4"/>
  <c r="AA40" i="4" l="1"/>
  <c r="W30" i="517"/>
  <c r="AE42" i="517"/>
  <c r="AA41" i="517"/>
  <c r="AC43" i="4"/>
  <c r="AC29" i="4"/>
  <c r="Y43" i="517"/>
  <c r="W29" i="515"/>
  <c r="AC36" i="515"/>
  <c r="W41" i="4"/>
  <c r="AA43" i="515"/>
  <c r="AA30" i="4"/>
  <c r="X60" i="4"/>
  <c r="W31" i="517"/>
  <c r="AE40" i="517"/>
  <c r="AC34" i="4"/>
  <c r="W28" i="515"/>
  <c r="AC31" i="515"/>
  <c r="W31" i="4"/>
  <c r="W43" i="517"/>
  <c r="AG30" i="517"/>
  <c r="AC35" i="4"/>
  <c r="AE34" i="515"/>
  <c r="Y36" i="517"/>
  <c r="R61" i="4"/>
  <c r="W49" i="4"/>
  <c r="R62" i="4"/>
  <c r="R63" i="4"/>
  <c r="R60" i="4"/>
  <c r="AA36" i="4"/>
  <c r="AA35" i="517"/>
  <c r="AC28" i="4"/>
  <c r="AE31" i="515"/>
  <c r="AA31" i="515"/>
  <c r="W29" i="4"/>
  <c r="AA33" i="515"/>
  <c r="AE41" i="4"/>
  <c r="AA42" i="4"/>
  <c r="AG34" i="517"/>
  <c r="AC30" i="4"/>
  <c r="Y34" i="515"/>
  <c r="W42" i="4"/>
  <c r="AA30" i="515"/>
  <c r="AE31" i="4"/>
  <c r="AD62" i="4"/>
  <c r="AA30" i="517"/>
  <c r="AG29" i="517"/>
  <c r="AC42" i="4"/>
  <c r="AE33" i="515"/>
  <c r="AA34" i="515"/>
  <c r="Y41" i="517"/>
  <c r="W35" i="515"/>
  <c r="AC40" i="515"/>
  <c r="W33" i="4"/>
  <c r="AE42" i="4"/>
  <c r="AE33" i="517"/>
  <c r="AC33" i="4"/>
  <c r="AE40" i="515"/>
  <c r="W39" i="515"/>
  <c r="Y40" i="517"/>
  <c r="W34" i="515"/>
  <c r="W43" i="4"/>
  <c r="AC42" i="515"/>
  <c r="W28" i="4"/>
  <c r="AG36" i="517"/>
  <c r="Y30" i="515"/>
  <c r="W30" i="4"/>
  <c r="AE35" i="4"/>
  <c r="U29" i="517"/>
  <c r="AG40" i="517"/>
  <c r="AA39" i="517"/>
  <c r="Y42" i="517"/>
  <c r="Y29" i="515"/>
  <c r="W36" i="4"/>
  <c r="AA29" i="515"/>
  <c r="AD61" i="4"/>
  <c r="W49" i="517"/>
  <c r="AG41" i="517"/>
  <c r="AA29" i="517"/>
  <c r="AB62" i="4"/>
  <c r="AB60" i="4"/>
  <c r="AB61" i="4"/>
  <c r="AB63" i="4"/>
  <c r="AC49" i="4"/>
  <c r="Y30" i="517"/>
  <c r="AA42" i="515"/>
  <c r="W39" i="4"/>
  <c r="AA36" i="515"/>
  <c r="W42" i="517"/>
  <c r="AG33" i="517"/>
  <c r="AC40" i="4"/>
  <c r="AE39" i="515"/>
  <c r="W40" i="515"/>
  <c r="Y39" i="515"/>
  <c r="W40" i="517"/>
  <c r="AE36" i="517"/>
  <c r="AE41" i="515"/>
  <c r="AE29" i="515"/>
  <c r="AA40" i="515"/>
  <c r="AA33" i="4"/>
  <c r="AG39" i="517"/>
  <c r="AE41" i="517"/>
  <c r="W34" i="4"/>
  <c r="AA41" i="515"/>
  <c r="AE33" i="4"/>
  <c r="AC28" i="517"/>
  <c r="AG35" i="517"/>
  <c r="AE29" i="517"/>
  <c r="AA43" i="517"/>
  <c r="AC31" i="4"/>
  <c r="AC39" i="4"/>
  <c r="AE35" i="515"/>
  <c r="Y35" i="517"/>
  <c r="W31" i="515"/>
  <c r="Y39" i="517"/>
  <c r="AC30" i="515"/>
  <c r="W40" i="4"/>
  <c r="W35" i="4"/>
  <c r="P31" i="4"/>
  <c r="Q31" i="4" s="1"/>
  <c r="N62" i="4"/>
  <c r="L60" i="4"/>
  <c r="M30" i="4"/>
  <c r="N30" i="4" s="1"/>
  <c r="N49" i="4"/>
  <c r="M43" i="4"/>
  <c r="N43" i="4" s="1"/>
  <c r="M34" i="4"/>
  <c r="N34" i="4" s="1"/>
  <c r="M41" i="4"/>
  <c r="N41" i="4" s="1"/>
  <c r="M42" i="4"/>
  <c r="N42" i="4" s="1"/>
  <c r="N63" i="4"/>
  <c r="P34" i="4"/>
  <c r="Q34" i="4" s="1"/>
  <c r="M28" i="4"/>
  <c r="N28" i="4" s="1"/>
  <c r="J1" i="5"/>
  <c r="M35" i="4"/>
  <c r="N35" i="4" s="1"/>
  <c r="M36" i="4"/>
  <c r="N36" i="4" s="1"/>
  <c r="M39" i="4"/>
  <c r="N39" i="4" s="1"/>
  <c r="M31" i="4"/>
  <c r="N31" i="4" s="1"/>
  <c r="M40" i="4"/>
  <c r="N40" i="4" s="1"/>
  <c r="M29" i="4"/>
  <c r="N29" i="4" s="1"/>
  <c r="P22" i="515"/>
  <c r="P26" i="515"/>
  <c r="R30" i="517"/>
  <c r="R42" i="517"/>
  <c r="T33" i="515"/>
  <c r="T23" i="515"/>
  <c r="AH33" i="515"/>
  <c r="AH40" i="515"/>
  <c r="AF31" i="515"/>
  <c r="AF42" i="515"/>
  <c r="R33" i="515"/>
  <c r="R23" i="515"/>
  <c r="R28" i="517"/>
  <c r="T43" i="515"/>
  <c r="AF23" i="515"/>
  <c r="T30" i="515"/>
  <c r="AH35" i="515"/>
  <c r="AF49" i="515"/>
  <c r="R41" i="515"/>
  <c r="T28" i="515"/>
  <c r="AH39" i="515"/>
  <c r="AF29" i="515"/>
  <c r="R42" i="515"/>
  <c r="R41" i="517"/>
  <c r="T49" i="515"/>
  <c r="P24" i="517"/>
  <c r="T41" i="515"/>
  <c r="AH49" i="515"/>
  <c r="AF28" i="515"/>
  <c r="R30" i="515"/>
  <c r="R24" i="515"/>
  <c r="R40" i="517"/>
  <c r="R35" i="517"/>
  <c r="T34" i="515"/>
  <c r="T31" i="515"/>
  <c r="AH23" i="515"/>
  <c r="AH31" i="515"/>
  <c r="AF36" i="515"/>
  <c r="AF43" i="515"/>
  <c r="R35" i="515"/>
  <c r="R40" i="515"/>
  <c r="R24" i="517"/>
  <c r="R49" i="517"/>
  <c r="T36" i="515"/>
  <c r="AH36" i="515"/>
  <c r="AH34" i="515"/>
  <c r="AF33" i="515"/>
  <c r="AF34" i="515"/>
  <c r="R28" i="515"/>
  <c r="R43" i="515"/>
  <c r="AH41" i="515"/>
  <c r="AF41" i="515"/>
  <c r="R31" i="515"/>
  <c r="R34" i="515"/>
  <c r="R23" i="517"/>
  <c r="P24" i="4"/>
  <c r="R39" i="517"/>
  <c r="P23" i="4"/>
  <c r="R29" i="515"/>
  <c r="R31" i="517"/>
  <c r="AH28" i="515"/>
  <c r="AF40" i="515"/>
  <c r="R43" i="517"/>
  <c r="R33" i="517"/>
  <c r="T24" i="515"/>
  <c r="P23" i="517"/>
  <c r="T40" i="515"/>
  <c r="R29" i="517"/>
  <c r="T29" i="515"/>
  <c r="AH24" i="515"/>
  <c r="R34" i="517"/>
  <c r="T39" i="515"/>
  <c r="AH43" i="515"/>
  <c r="AF24" i="515"/>
  <c r="R36" i="515"/>
  <c r="R36" i="517"/>
  <c r="T42" i="515"/>
  <c r="AH29" i="515"/>
  <c r="AF39" i="515"/>
  <c r="T35" i="515"/>
  <c r="AH42" i="515"/>
  <c r="AF35" i="515"/>
  <c r="R49" i="515"/>
  <c r="R39" i="515"/>
  <c r="AH30" i="515"/>
  <c r="AF30" i="515"/>
  <c r="AG30" i="515" l="1"/>
  <c r="AI30" i="515"/>
  <c r="S39" i="515"/>
  <c r="AG35" i="515"/>
  <c r="AI42" i="515"/>
  <c r="U35" i="515"/>
  <c r="AG39" i="515"/>
  <c r="AI29" i="515"/>
  <c r="U42" i="515"/>
  <c r="S36" i="517"/>
  <c r="S36" i="515"/>
  <c r="AI43" i="515"/>
  <c r="U39" i="515"/>
  <c r="S34" i="517"/>
  <c r="U29" i="515"/>
  <c r="S29" i="517"/>
  <c r="U40" i="515"/>
  <c r="S33" i="517"/>
  <c r="S43" i="517"/>
  <c r="AG40" i="515"/>
  <c r="AI28" i="515"/>
  <c r="S31" i="517"/>
  <c r="S29" i="515"/>
  <c r="S39" i="517"/>
  <c r="S34" i="515"/>
  <c r="S31" i="515"/>
  <c r="AG41" i="515"/>
  <c r="AI41" i="515"/>
  <c r="S43" i="515"/>
  <c r="S28" i="515"/>
  <c r="AG34" i="515"/>
  <c r="AG33" i="515"/>
  <c r="AI34" i="515"/>
  <c r="AI36" i="515"/>
  <c r="U36" i="515"/>
  <c r="S49" i="517"/>
  <c r="S40" i="515"/>
  <c r="S35" i="515"/>
  <c r="AG43" i="515"/>
  <c r="AG36" i="515"/>
  <c r="AI31" i="515"/>
  <c r="U31" i="515"/>
  <c r="U34" i="515"/>
  <c r="S35" i="517"/>
  <c r="S40" i="517"/>
  <c r="S30" i="515"/>
  <c r="U41" i="515"/>
  <c r="S41" i="517"/>
  <c r="S42" i="515"/>
  <c r="AG29" i="515"/>
  <c r="AI39" i="515"/>
  <c r="S41" i="515"/>
  <c r="AI35" i="515"/>
  <c r="U30" i="515"/>
  <c r="U43" i="515"/>
  <c r="S28" i="517"/>
  <c r="S33" i="515"/>
  <c r="AG42" i="515"/>
  <c r="AG31" i="515"/>
  <c r="AI40" i="515"/>
  <c r="AI33" i="515"/>
  <c r="U33" i="515"/>
  <c r="S42" i="517"/>
  <c r="S30" i="517"/>
  <c r="K1" i="5"/>
  <c r="P23" i="515"/>
  <c r="P24" i="515"/>
  <c r="L1" i="5" l="1"/>
  <c r="M1" i="5" l="1"/>
  <c r="N1" i="5" l="1"/>
  <c r="O1" i="5" l="1"/>
  <c r="P1" i="5" l="1"/>
  <c r="B3" i="5"/>
  <c r="B6" i="5"/>
  <c r="B5" i="5"/>
  <c r="B2" i="5" l="1"/>
  <c r="B4" i="5"/>
  <c r="B7" i="5"/>
  <c r="AJ36" i="515"/>
  <c r="AJ31" i="517"/>
  <c r="AJ39" i="517"/>
  <c r="AJ34" i="4"/>
  <c r="AJ33" i="517"/>
  <c r="AJ34" i="515"/>
  <c r="AJ49" i="515"/>
  <c r="AJ43" i="515"/>
  <c r="AJ29" i="517"/>
  <c r="AJ40" i="515"/>
  <c r="AJ33" i="515"/>
  <c r="AJ31" i="4"/>
  <c r="AJ34" i="517"/>
  <c r="G23" i="517"/>
  <c r="AJ30" i="515"/>
  <c r="AJ49" i="517"/>
  <c r="AJ35" i="517"/>
  <c r="AJ39" i="515"/>
  <c r="AJ43" i="4"/>
  <c r="AJ41" i="515"/>
  <c r="AJ35" i="515"/>
  <c r="AJ30" i="517"/>
  <c r="AJ28" i="4"/>
  <c r="AJ42" i="517"/>
  <c r="AJ41" i="517"/>
  <c r="AJ36" i="517"/>
  <c r="G23" i="515"/>
  <c r="AJ43" i="517"/>
  <c r="AJ28" i="517"/>
  <c r="AJ41" i="4"/>
  <c r="AJ42" i="515"/>
  <c r="AJ29" i="515"/>
  <c r="AJ28" i="515"/>
  <c r="AJ31" i="515"/>
  <c r="AJ40" i="517"/>
  <c r="AJ36" i="4"/>
  <c r="AJ40" i="4"/>
  <c r="AJ30" i="4"/>
  <c r="AJ49" i="4"/>
  <c r="AJ42" i="4"/>
  <c r="AJ33" i="4"/>
  <c r="G23" i="4"/>
  <c r="AJ39" i="4"/>
  <c r="AJ29" i="4"/>
  <c r="AJ35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<sst xmlns="http://schemas.openxmlformats.org/spreadsheetml/2006/main" count="746" uniqueCount="189">
  <si>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</si>
  <si>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</si>
  <si>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</si>
  <si>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</si>
  <si>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</si>
  <si>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</si>
  <si>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</si>
  <si>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</si>
  <si>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</si>
  <si>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</si>
  <si>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</si>
  <si>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</si>
  <si>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</si>
  <si>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</si>
  <si>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</si>
  <si>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</si>
  <si>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</si>
  <si>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</si>
  <si>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</si>
  <si>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</si>
  <si>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</si>
  <si>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</si>
  <si>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</si>
  <si>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</si>
  <si>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</si>
  <si>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</si>
  <si>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</si>
  <si>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</si>
  <si>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</si>
  <si>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</si>
  <si>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</si>
  <si>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</si>
  <si>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</si>
  <si>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</si>
  <si>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</si>
  <si>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</si>
  <si>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</si>
  <si>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</si>
  <si>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</si>
  <si>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</si>
  <si>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</si>
  <si>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</si>
  <si>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</si>
  <si>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</si>
  <si>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</si>
  <si>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</si>
  <si>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</si>
  <si>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</si>
  <si>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</si>
  <si>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</si>
  <si>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</si>
  <si>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</si>
  <si>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</si>
  <si>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</si>
  <si>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</si>
  <si>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</si>
  <si>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</si>
  <si>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</si>
  <si>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</si>
  <si>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</si>
  <si>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</si>
  <si>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</si>
  <si>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</si>
  <si>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</si>
  <si>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</si>
  <si>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</si>
  <si>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</si>
  <si>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</si>
  <si>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</si>
  <si>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</si>
  <si>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</si>
  <si>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</si>
  <si>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</si>
  <si>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</si>
  <si>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</si>
  <si>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</si>
  <si>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</si>
  <si>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</si>
  <si>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</si>
  <si>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</si>
  <si>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</si>
  <si>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</si>
  <si>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</si>
  <si>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</si>
  <si>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</si>
  <si>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</si>
  <si>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</si>
  <si>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</si>
  <si>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</si>
  <si>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</si>
  <si>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</si>
  <si>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</si>
  <si>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</si>
  <si>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</si>
  <si>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</si>
  <si>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</si>
  <si>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</si>
  <si>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</si>
  <si>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</si>
  <si>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</si>
  <si>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</si>
  <si>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</si>
  <si>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</si>
  <si>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</si>
  <si>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</si>
  <si>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</si>
  <si>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</si>
  <si>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</si>
  <si>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</si>
  <si>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</si>
  <si>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</si>
  <si>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</si>
  <si>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</si>
  <si>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</si>
  <si>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</si>
  <si>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</si>
  <si>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</si>
  <si>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</si>
  <si>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</si>
  <si>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</si>
  <si>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</si>
  <si>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</si>
  <si>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</si>
  <si>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</si>
  <si>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</si>
  <si>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</si>
  <si>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</si>
  <si>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</si>
  <si>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</si>
  <si>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</si>
  <si>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</si>
  <si>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</si>
  <si>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</si>
  <si>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</si>
  <si>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</si>
  <si>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</si>
  <si>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</si>
  <si>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</si>
  <si>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</si>
  <si>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</si>
  <si>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</si>
  <si>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</si>
  <si>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</si>
  <si>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</si>
  <si>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</si>
  <si>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</si>
  <si>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</si>
  <si>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</si>
  <si>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</si>
  <si>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</si>
  <si>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</si>
  <si>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</si>
  <si>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</si>
  <si>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</si>
  <si>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</si>
  <si>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</si>
  <si>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</si>
  <si>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</si>
  <si>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</si>
  <si>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</si>
  <si>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</si>
  <si>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</si>
  <si>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</si>
  <si>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</si>
  <si>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</si>
  <si>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</si>
  <si>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</si>
  <si>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</si>
  <si>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</si>
  <si>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</si>
  <si>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</si>
  <si>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</si>
  <si>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</si>
  <si>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</si>
  <si>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</si>
  <si>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</si>
  <si>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</si>
  <si>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</si>
  <si>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</si>
  <si>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</si>
  <si>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</si>
  <si>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</si>
  <si>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</si>
  <si>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</si>
  <si>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West Off-Peak Prices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</si>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</sst>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6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1" xfId="1" applyFont="1" applyFill="1" applyBorder="1"/>
    <xf numFmtId="43" fontId="17" fillId="0" borderId="0" xfId="0" applyNumberFormat="1" applyFont="1" applyFill="1" applyBorder="1"/>
    <xf numFmtId="43" fontId="17" fillId="0" borderId="32" xfId="1" applyFont="1" applyFill="1" applyBorder="1"/>
    <xf numFmtId="43" fontId="17" fillId="0" borderId="19" xfId="0" applyNumberFormat="1" applyFont="1" applyFill="1" applyBorder="1"/>
    <xf numFmtId="43" fontId="17" fillId="0" borderId="33" xfId="1" applyFont="1" applyFill="1" applyBorder="1"/>
    <xf numFmtId="0" fontId="17" fillId="0" borderId="34" xfId="0" applyFont="1" applyFill="1" applyBorder="1"/>
    <xf numFmtId="43" fontId="17" fillId="0" borderId="18" xfId="0" applyNumberFormat="1" applyFont="1" applyFill="1" applyBorder="1"/>
    <xf numFmtId="43" fontId="17" fillId="0" borderId="35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6" xfId="1" applyFont="1" applyFill="1" applyBorder="1"/>
    <xf numFmtId="181" fontId="17" fillId="0" borderId="31" xfId="1" applyNumberFormat="1" applyFont="1" applyFill="1" applyBorder="1"/>
    <xf numFmtId="181" fontId="17" fillId="0" borderId="32" xfId="1" applyNumberFormat="1" applyFont="1" applyFill="1" applyBorder="1"/>
    <xf numFmtId="181" fontId="17" fillId="0" borderId="33" xfId="1" applyNumberFormat="1" applyFont="1" applyFill="1" applyBorder="1"/>
    <xf numFmtId="181" fontId="17" fillId="0" borderId="11" xfId="1" applyNumberFormat="1" applyFont="1" applyFill="1" applyBorder="1"/>
    <xf numFmtId="181" fontId="17" fillId="0" borderId="37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9"/>
    </sheetNames>
    <definedNames>
      <definedName name="copyancillary"/>
      <definedName name="rollprior"/>
    </definedNames>
    <sheetDataSet>
      <sheetData sheetId="0">
        <row r="28">
          <cell r="M28">
            <v>-0.1599999999999997</v>
          </cell>
          <cell r="P28">
            <v>-0.1599999999999997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-0.2799999999999998</v>
          </cell>
          <cell r="P29">
            <v>-0.2799999999999998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-0.18999999999999995</v>
          </cell>
          <cell r="P30">
            <v>-0.18999999999999995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-0.16</v>
          </cell>
          <cell r="AB30">
            <v>-0.11500000000000002</v>
          </cell>
          <cell r="AC30">
            <v>0</v>
          </cell>
          <cell r="AE30">
            <v>-3.0714285714285722E-2</v>
          </cell>
          <cell r="AH30">
            <v>0.08</v>
          </cell>
        </row>
        <row r="31">
          <cell r="M31">
            <v>-0.20500000000000007</v>
          </cell>
          <cell r="P31">
            <v>-0.20500000000000007</v>
          </cell>
          <cell r="R31">
            <v>-0.16</v>
          </cell>
          <cell r="S31">
            <v>0</v>
          </cell>
          <cell r="V31">
            <v>-0.13</v>
          </cell>
          <cell r="W31">
            <v>0</v>
          </cell>
          <cell r="Y31">
            <v>-0.11499999999999999</v>
          </cell>
          <cell r="AB31">
            <v>6.8571428571428575E-2</v>
          </cell>
          <cell r="AC31">
            <v>0</v>
          </cell>
          <cell r="AE31">
            <v>0.19000000000000003</v>
          </cell>
          <cell r="AH31">
            <v>0.1</v>
          </cell>
        </row>
        <row r="33">
          <cell r="M33">
            <v>-0.43999999999999995</v>
          </cell>
          <cell r="P33">
            <v>-0.43999999999999995</v>
          </cell>
          <cell r="R33">
            <v>-0.39</v>
          </cell>
          <cell r="S33">
            <v>0</v>
          </cell>
          <cell r="V33">
            <v>-0.33500000000000002</v>
          </cell>
          <cell r="W33">
            <v>0</v>
          </cell>
          <cell r="Y33">
            <v>-0.30291666666666661</v>
          </cell>
          <cell r="AB33">
            <v>-0.35499999999999998</v>
          </cell>
          <cell r="AC33">
            <v>0</v>
          </cell>
          <cell r="AE33">
            <v>-0.33500000000000002</v>
          </cell>
          <cell r="AH33">
            <v>-0.22000000000000003</v>
          </cell>
        </row>
        <row r="34">
          <cell r="M34">
            <v>-0.34499999999999975</v>
          </cell>
          <cell r="P34">
            <v>-0.34499999999999975</v>
          </cell>
          <cell r="R34">
            <v>-0.25</v>
          </cell>
          <cell r="S34">
            <v>0</v>
          </cell>
          <cell r="V34">
            <v>-0.22312500000000002</v>
          </cell>
          <cell r="W34">
            <v>0</v>
          </cell>
          <cell r="Y34">
            <v>-0.2160416666666666</v>
          </cell>
          <cell r="AB34">
            <v>-0.15285714285714283</v>
          </cell>
          <cell r="AC34">
            <v>-5.3571428571428104E-3</v>
          </cell>
          <cell r="AE34">
            <v>-0.13166666666666668</v>
          </cell>
          <cell r="AH34">
            <v>-0.14599999999999999</v>
          </cell>
        </row>
        <row r="35">
          <cell r="M35">
            <v>-0.25999999999999979</v>
          </cell>
          <cell r="P35">
            <v>-0.25999999999999979</v>
          </cell>
          <cell r="R35">
            <v>-0.20250000000000001</v>
          </cell>
          <cell r="S35">
            <v>-2.5000000000000022E-3</v>
          </cell>
          <cell r="V35">
            <v>-0.174375</v>
          </cell>
          <cell r="W35">
            <v>-1.8749999999999878E-3</v>
          </cell>
          <cell r="Y35">
            <v>-0.16500000000000001</v>
          </cell>
          <cell r="AB35">
            <v>-0.10250000000000001</v>
          </cell>
          <cell r="AC35">
            <v>0</v>
          </cell>
          <cell r="AE35">
            <v>-7.8333333333333324E-2</v>
          </cell>
          <cell r="AH35">
            <v>-0.12</v>
          </cell>
        </row>
        <row r="36">
          <cell r="M36">
            <v>-8.0000000000000071E-2</v>
          </cell>
          <cell r="P36">
            <v>-8.0000000000000071E-2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-0.77499999999999991</v>
          </cell>
          <cell r="P39">
            <v>-0.77499999999999991</v>
          </cell>
          <cell r="R39">
            <v>-0.55500000000000005</v>
          </cell>
          <cell r="S39">
            <v>0</v>
          </cell>
          <cell r="V39">
            <v>-0.48375000000000001</v>
          </cell>
          <cell r="W39">
            <v>0</v>
          </cell>
          <cell r="Y39">
            <v>-0.43749999999999994</v>
          </cell>
          <cell r="AB39">
            <v>-0.57500000000000007</v>
          </cell>
          <cell r="AC39">
            <v>0</v>
          </cell>
          <cell r="AE39">
            <v>-0.57499999999999996</v>
          </cell>
          <cell r="AH39">
            <v>-0.28499999999999998</v>
          </cell>
        </row>
        <row r="40">
          <cell r="M40">
            <v>-0.25</v>
          </cell>
          <cell r="P40">
            <v>-0.25</v>
          </cell>
          <cell r="R40">
            <v>-0.1</v>
          </cell>
          <cell r="S40">
            <v>0</v>
          </cell>
          <cell r="V40">
            <v>-0.13625000000000001</v>
          </cell>
          <cell r="W40">
            <v>0</v>
          </cell>
          <cell r="Y40">
            <v>-0.14208333333333334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0.11500000000000002</v>
          </cell>
        </row>
        <row r="41">
          <cell r="M41">
            <v>-0.31000000000000005</v>
          </cell>
          <cell r="P41">
            <v>-0.31000000000000005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-0.19833333333333333</v>
          </cell>
          <cell r="AB41">
            <v>-0.35999999999999993</v>
          </cell>
          <cell r="AC41">
            <v>0</v>
          </cell>
          <cell r="AE41">
            <v>-0.41</v>
          </cell>
          <cell r="AH41">
            <v>7.5000000000000011E-2</v>
          </cell>
        </row>
        <row r="42">
          <cell r="M42">
            <v>-0.34899999999999975</v>
          </cell>
          <cell r="P42">
            <v>-0.34899999999999975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-0.48166666666666669</v>
          </cell>
          <cell r="AB42">
            <v>-0.49500000000000005</v>
          </cell>
          <cell r="AC42">
            <v>0</v>
          </cell>
          <cell r="AE42">
            <v>-0.49499999999999994</v>
          </cell>
          <cell r="AH42">
            <v>-0.42499999999999999</v>
          </cell>
        </row>
        <row r="43">
          <cell r="M43">
            <v>-0.92499999999999982</v>
          </cell>
          <cell r="P43">
            <v>-0.92499999999999982</v>
          </cell>
          <cell r="R43">
            <v>-0.60499999999999998</v>
          </cell>
          <cell r="S43">
            <v>0</v>
          </cell>
          <cell r="V43">
            <v>-0.53</v>
          </cell>
          <cell r="W43">
            <v>0</v>
          </cell>
          <cell r="Y43">
            <v>-0.48250000000000004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</v>
          </cell>
        </row>
        <row r="49">
          <cell r="L49">
            <v>2.61</v>
          </cell>
          <cell r="O49">
            <v>2.61</v>
          </cell>
          <cell r="R49">
            <v>2.9249999999999998</v>
          </cell>
          <cell r="V49">
            <v>3.0655000000000001</v>
          </cell>
          <cell r="AB49">
            <v>3.1735714285714285</v>
          </cell>
          <cell r="AH49">
            <v>3.6659999999999995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M64" sqref="M6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2.4449999999999998</v>
      </c>
      <c r="L28" s="59">
        <f>LOOKUP($K$15+1,CurveFetch!D$8:D$1000,CurveFetch!F$8:F$1000)</f>
        <v>2.2549999999999999</v>
      </c>
      <c r="M28" s="59">
        <f>L28-$L$49</f>
        <v>-0.2150000000000003</v>
      </c>
      <c r="N28" s="124">
        <f>M28-'[25]Gas Average Basis'!M28</f>
        <v>-5.5000000000000604E-2</v>
      </c>
      <c r="O28" s="59">
        <f>LOOKUP($K$15+2,CurveFetch!$D$8:$D$1000,CurveFetch!$F$8:$F$1000)</f>
        <v>2.19</v>
      </c>
      <c r="P28" s="59">
        <f>O28-$O$49</f>
        <v>-0.24000000000000021</v>
      </c>
      <c r="Q28" s="124">
        <f>P28-'[25]Gas Average Basis'!P28</f>
        <v>-8.0000000000000515E-2</v>
      </c>
      <c r="R28" s="59" t="e">
        <f ca="1">IF(R$22,AveragePrices($F$21,R$23,R$24,$AJ28:$AJ28),AveragePrices($F$15,R$23,R$24,$AL28:$AL28))</f>
        <v>#NAME?</v>
      </c>
      <c r="S28" s="124" t="e">
        <f ca="1">R28-'[25]Gas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V28-'[25]Gas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AH28-'[25]Gas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2.33</v>
      </c>
      <c r="L29" s="59">
        <f>LOOKUP($K$15+1,CurveFetch!D$8:D$1000,CurveFetch!Q$8:Q$1000)</f>
        <v>2.1150000000000002</v>
      </c>
      <c r="M29" s="59">
        <f>L29-$L$49</f>
        <v>-0.35499999999999998</v>
      </c>
      <c r="N29" s="124">
        <f>M29-'[25]Gas Average Basis'!M29</f>
        <v>-7.5000000000000178E-2</v>
      </c>
      <c r="O29" s="59">
        <f>LOOKUP($K$15+2,CurveFetch!$D$8:$D$1000,CurveFetch!$Q$8:$Q$1000)</f>
        <v>2.23</v>
      </c>
      <c r="P29" s="59">
        <f>O29-$O$49</f>
        <v>-0.20000000000000018</v>
      </c>
      <c r="Q29" s="124">
        <f>P29-'[25]Gas Average Basis'!P29</f>
        <v>7.9999999999999627E-2</v>
      </c>
      <c r="R29" s="59" t="e">
        <f ca="1">IF(R$22,AveragePrices($F$21,R$23,R$24,$AJ29:$AJ29),AveragePrices($F$15,R$23,R$24,$AL29:$AL29))</f>
        <v>#NAME?</v>
      </c>
      <c r="S29" s="124" t="e">
        <f ca="1">R29-'[25]Gas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t="shared" ca="1" si="0"/>
        <v>#NAME?</v>
      </c>
      <c r="W29" s="124" t="e">
        <f ca="1">V29-'[25]Gas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AH29-'[25]Gas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2.395</v>
      </c>
      <c r="L30" s="59">
        <f>LOOKUP($K$15+1,CurveFetch!D$8:D$1000,CurveFetch!G$8:G$1000)</f>
        <v>2.2200000000000002</v>
      </c>
      <c r="M30" s="59">
        <f>L30-$L$49</f>
        <v>-0.25</v>
      </c>
      <c r="N30" s="124">
        <f>M30-'[25]Gas Average Basis'!M30</f>
        <v>-6.0000000000000053E-2</v>
      </c>
      <c r="O30" s="59">
        <f>LOOKUP($K$15+2,CurveFetch!$D$8:$D$1000,CurveFetch!$G$8:$G$1000)</f>
        <v>2.16</v>
      </c>
      <c r="P30" s="59">
        <f>O30-$O$49</f>
        <v>-0.27</v>
      </c>
      <c r="Q30" s="124">
        <f>P30-'[25]Gas Average Basis'!P30</f>
        <v>-8.0000000000000071E-2</v>
      </c>
      <c r="R30" s="59" t="e">
        <f ca="1">IF(R$22,AveragePrices($F$21,R$23,R$24,$AJ30:$AJ30),AveragePrices($F$15,R$23,R$24,$AL30:$AL30))</f>
        <v>#NAME?</v>
      </c>
      <c r="S30" s="124" t="e">
        <f ca="1">R30-'[25]Gas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t="shared" ca="1" si="0"/>
        <v>#NAME?</v>
      </c>
      <c r="W30" s="124" t="e">
        <f ca="1">V30-'[25]Gas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AH30-'[25]Gas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2.4049999999999998</v>
      </c>
      <c r="L31" s="59">
        <f>LOOKUP($K$15+1,CurveFetch!D$8:D$1000,CurveFetch!H$8:H$1000)</f>
        <v>2.2799999999999998</v>
      </c>
      <c r="M31" s="59">
        <f>L31-$L$49</f>
        <v>-0.19000000000000039</v>
      </c>
      <c r="N31" s="124">
        <f>M31-'[25]Gas Average Basis'!M31</f>
        <v>1.499999999999968E-2</v>
      </c>
      <c r="O31" s="59">
        <f>LOOKUP($K$15+2,CurveFetch!$D$8:$D$1000,CurveFetch!$H$8:$H$1000)</f>
        <v>2.2200000000000002</v>
      </c>
      <c r="P31" s="59">
        <f>O31-$O$49</f>
        <v>-0.20999999999999996</v>
      </c>
      <c r="Q31" s="124">
        <f>P31-'[25]Gas Average Basis'!P31</f>
        <v>-4.9999999999998934E-3</v>
      </c>
      <c r="R31" s="59" t="e">
        <f ca="1">IF(R$22,AveragePrices($F$21,R$23,R$24,$AJ31:$AJ31),AveragePrices($F$15,R$23,R$24,$AL31:$AL31))</f>
        <v>#NAME?</v>
      </c>
      <c r="S31" s="124" t="e">
        <f ca="1">R31-'[25]Gas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t="shared" ca="1" si="0"/>
        <v>#NAME?</v>
      </c>
      <c r="W31" s="124" t="e">
        <f ca="1">V31-'[25]Gas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AH31-'[25]Gas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2.0299999999999998</v>
      </c>
      <c r="L33" s="59">
        <f>LOOKUP($K$15+1,CurveFetch!D$8:D$1000,CurveFetch!K$8:K$1000)</f>
        <v>1.93</v>
      </c>
      <c r="M33" s="59">
        <f>L33-$L$49</f>
        <v>-0.54000000000000026</v>
      </c>
      <c r="N33" s="124">
        <f>M33-'[25]Gas Average Basis'!M33</f>
        <v>-0.10000000000000031</v>
      </c>
      <c r="O33" s="59">
        <f>LOOKUP($K$15+2,CurveFetch!$D$8:$D$1000,CurveFetch!$K$8:$K$1000)</f>
        <v>1.92</v>
      </c>
      <c r="P33" s="59">
        <f>O33-$O$49</f>
        <v>-0.51000000000000023</v>
      </c>
      <c r="Q33" s="124">
        <f>P33-'[25]Gas Average Basis'!P33</f>
        <v>-7.0000000000000284E-2</v>
      </c>
      <c r="R33" s="59" t="e">
        <f ca="1">IF(R$22,AveragePrices($F$21,R$23,R$24,$AJ33:$AJ33),AveragePrices($F$15,R$23,R$24,$AL33:$AL33))</f>
        <v>#NAME?</v>
      </c>
      <c r="S33" s="124" t="e">
        <f ca="1">R33-'[25]Gas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t="shared" ca="1" si="0"/>
        <v>#NAME?</v>
      </c>
      <c r="W33" s="124" t="e">
        <f ca="1">V33-'[25]Gas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AH33-'[25]Gas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2.2650000000000001</v>
      </c>
      <c r="L34" s="59">
        <f>LOOKUP($K$15+1,CurveFetch!D$8:D$1000,CurveFetch!R$8:R$1000)</f>
        <v>2.11</v>
      </c>
      <c r="M34" s="59">
        <f>L34-$L$49</f>
        <v>-0.36000000000000032</v>
      </c>
      <c r="N34" s="124">
        <f>M34-'[25]Gas Average Basis'!M34</f>
        <v>-1.5000000000000568E-2</v>
      </c>
      <c r="O34" s="59">
        <f>LOOKUP($K$15+2,CurveFetch!$D$8:$D$1000,CurveFetch!$R$8:$R$1000)</f>
        <v>2.02</v>
      </c>
      <c r="P34" s="59">
        <f>O34-$O$49</f>
        <v>-0.41000000000000014</v>
      </c>
      <c r="Q34" s="124">
        <f>P34-'[25]Gas Average Basis'!P34</f>
        <v>-6.5000000000000391E-2</v>
      </c>
      <c r="R34" s="59" t="e">
        <f ca="1">IF(R$22,AveragePrices($F$21,R$23,R$24,$AJ34:$AJ34),AveragePrices($F$15,R$23,R$24,$AL34:$AL34))</f>
        <v>#NAME?</v>
      </c>
      <c r="S34" s="124" t="e">
        <f ca="1">R34-'[25]Gas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t="shared" ca="1" si="0"/>
        <v>#NAME?</v>
      </c>
      <c r="W34" s="124" t="e">
        <f ca="1">V34-'[25]Gas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AH34-'[25]Gas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2.335</v>
      </c>
      <c r="L35" s="59">
        <f>LOOKUP($K$15+1,CurveFetch!D$8:D$1000,CurveFetch!L$8:L$1000)</f>
        <v>2.19</v>
      </c>
      <c r="M35" s="59">
        <f>L35-$L$49</f>
        <v>-0.28000000000000025</v>
      </c>
      <c r="N35" s="124">
        <f>M35-'[25]Gas Average Basis'!M35</f>
        <v>-2.0000000000000462E-2</v>
      </c>
      <c r="O35" s="59">
        <f>LOOKUP($K$15+2,CurveFetch!$D$8:$D$1000,CurveFetch!$L$8:$L$1000)</f>
        <v>2.13</v>
      </c>
      <c r="P35" s="59">
        <f>O35-$O$49</f>
        <v>-0.30000000000000027</v>
      </c>
      <c r="Q35" s="124">
        <f>P35-'[25]Gas Average Basis'!P35</f>
        <v>-4.000000000000048E-2</v>
      </c>
      <c r="R35" s="59" t="e">
        <f ca="1">IF(R$22,AveragePrices($F$21,R$23,R$24,$AJ35:$AJ35),AveragePrices($F$15,R$23,R$24,$AL35:$AL35))</f>
        <v>#NAME?</v>
      </c>
      <c r="S35" s="124" t="e">
        <f ca="1">R35-'[25]Gas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t="shared" ca="1" si="0"/>
        <v>#NAME?</v>
      </c>
      <c r="W35" s="124" t="e">
        <f ca="1">V35-'[25]Gas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AH35-'[25]Gas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2.395</v>
      </c>
      <c r="L36" s="59">
        <f>LOOKUP($K$15+1,CurveFetch!D$8:D$1000,CurveFetch!P$8:P$1000)</f>
        <v>2.17</v>
      </c>
      <c r="M36" s="59">
        <f>L36-$L$49</f>
        <v>-0.30000000000000027</v>
      </c>
      <c r="N36" s="124">
        <f>M36-'[25]Gas Average Basis'!M36</f>
        <v>-0.2200000000000002</v>
      </c>
      <c r="O36" s="59">
        <f>LOOKUP($K$15+2,CurveFetch!$D$8:$D$1000,CurveFetch!$P$8:$P$1000)</f>
        <v>2.17</v>
      </c>
      <c r="P36" s="59">
        <f>O36-$O$49</f>
        <v>-0.26000000000000023</v>
      </c>
      <c r="Q36" s="124">
        <f>P36-'[25]Gas Average Basis'!P36</f>
        <v>-0.18000000000000016</v>
      </c>
      <c r="R36" s="59" t="e">
        <f ca="1">IF(R$22,AveragePrices($F$21,R$23,R$24,$AJ36:$AJ36),AveragePrices($F$15,R$23,R$24,$AL36:$AL36))</f>
        <v>#NAME?</v>
      </c>
      <c r="S36" s="124" t="e">
        <f ca="1">R36-'[25]Gas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t="shared" ca="1" si="0"/>
        <v>#NAME?</v>
      </c>
      <c r="W36" s="124" t="e">
        <f ca="1">V36-'[25]Gas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AH36-'[25]Gas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1.835</v>
      </c>
      <c r="L39" s="59">
        <f>LOOKUP($K$15+1,CurveFetch!D$8:D$1000,CurveFetch!I$8:I$1000)</f>
        <v>1.38</v>
      </c>
      <c r="M39" s="59">
        <f>L39-$L$49</f>
        <v>-1.0900000000000003</v>
      </c>
      <c r="N39" s="124">
        <f>M39-'[25]Gas Average Basis'!M39</f>
        <v>-0.31500000000000039</v>
      </c>
      <c r="O39" s="59">
        <f>LOOKUP($K$15+2,CurveFetch!$D$8:$D$1000,CurveFetch!$I$8:$I$1000)</f>
        <v>1.62</v>
      </c>
      <c r="P39" s="59">
        <f>O39-$O$49</f>
        <v>-0.81</v>
      </c>
      <c r="Q39" s="124">
        <f>P39-'[25]Gas Average Basis'!P39</f>
        <v>-3.5000000000000142E-2</v>
      </c>
      <c r="R39" s="59" t="e">
        <f ca="1">IF(R$22,AveragePrices($F$21,R$23,R$24,$AJ39:$AJ39),AveragePrices($F$15,R$23,R$24,$AL39:$AL39))</f>
        <v>#NAME?</v>
      </c>
      <c r="S39" s="124" t="e">
        <f ca="1">R39-'[25]Gas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AH39-'[25]Gas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2.36</v>
      </c>
      <c r="L40" s="59">
        <f>LOOKUP($K$15+1,CurveFetch!D$8:D$1000,CurveFetch!J$8:J$1000)</f>
        <v>2.1</v>
      </c>
      <c r="M40" s="59">
        <f>L40-$L$49</f>
        <v>-0.37000000000000011</v>
      </c>
      <c r="N40" s="124">
        <f>M40-'[25]Gas Average Basis'!M40</f>
        <v>-0.12000000000000011</v>
      </c>
      <c r="O40" s="59">
        <f>LOOKUP($K$15+2,CurveFetch!$D$8:$D$1000,CurveFetch!$J$8:$J$1000)</f>
        <v>2.04</v>
      </c>
      <c r="P40" s="59">
        <f>O40-$O$49</f>
        <v>-0.39000000000000012</v>
      </c>
      <c r="Q40" s="124">
        <f>P40-'[25]Gas Average Basis'!P40</f>
        <v>-0.14000000000000012</v>
      </c>
      <c r="R40" s="59" t="e">
        <f ca="1">IF(R$22,AveragePrices($F$21,R$23,R$24,$AJ40:$AJ40),AveragePrices($F$15,R$23,R$24,$AL40:$AL40))</f>
        <v>#NAME?</v>
      </c>
      <c r="S40" s="124" t="e">
        <f ca="1">R40-'[25]Gas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AH40-'[25]Gas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2.36</v>
      </c>
      <c r="L41" s="59">
        <f>LOOKUP($K$15+1,CurveFetch!D$8:D$1000,CurveFetch!M$8:M$1000)</f>
        <v>2</v>
      </c>
      <c r="M41" s="59">
        <f>L41-$L$49</f>
        <v>-0.4700000000000002</v>
      </c>
      <c r="N41" s="124">
        <f>M41-'[25]Gas Average Basis'!M41</f>
        <v>-0.16000000000000014</v>
      </c>
      <c r="O41" s="59">
        <f>LOOKUP($K$15+2,CurveFetch!$D$8:$D$1000,CurveFetch!$M$8:$M$1000)</f>
        <v>2.04</v>
      </c>
      <c r="P41" s="59">
        <f>O41-$O$49</f>
        <v>-0.39000000000000012</v>
      </c>
      <c r="Q41" s="124">
        <f>P41-'[25]Gas Average Basis'!P41</f>
        <v>-8.0000000000000071E-2</v>
      </c>
      <c r="R41" s="59" t="e">
        <f ca="1">IF(R$22,AveragePrices($F$21,R$23,R$24,$AJ41:$AJ41),AveragePrices($F$15,R$23,R$24,$AL41:$AL41))</f>
        <v>#NAME?</v>
      </c>
      <c r="S41" s="124" t="e">
        <f ca="1">R41-'[25]Gas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AH41-'[25]Gas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2.262</v>
      </c>
      <c r="M42" s="59">
        <f>L42-$L$49</f>
        <v>-0.20800000000000018</v>
      </c>
      <c r="N42" s="124">
        <f>M42-'[25]Gas Average Basis'!M42</f>
        <v>0.14099999999999957</v>
      </c>
      <c r="O42" s="59">
        <f>LOOKUP($K$15+2,CurveFetch!$D$8:$D$1000,CurveFetch!$N$8:$N$1000)</f>
        <v>2.028</v>
      </c>
      <c r="P42" s="59">
        <f>O42-$O$49</f>
        <v>-0.40200000000000014</v>
      </c>
      <c r="Q42" s="124">
        <f>P42-'[25]Gas Average Basis'!P42</f>
        <v>-5.300000000000038E-2</v>
      </c>
      <c r="R42" s="59" t="e">
        <f ca="1">IF(R$22,AveragePrices($F$21,R$23,R$24,$AJ42:$AJ42),AveragePrices($F$15,R$23,R$24,$AL42:$AL42))</f>
        <v>#NAME?</v>
      </c>
      <c r="S42" s="124" t="e">
        <f ca="1">R42-'[25]Gas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t="shared" ca="1" si="0"/>
        <v>#NAME?</v>
      </c>
      <c r="W42" s="124" t="e">
        <f ca="1">V42-'[25]Gas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AH42-'[25]Gas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1.7</v>
      </c>
      <c r="L43" s="59">
        <f>LOOKUP($K$15+1,CurveFetch!D$8:D$1000,CurveFetch!O$8:O$1000)</f>
        <v>1.5149999999999999</v>
      </c>
      <c r="M43" s="59">
        <f>L43-$L$49</f>
        <v>-0.95500000000000029</v>
      </c>
      <c r="N43" s="124">
        <f>M43-'[25]Gas Average Basis'!M43</f>
        <v>-3.0000000000000471E-2</v>
      </c>
      <c r="O43" s="59">
        <f>LOOKUP($K$15+2,CurveFetch!$D$8:$D$1000,CurveFetch!$O$8:$O$1000)</f>
        <v>1.47</v>
      </c>
      <c r="P43" s="59">
        <f>O43-$O$49</f>
        <v>-0.96000000000000019</v>
      </c>
      <c r="Q43" s="124">
        <f>P43-'[25]Gas Average Basis'!P43</f>
        <v>-3.5000000000000364E-2</v>
      </c>
      <c r="R43" s="59" t="e">
        <f ca="1">IF(R$22,AveragePrices($F$21,R$23,R$24,$AJ43:$AJ43),AveragePrices($F$15,R$23,R$24,$AL43:$AL43))</f>
        <v>#NAME?</v>
      </c>
      <c r="S43" s="124" t="e">
        <f ca="1">R43-'[25]Gas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t="shared" ca="1" si="0"/>
        <v>#NAME?</v>
      </c>
      <c r="W43" s="124" t="e">
        <f ca="1">V43-'[25]Gas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AH43-'[25]Gas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>
        <f>LOOKUP($K$15,CurveFetch!$D$8:$D$1000,CurveFetch!$E$8:$E$1000)</f>
        <v>2.625</v>
      </c>
      <c r="L49" s="59">
        <f>LOOKUP($K$15+1,CurveFetch!D$8:D$1000,CurveFetch!E$8:E$1000)</f>
        <v>2.4700000000000002</v>
      </c>
      <c r="M49" s="59"/>
      <c r="N49" s="124">
        <f>L49-'[25]Gas Average Basis'!L49</f>
        <v>-0.13999999999999968</v>
      </c>
      <c r="O49" s="59">
        <f>LOOKUP($K$15+2,CurveFetch!$D$8:$D$1000,CurveFetch!$E$8:$E$1000)</f>
        <v>2.4300000000000002</v>
      </c>
      <c r="P49" s="59"/>
      <c r="Q49" s="124">
        <f>O49-'[25]Gas Average Basis'!O49</f>
        <v>-0.17999999999999972</v>
      </c>
      <c r="R49" s="59" t="e">
        <f ca="1">IF(R$22,AveragePrices($F$21,R$23,R$24,$AJ49:$AJ49),AveragePrices($F$15,R$23,R$24,$AL49:$AL49))</f>
        <v>#NAME?</v>
      </c>
      <c r="S49" s="124" t="e">
        <f ca="1">R49-'[25]Gas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V49-'[25]Gas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AB49-'[25]Gas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AH49-'[25]Gas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1"/>
    </row>
    <row r="56" spans="3:38" ht="14.25" customHeight="1" thickBot="1" x14ac:dyDescent="0.3">
      <c r="C56" s="235">
        <v>37204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2.4449999999999998</v>
      </c>
      <c r="L60" s="59">
        <f>(M60-2)/L30</f>
        <v>12.387387387387387</v>
      </c>
      <c r="M60" s="187">
        <v>29.5</v>
      </c>
      <c r="N60" s="59">
        <f>(PowerPrices!C9-2)/O30</f>
        <v>10.416666666666666</v>
      </c>
      <c r="O60" s="187">
        <f>PowerPrices!C9</f>
        <v>24.5</v>
      </c>
      <c r="P60" s="59" t="e">
        <f ca="1">(PowerPrices!D9-2)/(R$49+R30)</f>
        <v>#NAME?</v>
      </c>
      <c r="Q60" s="187">
        <f>PowerPrices!D9</f>
        <v>28.990967479674797</v>
      </c>
      <c r="R60" s="59" t="e">
        <f ca="1">(AVERAGE(PowerPrices!$D9,PowerPrices!$E9,PowerPrices!$H9,PowerPrices!$I9,PowerPrices!$K9)-2)/($V$49+$V30)</f>
        <v>#NAME?</v>
      </c>
      <c r="S60" s="187">
        <f>(AVERAGE(PowerPrices!$D9,PowerPrices!$E9,PowerPrices!$H9,PowerPrices!$I9,PowerPrices!$K9))</f>
        <v>26.185572860230629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24.833498335948274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20.857530664267511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27.060078160143949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32.61608760683761</v>
      </c>
      <c r="AG60" s="124"/>
      <c r="AH60" s="59" t="e">
        <f ca="1">(PowerPrices!$S9-2)/($AF$49+$AF30)</f>
        <v>#NAME?</v>
      </c>
      <c r="AI60" s="187">
        <f>PowerPrices!$S9</f>
        <v>28.479721997300945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2.33</v>
      </c>
      <c r="L61" s="59">
        <f>(M61-2)/(L28+0.2)</f>
        <v>13.107942973523421</v>
      </c>
      <c r="M61" s="187">
        <v>34.18</v>
      </c>
      <c r="N61" s="59">
        <f>(PowerPrices!C11-2)/(O28+0.2)</f>
        <v>9.2616578739918722</v>
      </c>
      <c r="O61" s="187">
        <f>PowerPrices!C11</f>
        <v>24.135362318840574</v>
      </c>
      <c r="P61" s="59" t="e">
        <f ca="1">(PowerPrices!D11-2)/(R$49+R28+0.2)</f>
        <v>#NAME?</v>
      </c>
      <c r="Q61" s="187">
        <f>PowerPrices!D11</f>
        <v>28.828162601626016</v>
      </c>
      <c r="R61" s="59" t="e">
        <f ca="1">(AVERAGE(PowerPrices!$D11,PowerPrices!$E11,PowerPrices!$H11,PowerPrices!$I11,PowerPrices!$K11)-2)/($V$49+$V28+0.2)</f>
        <v>#NAME?</v>
      </c>
      <c r="S61" s="187">
        <f>AVERAGE(PowerPrices!$D11,PowerPrices!$E11,PowerPrices!$H11,PowerPrices!$I11,PowerPrices!$K11)</f>
        <v>27.656476570835416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27.416829506014356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28.232168391063126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30.577256233532548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33.864771367521371</v>
      </c>
      <c r="AG61" s="124"/>
      <c r="AH61" s="59" t="e">
        <f ca="1">(PowerPrices!$S11-2)/($AF$49+$AF28+0.2)</f>
        <v>#NAME?</v>
      </c>
      <c r="AI61" s="187">
        <f>PowerPrices!$S11</f>
        <v>28.910420635704337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2.395</v>
      </c>
      <c r="L62" s="59">
        <f>(M62-2)/(L31+0.33)</f>
        <v>11.632183908045977</v>
      </c>
      <c r="M62" s="187">
        <v>32.36</v>
      </c>
      <c r="N62" s="59">
        <f>(PowerPrices!C13-2)/(O31+0.33)</f>
        <v>8.0795112247797665</v>
      </c>
      <c r="O62" s="187">
        <f>PowerPrices!C13</f>
        <v>22.602753623188406</v>
      </c>
      <c r="P62" s="59" t="e">
        <f ca="1">(PowerPrices!D13-2)/(R$49+R31+0.33)</f>
        <v>#NAME?</v>
      </c>
      <c r="Q62" s="187">
        <f>PowerPrices!D13</f>
        <v>24.715764227642275</v>
      </c>
      <c r="R62" s="59" t="e">
        <f ca="1">(AVERAGE(PowerPrices!$D13,PowerPrices!$E13,PowerPrices!$H13,PowerPrices!$I13,PowerPrices!$K13)-2)/($V$49+$V31+0.33)</f>
        <v>#NAME?</v>
      </c>
      <c r="S62" s="187">
        <f>AVERAGE(PowerPrices!$D13,PowerPrices!$E13,PowerPrices!$H13,PowerPrices!$I13,PowerPrices!$K13)</f>
        <v>25.165007604390428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25.708312104787712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26.502623931623933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29.834600274725279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33.861392094017098</v>
      </c>
      <c r="AG62" s="124"/>
      <c r="AH62" s="59" t="e">
        <f ca="1">(PowerPrices!$S13-2)/($AF$49+$AF31+0.33)</f>
        <v>#NAME?</v>
      </c>
      <c r="AI62" s="187">
        <f>PowerPrices!$S13</f>
        <v>27.647668312432113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2.4049999999999998</v>
      </c>
      <c r="L63" s="59">
        <f>(M63-2)/(L34+0.12)</f>
        <v>12.174887892376681</v>
      </c>
      <c r="M63" s="187">
        <v>29.15</v>
      </c>
      <c r="N63" s="59">
        <f>(PowerPrices!C14-2)/(O34+0.12)</f>
        <v>7.9053230394148724</v>
      </c>
      <c r="O63" s="187">
        <f>PowerPrices!C14</f>
        <v>18.917391304347827</v>
      </c>
      <c r="P63" s="59" t="e">
        <f ca="1">(PowerPrices!D14-2)/(R$49+R34+0.12)</f>
        <v>#NAME?</v>
      </c>
      <c r="Q63" s="187">
        <f>PowerPrices!D14</f>
        <v>21.948528455284556</v>
      </c>
      <c r="R63" s="59" t="e">
        <f ca="1">(AVERAGE(PowerPrices!$D14,PowerPrices!$E14,PowerPrices!$H14,PowerPrices!$I14,PowerPrices!$K14)-2)/($V$49+$V34+0.12)</f>
        <v>#NAME?</v>
      </c>
      <c r="S63" s="187">
        <f>AVERAGE(PowerPrices!$D14,PowerPrices!$E14,PowerPrices!$H14,PowerPrices!$I14,PowerPrices!$K14)</f>
        <v>22.969612748003737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24.000082204155376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24.410099715099719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28.724377899877904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33.780081196581193</v>
      </c>
      <c r="AG63" s="124"/>
      <c r="AH63" s="59" t="e">
        <f ca="1">(PowerPrices!$S14-2)/($AF$49+$AF34+0.12)</f>
        <v>#NAME?</v>
      </c>
      <c r="AI63" s="187">
        <f>PowerPrices!$S14</f>
        <v>25.776515146527984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R28-'[25]Gas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V28-'[25]Gas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AH28-'[25]Gas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R29-'[25]Gas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V29-'[25]Gas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AH29-'[25]Gas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R30-'[25]Gas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V30-'[25]Gas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AH30-'[25]Gas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R31-'[25]Gas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V31-'[25]Gas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AH31-'[25]Gas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R33-'[25]Gas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V33-'[25]Gas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AH33-'[25]Gas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R34-'[25]Gas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V34-'[25]Gas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AH34-'[25]Gas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R35-'[25]Gas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V35-'[25]Gas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AH35-'[25]Gas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R36-'[25]Gas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V36-'[25]Gas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AH36-'[25]Gas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R39-'[25]Gas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AH39-'[25]Gas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R40-'[25]Gas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AH40-'[25]Gas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R41-'[25]Gas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AH41-'[25]Gas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R42-'[25]Gas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V42-'[25]Gas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AH42-'[25]Gas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R43-'[25]Gas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V43-'[25]Gas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AH43-'[25]Gas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R28-'[25]Gas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V28-'[25]Gas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AH28-'[25]Gas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R29-'[25]Gas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V29-'[25]Gas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AH29-'[25]Gas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R30-'[25]Gas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V30-'[25]Gas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AH30-'[25]Gas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R31-'[25]Gas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V31-'[25]Gas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AH31-'[25]Gas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R33-'[25]Gas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V33-'[25]Gas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AH33-'[25]Gas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R34-'[25]Gas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V34-'[25]Gas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AH34-'[25]Gas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R35-'[25]Gas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V35-'[25]Gas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AH35-'[25]Gas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R36-'[25]Gas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V36-'[25]Gas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AH36-'[25]Gas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R39-'[25]Gas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AH39-'[25]Gas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R40-'[25]Gas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AH40-'[25]Gas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R41-'[25]Gas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AH41-'[25]Gas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R42-'[25]Gas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V42-'[25]Gas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AH42-'[25]Gas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R43-'[25]Gas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V43-'[25]Gas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AH43-'[25]Gas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R49-'[25]Gas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V49-'[25]Gas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AB49-'[25]Gas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AH49-'[25]Gas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37207</v>
      </c>
      <c r="F2" s="6">
        <f t="shared" ref="F2:AE2" si="1">E2</f>
        <v>37207</v>
      </c>
      <c r="G2" s="6">
        <f t="shared" si="1"/>
        <v>37207</v>
      </c>
      <c r="H2" s="6">
        <f t="shared" si="1"/>
        <v>37207</v>
      </c>
      <c r="I2" s="6">
        <f t="shared" si="1"/>
        <v>37207</v>
      </c>
      <c r="J2" s="6">
        <f t="shared" si="1"/>
        <v>37207</v>
      </c>
      <c r="K2" s="6">
        <f t="shared" si="1"/>
        <v>37207</v>
      </c>
      <c r="L2" s="6">
        <f t="shared" si="1"/>
        <v>37207</v>
      </c>
      <c r="M2" s="6">
        <f t="shared" si="1"/>
        <v>37207</v>
      </c>
      <c r="N2" s="6">
        <f t="shared" si="1"/>
        <v>37207</v>
      </c>
      <c r="O2" s="6">
        <f t="shared" si="1"/>
        <v>37207</v>
      </c>
      <c r="P2" s="6">
        <f t="shared" si="1"/>
        <v>37207</v>
      </c>
      <c r="Q2" s="6">
        <f t="shared" si="1"/>
        <v>37207</v>
      </c>
      <c r="R2" s="6">
        <f t="shared" si="1"/>
        <v>37207</v>
      </c>
      <c r="S2" s="6">
        <f t="shared" si="1"/>
        <v>37207</v>
      </c>
      <c r="T2" s="6">
        <f t="shared" si="1"/>
        <v>37207</v>
      </c>
      <c r="U2" s="6">
        <f t="shared" si="1"/>
        <v>37207</v>
      </c>
      <c r="V2" s="6">
        <f t="shared" si="1"/>
        <v>37207</v>
      </c>
      <c r="W2" s="6">
        <f t="shared" si="1"/>
        <v>37207</v>
      </c>
      <c r="X2" s="6">
        <f t="shared" si="1"/>
        <v>37207</v>
      </c>
      <c r="Y2" s="6">
        <f t="shared" si="1"/>
        <v>37207</v>
      </c>
      <c r="Z2" s="6">
        <f t="shared" si="1"/>
        <v>37207</v>
      </c>
      <c r="AA2" s="6">
        <f t="shared" si="1"/>
        <v>37207</v>
      </c>
      <c r="AB2" s="23">
        <f t="shared" si="1"/>
        <v>37207</v>
      </c>
      <c r="AC2" s="23">
        <f t="shared" si="1"/>
        <v>37207</v>
      </c>
      <c r="AD2" s="23">
        <f t="shared" si="1"/>
        <v>37207</v>
      </c>
      <c r="AE2" s="23">
        <f t="shared" si="1"/>
        <v>37207</v>
      </c>
      <c r="AF2" s="23">
        <f>AE2</f>
        <v>37207</v>
      </c>
      <c r="AG2" s="23">
        <f>AE2</f>
        <v>37207</v>
      </c>
      <c r="AH2" s="23">
        <f>AF2</f>
        <v>37207</v>
      </c>
      <c r="AI2" s="23">
        <f>AH2</f>
        <v>37207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2.4700000000000002</v>
      </c>
      <c r="F20" s="10">
        <v>2.2549999999999999</v>
      </c>
      <c r="G20" s="10">
        <v>2.2200000000000002</v>
      </c>
      <c r="H20" s="10">
        <v>2.2799999999999998</v>
      </c>
      <c r="I20" s="10">
        <v>1.38</v>
      </c>
      <c r="J20" s="10">
        <v>2.1</v>
      </c>
      <c r="K20" s="10">
        <v>1.93</v>
      </c>
      <c r="L20" s="10">
        <v>2.19</v>
      </c>
      <c r="M20" s="10">
        <v>2</v>
      </c>
      <c r="N20" s="10">
        <v>2.262</v>
      </c>
      <c r="O20" s="10">
        <v>1.5149999999999999</v>
      </c>
      <c r="P20" s="10">
        <v>2.17</v>
      </c>
      <c r="Q20" s="10">
        <v>2.1150000000000002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2.4300000000000002</v>
      </c>
      <c r="F21" s="10">
        <v>2.19</v>
      </c>
      <c r="G21" s="10">
        <v>2.16</v>
      </c>
      <c r="H21" s="10">
        <v>2.2200000000000002</v>
      </c>
      <c r="I21" s="10">
        <v>1.62</v>
      </c>
      <c r="J21" s="10">
        <v>2.04</v>
      </c>
      <c r="K21" s="10">
        <v>1.92</v>
      </c>
      <c r="L21" s="10">
        <v>2.13</v>
      </c>
      <c r="M21" s="10">
        <v>2.04</v>
      </c>
      <c r="N21" s="10">
        <v>2.028</v>
      </c>
      <c r="O21" s="10">
        <v>1.47</v>
      </c>
      <c r="P21" s="10">
        <v>2.17</v>
      </c>
      <c r="Q21" s="10">
        <v>2.23</v>
      </c>
      <c r="R21" s="10">
        <v>2.02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2.41</v>
      </c>
      <c r="F22" s="10">
        <v>2.19</v>
      </c>
      <c r="G22" s="10">
        <v>2.16</v>
      </c>
      <c r="H22" s="10">
        <v>2.2200000000000002</v>
      </c>
      <c r="I22" s="10">
        <v>1.62</v>
      </c>
      <c r="J22" s="10">
        <v>2.04</v>
      </c>
      <c r="K22" s="10">
        <v>1.92</v>
      </c>
      <c r="L22" s="10">
        <v>2.13</v>
      </c>
      <c r="M22" s="10">
        <v>2.04</v>
      </c>
      <c r="N22" s="10">
        <v>2.028</v>
      </c>
      <c r="O22" s="10">
        <v>1.47</v>
      </c>
      <c r="P22" s="10">
        <v>2.17</v>
      </c>
      <c r="Q22" s="10">
        <v>2.23</v>
      </c>
      <c r="R22" s="10">
        <v>2.02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2.41</v>
      </c>
      <c r="F23" s="10">
        <v>2.19</v>
      </c>
      <c r="G23" s="10">
        <v>2.16</v>
      </c>
      <c r="H23" s="10">
        <v>2.2200000000000002</v>
      </c>
      <c r="I23" s="10">
        <v>1.62</v>
      </c>
      <c r="J23" s="10">
        <v>2.04</v>
      </c>
      <c r="K23" s="10">
        <v>1.92</v>
      </c>
      <c r="L23" s="10">
        <v>2.13</v>
      </c>
      <c r="M23" s="10">
        <v>2.04</v>
      </c>
      <c r="N23" s="10">
        <v>2.028</v>
      </c>
      <c r="O23" s="10">
        <v>1.47</v>
      </c>
      <c r="P23" s="10">
        <v>2.17</v>
      </c>
      <c r="Q23" s="10">
        <v>2.23</v>
      </c>
      <c r="R23" s="10">
        <v>2.02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2.41</v>
      </c>
      <c r="F24" s="10">
        <v>2.19</v>
      </c>
      <c r="G24" s="10">
        <v>2.16</v>
      </c>
      <c r="H24" s="10">
        <v>2.2200000000000002</v>
      </c>
      <c r="I24" s="10">
        <v>1.62</v>
      </c>
      <c r="J24" s="10">
        <v>2.04</v>
      </c>
      <c r="K24" s="10">
        <v>1.92</v>
      </c>
      <c r="L24" s="10">
        <v>2.13</v>
      </c>
      <c r="M24" s="10">
        <v>2.04</v>
      </c>
      <c r="N24" s="10">
        <v>2.028</v>
      </c>
      <c r="O24" s="10">
        <v>1.47</v>
      </c>
      <c r="P24" s="10">
        <v>2.17</v>
      </c>
      <c r="Q24" s="10">
        <v>2.23</v>
      </c>
      <c r="R24" s="10">
        <v>2.02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2.41</v>
      </c>
      <c r="F25" s="10">
        <v>2.19</v>
      </c>
      <c r="G25" s="10">
        <v>2.16</v>
      </c>
      <c r="H25" s="10">
        <v>2.2200000000000002</v>
      </c>
      <c r="I25" s="10">
        <v>1.62</v>
      </c>
      <c r="J25" s="10">
        <v>2.04</v>
      </c>
      <c r="K25" s="10">
        <v>1.92</v>
      </c>
      <c r="L25" s="10">
        <v>2.13</v>
      </c>
      <c r="M25" s="10">
        <v>2.04</v>
      </c>
      <c r="N25" s="10">
        <v>2.028</v>
      </c>
      <c r="O25" s="10">
        <v>1.47</v>
      </c>
      <c r="P25" s="10">
        <v>2.17</v>
      </c>
      <c r="Q25" s="10">
        <v>2.23</v>
      </c>
      <c r="R25" s="10">
        <v>2.02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2.41</v>
      </c>
      <c r="F26" s="10">
        <v>2.19</v>
      </c>
      <c r="G26" s="10">
        <v>2.16</v>
      </c>
      <c r="H26" s="10">
        <v>2.2200000000000002</v>
      </c>
      <c r="I26" s="10">
        <v>1.62</v>
      </c>
      <c r="J26" s="10">
        <v>2.04</v>
      </c>
      <c r="K26" s="10">
        <v>1.92</v>
      </c>
      <c r="L26" s="10">
        <v>2.13</v>
      </c>
      <c r="M26" s="10">
        <v>2.04</v>
      </c>
      <c r="N26" s="10">
        <v>2.028</v>
      </c>
      <c r="O26" s="10">
        <v>1.47</v>
      </c>
      <c r="P26" s="10">
        <v>2.17</v>
      </c>
      <c r="Q26" s="10">
        <v>2.23</v>
      </c>
      <c r="R26" s="10">
        <v>2.02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2.41</v>
      </c>
      <c r="F27" s="10">
        <v>2.19</v>
      </c>
      <c r="G27" s="10">
        <v>2.16</v>
      </c>
      <c r="H27" s="10">
        <v>2.2200000000000002</v>
      </c>
      <c r="I27" s="10">
        <v>1.62</v>
      </c>
      <c r="J27" s="10">
        <v>2.04</v>
      </c>
      <c r="K27" s="10">
        <v>1.92</v>
      </c>
      <c r="L27" s="10">
        <v>2.13</v>
      </c>
      <c r="M27" s="10">
        <v>2.04</v>
      </c>
      <c r="N27" s="10">
        <v>2.028</v>
      </c>
      <c r="O27" s="10">
        <v>1.47</v>
      </c>
      <c r="P27" s="10">
        <v>2.17</v>
      </c>
      <c r="Q27" s="10">
        <v>2.23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2.41</v>
      </c>
      <c r="F28" s="10">
        <v>2.19</v>
      </c>
      <c r="G28" s="10">
        <v>2.16</v>
      </c>
      <c r="H28" s="10">
        <v>2.2200000000000002</v>
      </c>
      <c r="I28" s="10">
        <v>1.62</v>
      </c>
      <c r="J28" s="10">
        <v>2.04</v>
      </c>
      <c r="K28" s="10">
        <v>1.92</v>
      </c>
      <c r="L28" s="10">
        <v>2.13</v>
      </c>
      <c r="M28" s="10">
        <v>2.04</v>
      </c>
      <c r="N28" s="10">
        <v>2.028</v>
      </c>
      <c r="O28" s="10">
        <v>1.47</v>
      </c>
      <c r="P28" s="10">
        <v>2.17</v>
      </c>
      <c r="Q28" s="10">
        <v>2.23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2.41</v>
      </c>
      <c r="F29" s="10">
        <v>2.19</v>
      </c>
      <c r="G29" s="10">
        <v>2.16</v>
      </c>
      <c r="H29" s="10">
        <v>2.2200000000000002</v>
      </c>
      <c r="I29" s="10">
        <v>1.62</v>
      </c>
      <c r="J29" s="10">
        <v>2.04</v>
      </c>
      <c r="K29" s="10">
        <v>1.92</v>
      </c>
      <c r="L29" s="10">
        <v>2.13</v>
      </c>
      <c r="M29" s="10">
        <v>2.04</v>
      </c>
      <c r="N29" s="10">
        <v>2.028</v>
      </c>
      <c r="O29" s="10">
        <v>1.47</v>
      </c>
      <c r="P29" s="10">
        <v>2.17</v>
      </c>
      <c r="Q29" s="10">
        <v>2.23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2.41</v>
      </c>
      <c r="F30" s="10">
        <v>2.19</v>
      </c>
      <c r="G30" s="10">
        <v>2.16</v>
      </c>
      <c r="H30" s="10">
        <v>2.2200000000000002</v>
      </c>
      <c r="I30" s="10">
        <v>1.62</v>
      </c>
      <c r="J30" s="10">
        <v>2.04</v>
      </c>
      <c r="K30" s="10">
        <v>1.92</v>
      </c>
      <c r="L30" s="10">
        <v>2.13</v>
      </c>
      <c r="M30" s="10">
        <v>2.04</v>
      </c>
      <c r="N30" s="10">
        <v>2.028</v>
      </c>
      <c r="O30" s="10">
        <v>1.47</v>
      </c>
      <c r="P30" s="10">
        <v>2.17</v>
      </c>
      <c r="Q30" s="10">
        <v>2.23</v>
      </c>
      <c r="R30" s="10">
        <v>2.02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2.41</v>
      </c>
      <c r="F31" s="10">
        <v>2.19</v>
      </c>
      <c r="G31" s="10">
        <v>2.16</v>
      </c>
      <c r="H31" s="10">
        <v>2.2200000000000002</v>
      </c>
      <c r="I31" s="10">
        <v>1.62</v>
      </c>
      <c r="J31" s="10">
        <v>2.04</v>
      </c>
      <c r="K31" s="10">
        <v>1.92</v>
      </c>
      <c r="L31" s="10">
        <v>2.13</v>
      </c>
      <c r="M31" s="10">
        <v>2.04</v>
      </c>
      <c r="N31" s="10">
        <v>2.028</v>
      </c>
      <c r="O31" s="10">
        <v>1.47</v>
      </c>
      <c r="P31" s="10">
        <v>2.17</v>
      </c>
      <c r="Q31" s="10">
        <v>2.23</v>
      </c>
      <c r="R31" s="10">
        <v>2.02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2.41</v>
      </c>
      <c r="F32" s="10">
        <v>2.19</v>
      </c>
      <c r="G32" s="10">
        <v>2.16</v>
      </c>
      <c r="H32" s="10">
        <v>2.2200000000000002</v>
      </c>
      <c r="I32" s="10">
        <v>1.62</v>
      </c>
      <c r="J32" s="10">
        <v>2.04</v>
      </c>
      <c r="K32" s="10">
        <v>1.92</v>
      </c>
      <c r="L32" s="10">
        <v>2.13</v>
      </c>
      <c r="M32" s="10">
        <v>2.04</v>
      </c>
      <c r="N32" s="10">
        <v>2.028</v>
      </c>
      <c r="O32" s="10">
        <v>1.47</v>
      </c>
      <c r="P32" s="10">
        <v>2.17</v>
      </c>
      <c r="Q32" s="10">
        <v>2.23</v>
      </c>
      <c r="R32" s="10">
        <v>2.02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2.41</v>
      </c>
      <c r="F33" s="10">
        <v>2.19</v>
      </c>
      <c r="G33" s="10">
        <v>2.16</v>
      </c>
      <c r="H33" s="10">
        <v>2.2200000000000002</v>
      </c>
      <c r="I33" s="10">
        <v>1.62</v>
      </c>
      <c r="J33" s="10">
        <v>2.04</v>
      </c>
      <c r="K33" s="10">
        <v>1.92</v>
      </c>
      <c r="L33" s="10">
        <v>2.13</v>
      </c>
      <c r="M33" s="10">
        <v>2.04</v>
      </c>
      <c r="N33" s="10">
        <v>2.028</v>
      </c>
      <c r="O33" s="10">
        <v>1.47</v>
      </c>
      <c r="P33" s="10">
        <v>2.17</v>
      </c>
      <c r="Q33" s="10">
        <v>2.23</v>
      </c>
      <c r="R33" s="10">
        <v>2.02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2.41</v>
      </c>
      <c r="F34" s="10">
        <v>2.19</v>
      </c>
      <c r="G34" s="10">
        <v>2.16</v>
      </c>
      <c r="H34" s="10">
        <v>2.2200000000000002</v>
      </c>
      <c r="I34" s="10">
        <v>1.62</v>
      </c>
      <c r="J34" s="10">
        <v>2.04</v>
      </c>
      <c r="K34" s="10">
        <v>1.92</v>
      </c>
      <c r="L34" s="10">
        <v>2.13</v>
      </c>
      <c r="M34" s="10">
        <v>2.04</v>
      </c>
      <c r="N34" s="10">
        <v>2.028</v>
      </c>
      <c r="O34" s="10">
        <v>1.47</v>
      </c>
      <c r="P34" s="10">
        <v>2.17</v>
      </c>
      <c r="Q34" s="10">
        <v>2.23</v>
      </c>
      <c r="R34" s="10">
        <v>2.02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2.41</v>
      </c>
      <c r="F35" s="10">
        <v>2.19</v>
      </c>
      <c r="G35" s="10">
        <v>2.16</v>
      </c>
      <c r="H35" s="10">
        <v>2.2200000000000002</v>
      </c>
      <c r="I35" s="10">
        <v>1.62</v>
      </c>
      <c r="J35" s="10">
        <v>2.04</v>
      </c>
      <c r="K35" s="10">
        <v>1.92</v>
      </c>
      <c r="L35" s="10">
        <v>2.13</v>
      </c>
      <c r="M35" s="10">
        <v>2.04</v>
      </c>
      <c r="N35" s="10">
        <v>2.028</v>
      </c>
      <c r="O35" s="10">
        <v>1.47</v>
      </c>
      <c r="P35" s="10">
        <v>2.17</v>
      </c>
      <c r="Q35" s="10">
        <v>2.23</v>
      </c>
      <c r="R35" s="10">
        <v>2.02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2.41</v>
      </c>
      <c r="F36" s="10">
        <v>2.19</v>
      </c>
      <c r="G36" s="10">
        <v>2.16</v>
      </c>
      <c r="H36" s="10">
        <v>2.2200000000000002</v>
      </c>
      <c r="I36" s="10">
        <v>1.62</v>
      </c>
      <c r="J36" s="10">
        <v>2.04</v>
      </c>
      <c r="K36" s="10">
        <v>1.92</v>
      </c>
      <c r="L36" s="10">
        <v>2.13</v>
      </c>
      <c r="M36" s="10">
        <v>2.04</v>
      </c>
      <c r="N36" s="10">
        <v>2.028</v>
      </c>
      <c r="O36" s="10">
        <v>1.47</v>
      </c>
      <c r="P36" s="10">
        <v>2.17</v>
      </c>
      <c r="Q36" s="10">
        <v>2.23</v>
      </c>
      <c r="R36" s="10">
        <v>2.02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2.41</v>
      </c>
      <c r="F37" s="10">
        <v>2.19</v>
      </c>
      <c r="G37" s="10">
        <v>2.16</v>
      </c>
      <c r="H37" s="10">
        <v>2.2200000000000002</v>
      </c>
      <c r="I37" s="10">
        <v>1.62</v>
      </c>
      <c r="J37" s="10">
        <v>2.04</v>
      </c>
      <c r="K37" s="10">
        <v>1.92</v>
      </c>
      <c r="L37" s="10">
        <v>2.13</v>
      </c>
      <c r="M37" s="10">
        <v>2.04</v>
      </c>
      <c r="N37" s="10">
        <v>2.028</v>
      </c>
      <c r="O37" s="10">
        <v>1.47</v>
      </c>
      <c r="P37" s="10">
        <v>2.17</v>
      </c>
      <c r="Q37" s="10">
        <v>2.23</v>
      </c>
      <c r="R37" s="10">
        <v>2.02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2.7305000000000001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2.028</v>
      </c>
      <c r="O38" s="10">
        <v>2.3199999999999998</v>
      </c>
      <c r="P38" s="10">
        <v>2.17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2.7305000000000001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2.028</v>
      </c>
      <c r="O39" s="10">
        <v>2.3199999999999998</v>
      </c>
      <c r="P39" s="10">
        <v>2.17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2.7305000000000001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2.028</v>
      </c>
      <c r="O40" s="10">
        <v>2.3199999999999998</v>
      </c>
      <c r="P40" s="10">
        <v>2.17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2.7305000000000001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2.028</v>
      </c>
      <c r="O41" s="10">
        <v>2.3199999999999998</v>
      </c>
      <c r="P41" s="10">
        <v>2.17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2.7305000000000001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2.028</v>
      </c>
      <c r="O42" s="10">
        <v>2.3199999999999998</v>
      </c>
      <c r="P42" s="10">
        <v>2.17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2.7305000000000001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2.028</v>
      </c>
      <c r="O43" s="10">
        <v>2.3199999999999998</v>
      </c>
      <c r="P43" s="10">
        <v>2.17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2.7305000000000001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2.028</v>
      </c>
      <c r="O44" s="10">
        <v>2.3199999999999998</v>
      </c>
      <c r="P44" s="10">
        <v>2.17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2.7305000000000001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2.028</v>
      </c>
      <c r="O45" s="10">
        <v>2.3199999999999998</v>
      </c>
      <c r="P45" s="10">
        <v>2.17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2.7305000000000001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2.028</v>
      </c>
      <c r="O46" s="10">
        <v>2.3199999999999998</v>
      </c>
      <c r="P46" s="10">
        <v>2.17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2.7305000000000001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2.028</v>
      </c>
      <c r="O47" s="10">
        <v>2.3199999999999998</v>
      </c>
      <c r="P47" s="10">
        <v>2.17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2.7305000000000001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2.028</v>
      </c>
      <c r="O48" s="10">
        <v>2.3199999999999998</v>
      </c>
      <c r="P48" s="10">
        <v>2.17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2.7305000000000001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2.028</v>
      </c>
      <c r="O49" s="10">
        <v>2.3199999999999998</v>
      </c>
      <c r="P49" s="10">
        <v>2.17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2.7305000000000001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2.028</v>
      </c>
      <c r="O50" s="10">
        <v>2.3199999999999998</v>
      </c>
      <c r="P50" s="10">
        <v>2.17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2.7305000000000001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2.028</v>
      </c>
      <c r="O51" s="10">
        <v>2.3199999999999998</v>
      </c>
      <c r="P51" s="10">
        <v>2.17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2.7305000000000001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2.028</v>
      </c>
      <c r="O52" s="10">
        <v>2.3199999999999998</v>
      </c>
      <c r="P52" s="10">
        <v>2.17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2.7305000000000001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2.028</v>
      </c>
      <c r="O53" s="10">
        <v>2.3199999999999998</v>
      </c>
      <c r="P53" s="10">
        <v>2.17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2.7305000000000001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2.028</v>
      </c>
      <c r="O54" s="10">
        <v>2.3199999999999998</v>
      </c>
      <c r="P54" s="10">
        <v>2.17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2.7305000000000001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2.028</v>
      </c>
      <c r="O55" s="10">
        <v>2.3199999999999998</v>
      </c>
      <c r="P55" s="10">
        <v>2.17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2.7305000000000001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2.028</v>
      </c>
      <c r="O56" s="10">
        <v>2.3199999999999998</v>
      </c>
      <c r="P56" s="10">
        <v>2.17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2.7305000000000001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2.028</v>
      </c>
      <c r="O57" s="10">
        <v>2.3199999999999998</v>
      </c>
      <c r="P57" s="10">
        <v>2.17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2.7305000000000001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2.028</v>
      </c>
      <c r="O58" s="10">
        <v>2.3199999999999998</v>
      </c>
      <c r="P58" s="10">
        <v>2.17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2.7305000000000001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2.028</v>
      </c>
      <c r="O59" s="10">
        <v>2.3199999999999998</v>
      </c>
      <c r="P59" s="10">
        <v>2.17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2.7305000000000001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2.028</v>
      </c>
      <c r="O60" s="10">
        <v>2.3199999999999998</v>
      </c>
      <c r="P60" s="10">
        <v>2.17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2.7305000000000001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2.028</v>
      </c>
      <c r="O61" s="10">
        <v>2.3199999999999998</v>
      </c>
      <c r="P61" s="10">
        <v>2.17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2.7305000000000001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2.028</v>
      </c>
      <c r="O62" s="10">
        <v>2.3199999999999998</v>
      </c>
      <c r="P62" s="10">
        <v>2.17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2.7305000000000001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2.028</v>
      </c>
      <c r="O63" s="10">
        <v>2.3199999999999998</v>
      </c>
      <c r="P63" s="10">
        <v>2.17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2.7305000000000001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2.028</v>
      </c>
      <c r="O64" s="10">
        <v>2.3199999999999998</v>
      </c>
      <c r="P64" s="10">
        <v>2.17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2.7305000000000001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2.028</v>
      </c>
      <c r="O65" s="10">
        <v>2.3199999999999998</v>
      </c>
      <c r="P65" s="10">
        <v>2.17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2.7305000000000001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2.028</v>
      </c>
      <c r="O66" s="10">
        <v>2.3199999999999998</v>
      </c>
      <c r="P66" s="10">
        <v>2.17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2.7305000000000001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2.028</v>
      </c>
      <c r="O67" s="10">
        <v>2.3199999999999998</v>
      </c>
      <c r="P67" s="10">
        <v>2.17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2.7305000000000001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2.028</v>
      </c>
      <c r="O68" s="10">
        <v>2.3199999999999998</v>
      </c>
      <c r="P68" s="10">
        <v>2.17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37207</v>
      </c>
      <c r="D11" s="15">
        <f t="shared" si="0"/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15">
        <f t="shared" si="0"/>
        <v>37207</v>
      </c>
      <c r="K11" s="21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si="0"/>
        <v>37207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2.7330000000000001</v>
      </c>
      <c r="D16" s="12">
        <v>-2.5000000000000001E-3</v>
      </c>
      <c r="E16" s="12">
        <v>-0.155</v>
      </c>
      <c r="F16" s="12">
        <v>-0.22</v>
      </c>
      <c r="G16" s="12">
        <v>-0.185</v>
      </c>
      <c r="H16" s="12">
        <v>-0.68</v>
      </c>
      <c r="I16" s="12">
        <v>-0.09</v>
      </c>
      <c r="J16" s="12">
        <v>-0.48499999999999999</v>
      </c>
      <c r="K16" s="20">
        <v>-0.22</v>
      </c>
      <c r="L16" s="12">
        <v>-0.18</v>
      </c>
      <c r="M16" s="12">
        <v>-0.36906945416600001</v>
      </c>
      <c r="N16" s="12">
        <v>-0.73</v>
      </c>
      <c r="O16" s="12">
        <v>-0.16250000000000001</v>
      </c>
      <c r="P16" s="12">
        <v>0.01</v>
      </c>
      <c r="Q16" s="12">
        <v>-0.28499999999999998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2.93</v>
      </c>
      <c r="D17" s="12">
        <v>0</v>
      </c>
      <c r="E17" s="12">
        <v>-0.13</v>
      </c>
      <c r="F17" s="12">
        <v>-0.18</v>
      </c>
      <c r="G17" s="12">
        <v>-0.155</v>
      </c>
      <c r="H17" s="12">
        <v>-0.5</v>
      </c>
      <c r="I17" s="12">
        <v>0.02</v>
      </c>
      <c r="J17" s="12">
        <v>-0.38</v>
      </c>
      <c r="K17" s="20">
        <v>-0.19</v>
      </c>
      <c r="L17" s="12">
        <v>-8.5000000000000006E-2</v>
      </c>
      <c r="M17" s="12">
        <v>-0.505</v>
      </c>
      <c r="N17" s="12">
        <v>-0.54500000000000004</v>
      </c>
      <c r="O17" s="12">
        <v>-0.16500000000000001</v>
      </c>
      <c r="P17" s="12">
        <v>0.14499999999999999</v>
      </c>
      <c r="Q17" s="12">
        <v>-0.245</v>
      </c>
    </row>
    <row r="18" spans="1:17" x14ac:dyDescent="0.2">
      <c r="A18" s="12">
        <v>3</v>
      </c>
      <c r="B18" s="13">
        <f t="shared" si="2"/>
        <v>37288</v>
      </c>
      <c r="C18" s="12">
        <v>2.968</v>
      </c>
      <c r="D18" s="12">
        <v>0</v>
      </c>
      <c r="E18" s="12">
        <v>-0.13500000000000001</v>
      </c>
      <c r="F18" s="12">
        <v>-0.2</v>
      </c>
      <c r="G18" s="12">
        <v>-0.17499999999999999</v>
      </c>
      <c r="H18" s="12">
        <v>-0.5</v>
      </c>
      <c r="I18" s="12">
        <v>-0.12</v>
      </c>
      <c r="J18" s="12">
        <v>-0.34</v>
      </c>
      <c r="K18" s="20">
        <v>-0.17499999999999999</v>
      </c>
      <c r="L18" s="12">
        <v>-0.215</v>
      </c>
      <c r="M18" s="12">
        <v>-0.51</v>
      </c>
      <c r="N18" s="12">
        <v>-0.54500000000000004</v>
      </c>
      <c r="O18" s="12">
        <v>-0.1575</v>
      </c>
      <c r="P18" s="12">
        <v>3.5000000000000003E-2</v>
      </c>
      <c r="Q18" s="12">
        <v>-0.22500000000000001</v>
      </c>
    </row>
    <row r="19" spans="1:17" x14ac:dyDescent="0.2">
      <c r="A19" s="12">
        <v>4</v>
      </c>
      <c r="B19" s="13">
        <f t="shared" si="2"/>
        <v>37316</v>
      </c>
      <c r="C19" s="12">
        <v>2.9529999999999998</v>
      </c>
      <c r="D19" s="12">
        <v>0</v>
      </c>
      <c r="E19" s="12">
        <v>-0.17</v>
      </c>
      <c r="F19" s="12">
        <v>-0.24</v>
      </c>
      <c r="G19" s="12">
        <v>-0.2</v>
      </c>
      <c r="H19" s="12">
        <v>-0.54</v>
      </c>
      <c r="I19" s="12">
        <v>-0.315</v>
      </c>
      <c r="J19" s="12">
        <v>-0.36</v>
      </c>
      <c r="K19" s="20">
        <v>-0.17</v>
      </c>
      <c r="L19" s="12">
        <v>-0.38500000000000001</v>
      </c>
      <c r="M19" s="12">
        <v>-0.51500000000000001</v>
      </c>
      <c r="N19" s="12">
        <v>-0.58499999999999996</v>
      </c>
      <c r="O19" s="12">
        <v>-0.155</v>
      </c>
      <c r="P19" s="12">
        <v>-7.4999999999999997E-2</v>
      </c>
      <c r="Q19" s="12">
        <v>-0.22</v>
      </c>
    </row>
    <row r="20" spans="1:17" x14ac:dyDescent="0.2">
      <c r="A20" s="12">
        <v>4</v>
      </c>
      <c r="B20" s="13">
        <f t="shared" si="2"/>
        <v>37347</v>
      </c>
      <c r="C20" s="12">
        <v>2.92</v>
      </c>
      <c r="D20" s="12">
        <v>2.5000000000000001E-3</v>
      </c>
      <c r="E20" s="12">
        <v>-0.08</v>
      </c>
      <c r="F20" s="12">
        <v>-0.245</v>
      </c>
      <c r="G20" s="12">
        <v>-0.06</v>
      </c>
      <c r="H20" s="12">
        <v>-0.60499999999999998</v>
      </c>
      <c r="I20" s="12">
        <v>-0.3</v>
      </c>
      <c r="J20" s="12">
        <v>-0.4</v>
      </c>
      <c r="K20" s="20">
        <v>-0.13</v>
      </c>
      <c r="L20" s="12">
        <v>-0.37</v>
      </c>
      <c r="M20" s="12">
        <v>-0.51</v>
      </c>
      <c r="N20" s="12">
        <v>-0.71499999999999997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2.96</v>
      </c>
      <c r="D21" s="12">
        <v>2.5000000000000001E-3</v>
      </c>
      <c r="E21" s="12">
        <v>-4.4999999999999998E-2</v>
      </c>
      <c r="F21" s="12">
        <v>-0.245</v>
      </c>
      <c r="G21" s="12">
        <v>-0.03</v>
      </c>
      <c r="H21" s="12">
        <v>-0.60499999999999998</v>
      </c>
      <c r="I21" s="12">
        <v>-0.3</v>
      </c>
      <c r="J21" s="12">
        <v>-0.4</v>
      </c>
      <c r="K21" s="20">
        <v>-0.1225</v>
      </c>
      <c r="L21" s="12">
        <v>-0.37</v>
      </c>
      <c r="M21" s="12">
        <v>-0.51</v>
      </c>
      <c r="N21" s="12">
        <v>-0.71499999999999997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3.0049999999999999</v>
      </c>
      <c r="D22" s="12">
        <v>2.5000000000000001E-3</v>
      </c>
      <c r="E22" s="12">
        <v>8.5000000000000006E-2</v>
      </c>
      <c r="F22" s="12">
        <v>-0.245</v>
      </c>
      <c r="G22" s="12">
        <v>5.0000000000000001E-3</v>
      </c>
      <c r="H22" s="12">
        <v>-0.60499999999999998</v>
      </c>
      <c r="I22" s="12">
        <v>-0.3</v>
      </c>
      <c r="J22" s="12">
        <v>-0.4</v>
      </c>
      <c r="K22" s="20">
        <v>-0.1075</v>
      </c>
      <c r="L22" s="12">
        <v>-0.37</v>
      </c>
      <c r="M22" s="12">
        <v>-0.51</v>
      </c>
      <c r="N22" s="12">
        <v>-0.71499999999999997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3.0449999999999999</v>
      </c>
      <c r="D23" s="12">
        <v>2.5000000000000001E-3</v>
      </c>
      <c r="E23" s="12">
        <v>0.19500000000000001</v>
      </c>
      <c r="F23" s="12">
        <v>-0.06</v>
      </c>
      <c r="G23" s="12">
        <v>0.16</v>
      </c>
      <c r="H23" s="12">
        <v>-0.60499999999999998</v>
      </c>
      <c r="I23" s="12">
        <v>-0.36</v>
      </c>
      <c r="J23" s="12">
        <v>-0.35499999999999998</v>
      </c>
      <c r="K23" s="20">
        <v>-8.2500000000000004E-2</v>
      </c>
      <c r="L23" s="12">
        <v>-0.43</v>
      </c>
      <c r="M23" s="12">
        <v>-0.51</v>
      </c>
      <c r="N23" s="12">
        <v>-0.71499999999999997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3.085</v>
      </c>
      <c r="D24" s="12">
        <v>2.5000000000000001E-3</v>
      </c>
      <c r="E24" s="12">
        <v>0.20499999999999999</v>
      </c>
      <c r="F24" s="12">
        <v>-0.06</v>
      </c>
      <c r="G24" s="12">
        <v>0.17499999999999999</v>
      </c>
      <c r="H24" s="12">
        <v>-0.60499999999999998</v>
      </c>
      <c r="I24" s="12">
        <v>-0.36</v>
      </c>
      <c r="J24" s="12">
        <v>-0.35499999999999998</v>
      </c>
      <c r="K24" s="20">
        <v>-7.4999999999999997E-2</v>
      </c>
      <c r="L24" s="12">
        <v>-0.43</v>
      </c>
      <c r="M24" s="12">
        <v>-0.51</v>
      </c>
      <c r="N24" s="12">
        <v>-0.71499999999999997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3.0979999999999999</v>
      </c>
      <c r="D25" s="12">
        <v>2.5000000000000001E-3</v>
      </c>
      <c r="E25" s="12">
        <v>0.15</v>
      </c>
      <c r="F25" s="12">
        <v>-0.06</v>
      </c>
      <c r="G25" s="12">
        <v>0.16</v>
      </c>
      <c r="H25" s="12">
        <v>-0.60499999999999998</v>
      </c>
      <c r="I25" s="12">
        <v>-0.36</v>
      </c>
      <c r="J25" s="12">
        <v>-0.35499999999999998</v>
      </c>
      <c r="K25" s="20">
        <v>-8.5000000000000006E-2</v>
      </c>
      <c r="L25" s="12">
        <v>-0.43</v>
      </c>
      <c r="M25" s="12">
        <v>-0.51</v>
      </c>
      <c r="N25" s="12">
        <v>-0.71499999999999997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3.1429999999999998</v>
      </c>
      <c r="D26" s="12">
        <v>2.5000000000000001E-3</v>
      </c>
      <c r="E26" s="12">
        <v>0.12</v>
      </c>
      <c r="F26" s="12">
        <v>-0.09</v>
      </c>
      <c r="G26" s="12">
        <v>-0.35</v>
      </c>
      <c r="H26" s="12">
        <v>-0.60499999999999998</v>
      </c>
      <c r="I26" s="12">
        <v>-0.19</v>
      </c>
      <c r="J26" s="12">
        <v>-0.36</v>
      </c>
      <c r="K26" s="20">
        <v>-0.13</v>
      </c>
      <c r="L26" s="12">
        <v>-0.26</v>
      </c>
      <c r="M26" s="12">
        <v>-0.51</v>
      </c>
      <c r="N26" s="12">
        <v>-0.71499999999999997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3.34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1.4999999999999999E-2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-0.1525</v>
      </c>
    </row>
    <row r="28" spans="1:17" x14ac:dyDescent="0.2">
      <c r="A28" s="12">
        <v>5</v>
      </c>
      <c r="B28" s="13">
        <f t="shared" si="2"/>
        <v>37591</v>
      </c>
      <c r="C28" s="12">
        <v>3.5449999999999999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0.35499999999999998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-0.1525</v>
      </c>
    </row>
    <row r="29" spans="1:17" x14ac:dyDescent="0.2">
      <c r="A29" s="12">
        <v>5</v>
      </c>
      <c r="B29" s="13">
        <f t="shared" si="2"/>
        <v>37622</v>
      </c>
      <c r="C29" s="12">
        <v>3.6949999999999998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0.38500000000000001</v>
      </c>
      <c r="J29" s="12">
        <v>-0.22</v>
      </c>
      <c r="K29" s="20">
        <v>-0.125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</v>
      </c>
    </row>
    <row r="30" spans="1:17" x14ac:dyDescent="0.2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6.5000000000000002E-2</v>
      </c>
      <c r="J30" s="12">
        <v>-0.22</v>
      </c>
      <c r="K30" s="20">
        <v>-0.125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</v>
      </c>
    </row>
    <row r="31" spans="1:17" x14ac:dyDescent="0.2">
      <c r="B31" s="13">
        <f t="shared" si="2"/>
        <v>37681</v>
      </c>
      <c r="C31" s="12">
        <v>3.5350000000000001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-0.245</v>
      </c>
      <c r="J31" s="12">
        <v>-0.22</v>
      </c>
      <c r="K31" s="20">
        <v>-0.125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</v>
      </c>
    </row>
    <row r="32" spans="1:17" x14ac:dyDescent="0.2">
      <c r="B32" s="13">
        <f t="shared" si="2"/>
        <v>37712</v>
      </c>
      <c r="C32" s="12">
        <v>3.4390000000000001</v>
      </c>
      <c r="D32" s="12">
        <v>2.5000000000000001E-3</v>
      </c>
      <c r="E32" s="12">
        <v>0.42499999999999999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3.4489999999999998</v>
      </c>
      <c r="D33" s="12">
        <v>2.5000000000000001E-3</v>
      </c>
      <c r="E33" s="12">
        <v>0.42499999999999999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3.48</v>
      </c>
      <c r="D34" s="12">
        <v>2.5000000000000001E-3</v>
      </c>
      <c r="E34" s="12">
        <v>0.42499999999999999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3.5049999999999999</v>
      </c>
      <c r="D35" s="12">
        <v>2.5000000000000001E-3</v>
      </c>
      <c r="E35" s="12">
        <v>0.42499999999999999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3.54</v>
      </c>
      <c r="D36" s="12">
        <v>2.5000000000000001E-3</v>
      </c>
      <c r="E36" s="12">
        <v>0.42499999999999999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3.55</v>
      </c>
      <c r="D37" s="12">
        <v>2.5000000000000001E-3</v>
      </c>
      <c r="E37" s="12">
        <v>0.42499999999999999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3.5950000000000002</v>
      </c>
      <c r="D38" s="12">
        <v>2.5000000000000001E-3</v>
      </c>
      <c r="E38" s="12">
        <v>0.42499999999999999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3.7749999999999999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-0.27</v>
      </c>
      <c r="I39" s="12">
        <v>0.14499999999999999</v>
      </c>
      <c r="J39" s="12">
        <v>-0.155</v>
      </c>
      <c r="K39" s="20">
        <v>-8.5000000000000006E-2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3.9550000000000001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-0.27</v>
      </c>
      <c r="I40" s="12">
        <v>0.48499999999999999</v>
      </c>
      <c r="J40" s="12">
        <v>-0.155</v>
      </c>
      <c r="K40" s="20">
        <v>-8.5000000000000006E-2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4.0140000000000002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-0.27</v>
      </c>
      <c r="I41" s="12">
        <v>0.51500000000000001</v>
      </c>
      <c r="J41" s="12">
        <v>-0.155</v>
      </c>
      <c r="K41" s="20">
        <v>-8.5000000000000006E-2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3.93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-0.27</v>
      </c>
      <c r="I42" s="12">
        <v>0.19500000000000001</v>
      </c>
      <c r="J42" s="12">
        <v>-0.155</v>
      </c>
      <c r="K42" s="20">
        <v>-8.5000000000000006E-2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3.7949999999999999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-0.27</v>
      </c>
      <c r="I43" s="12">
        <v>-0.115</v>
      </c>
      <c r="J43" s="12">
        <v>-0.155</v>
      </c>
      <c r="K43" s="20">
        <v>-8.5000000000000006E-2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3.641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3.645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3.6850000000000001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3.73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3.7690000000000001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3.7629999999999999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3.7810000000000001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3.9380000000000002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4.0979999999999999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4.1289999999999996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4.0449999999999999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3.7559999999999998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3.8450000000000002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3.8839999999999999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3.8780000000000001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3.8959999999999999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4.0529999999999999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4.2130000000000001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4.2290000000000001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4.1449999999999996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3.8559999999999999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3.86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3.9449999999999998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3.984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3.9780000000000002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4.1529999999999996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4.3129999999999997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4.3315000000000001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4.2474999999999996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4.1124999999999998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3.9584999999999999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3.9624999999999999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4.0025000000000004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4.0475000000000003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4.0865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4.0804999999999998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4.0984999999999996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4.2554999999999996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4.4154999999999998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4.4364999999999997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4.3525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4.2175000000000002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4.0635000000000003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4.0674999999999999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4.1074999999999999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4.1524999999999999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4.1914999999999996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4.1855000000000002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4.2035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4.3605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4.5205000000000002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4.5439999999999996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4.3250000000000002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4.1710000000000003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4.1749999999999998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4.2149999999999999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4.26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4.2990000000000004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4.2930000000000001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4.3109999999999999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4.468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4.6280000000000001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4.6539999999999999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4.57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4.4349999999999996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4.2809999999999997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4.2850000000000001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4.3250000000000002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4.37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4.4089999999999998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4.4029999999999996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4.4210000000000003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4.5780000000000003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4.7380000000000004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4.7664999999999997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4.6825000000000001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4.5475000000000003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4.3935000000000004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4.3975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4.4375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4.4824999999999999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4.5214999999999996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4.5155000000000003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4.5335000000000001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4.6905000000000001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4.8505000000000003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4.8815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4.7975000000000003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4.6624999999999996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4.5084999999999997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4.5125000000000002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4.5525000000000002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4.5975000000000001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4.6364999999999998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4.6304999999999996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4.6485000000000003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4.8055000000000003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4.9654999999999996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4.9965000000000002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4.9124999999999996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4.7774999999999999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4.6234999999999999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4.6275000000000004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4.6675000000000004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4.7125000000000004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4.7515000000000001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4.7454999999999998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4.7634999999999996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4.9204999999999997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5.0804999999999998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5.1115000000000004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5.0274999999999999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4.8925000000000001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4.7385000000000002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4.7424999999999997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4.7824999999999998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4.8274999999999997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4.8665000000000003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4.8605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4.8784999999999998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5.0354999999999999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5.1955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5.2264999999999997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5.1425000000000001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5.0075000000000003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4.8535000000000004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4.8574999999999999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4.8975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4.9424999999999999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4.9814999999999996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4.9755000000000003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4.9935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5.1505000000000001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5.3105000000000002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5.3414999999999999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5.2575000000000003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5.1224999999999996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4.9684999999999997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4.9725000000000001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5.0125000000000002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5.0575000000000001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5.0964999999999998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5.0904999999999996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5.1085000000000003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5.2655000000000003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5.4255000000000004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5.4565000000000001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5.3724999999999996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5.2374999999999998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5.0834999999999999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5.0875000000000004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5.1275000000000004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5.1725000000000003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5.2115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5.2054999999999998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5.2234999999999996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5.3804999999999996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5.5404999999999998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5.4874999999999998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5.3525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5.1985000000000001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5.2024999999999997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5.2424999999999997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5.2874999999999996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5.3265000000000002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5.3205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5.3384999999999998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5.4954999999999998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5.6555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5.6864999999999997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5.6025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5.4675000000000002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5.4024999999999999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5.4414999999999996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5.4355000000000002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5.4535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5.6105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5.7705000000000002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5.8014999999999999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5.7175000000000002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5.5824999999999996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5.4284999999999997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5.4325000000000001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5.4725000000000001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5.5175000000000001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5.5564999999999998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5.5505000000000004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5.5685000000000002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5.7255000000000003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5.8855000000000004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5.9165000000000001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5.8324999999999996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5.6974999999999998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5.5434999999999999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5.5475000000000003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5.5875000000000004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5.6325000000000003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5.6715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5.6654999999999998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5.6835000000000004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5.8404999999999996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6.0004999999999997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6.0315000000000003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5.9474999999999998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5.8125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5.6585000000000001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5.6624999999999996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5.7024999999999997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5.7474999999999996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5.7865000000000002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5.7805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5.9554999999999998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6.1154999999999999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6.1464999999999996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6.0625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5.9275000000000002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5.7735000000000003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5.7774999999999999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5.8174999999999999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5.8624999999999998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5.8955000000000002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5.9135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6.0705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6.2305000000000001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6.2614999999999998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6.1775000000000002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6.0425000000000004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5.8884999999999996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5.8925000000000001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5.9325000000000001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5.9775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6.0164999999999997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6.0105000000000004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6.0285000000000002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6.1855000000000002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6.3455000000000004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37207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37207</v>
      </c>
      <c r="D11" s="15">
        <f t="shared" ref="D11:P11" si="0">EffDt</f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21">
        <f t="shared" si="0"/>
        <v>37207</v>
      </c>
      <c r="K11" s="15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ref="Q11:AD11" si="1">EffDt</f>
        <v>37207</v>
      </c>
      <c r="R11" s="15">
        <f t="shared" si="1"/>
        <v>37207</v>
      </c>
      <c r="S11" s="15">
        <f t="shared" si="1"/>
        <v>37207</v>
      </c>
      <c r="T11" s="15">
        <f t="shared" si="1"/>
        <v>37207</v>
      </c>
      <c r="U11" s="15">
        <f t="shared" si="1"/>
        <v>37207</v>
      </c>
      <c r="V11" s="15">
        <f t="shared" si="1"/>
        <v>37207</v>
      </c>
      <c r="W11" s="15">
        <f t="shared" si="1"/>
        <v>37207</v>
      </c>
      <c r="X11" s="21">
        <f t="shared" si="1"/>
        <v>37207</v>
      </c>
      <c r="Y11" s="15">
        <f t="shared" si="1"/>
        <v>37207</v>
      </c>
      <c r="Z11" s="15">
        <f t="shared" si="1"/>
        <v>37207</v>
      </c>
      <c r="AA11" s="15">
        <f t="shared" si="1"/>
        <v>37207</v>
      </c>
      <c r="AB11" s="15">
        <f t="shared" si="1"/>
        <v>37207</v>
      </c>
      <c r="AC11" s="15">
        <f t="shared" si="1"/>
        <v>37207</v>
      </c>
      <c r="AD11" s="15">
        <f t="shared" si="1"/>
        <v>37207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1.25" x14ac:dyDescent="0.2"/>
  <cols>
    <col min="1" max="1" width="30.7109375" style="126" customWidth="1"/>
    <col min="2" max="2" width="10.42578125" style="126" hidden="1" customWidth="1"/>
    <col min="3" max="4" width="9.140625" style="126" customWidth="1"/>
    <col min="5" max="5" width="9.85546875" style="126" customWidth="1"/>
    <col min="6" max="6" width="11.7109375" style="126" hidden="1" customWidth="1"/>
    <col min="7" max="8" width="9.85546875" style="126" customWidth="1"/>
    <col min="9" max="9" width="12.42578125" style="126" hidden="1" customWidth="1"/>
    <col min="10" max="10" width="9.85546875" style="126" customWidth="1"/>
    <col min="11" max="13" width="9.85546875" style="126" hidden="1" customWidth="1"/>
    <col min="14" max="14" width="9.85546875" style="126" customWidth="1"/>
    <col min="15" max="15" width="6.85546875" style="126" bestFit="1" customWidth="1"/>
    <col min="16" max="18" width="6.85546875" style="126" hidden="1" customWidth="1"/>
    <col min="19" max="19" width="8.85546875" style="126" customWidth="1"/>
    <col min="20" max="22" width="9.85546875" style="126" hidden="1" customWidth="1"/>
    <col min="23" max="23" width="10.42578125" style="126" bestFit="1" customWidth="1"/>
    <col min="24" max="27" width="10.42578125" style="126" customWidth="1"/>
    <col min="28" max="28" width="13.28515625" style="206" customWidth="1"/>
    <col min="29" max="29" width="15" style="126" bestFit="1" customWidth="1"/>
    <col min="30" max="30" width="9.85546875" style="133" bestFit="1" customWidth="1"/>
    <col min="31" max="31" width="14.85546875" style="126" customWidth="1"/>
    <col min="32" max="32" width="13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37204</v>
      </c>
      <c r="B2" s="132"/>
    </row>
    <row r="3" spans="1:140" ht="10.5" hidden="1" customHeight="1" x14ac:dyDescent="0.2">
      <c r="A3" s="134"/>
      <c r="B3" s="132"/>
      <c r="C3" s="126">
        <v>184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216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2.75" x14ac:dyDescent="0.2">
      <c r="A6" s="138">
        <v>37204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">
      <c r="A8" s="130" t="s">
        <v>184</v>
      </c>
      <c r="B8" s="165"/>
      <c r="C8" s="207" t="s">
        <v>131</v>
      </c>
      <c r="D8" s="207" t="s">
        <v>132</v>
      </c>
      <c r="E8" s="208" t="s">
        <v>133</v>
      </c>
      <c r="F8" s="208" t="s">
        <v>134</v>
      </c>
      <c r="G8" s="209">
        <v>37257</v>
      </c>
      <c r="H8" s="209">
        <v>37288</v>
      </c>
      <c r="I8" s="208" t="s">
        <v>135</v>
      </c>
      <c r="J8" s="209">
        <v>37316</v>
      </c>
      <c r="K8" s="209">
        <v>37347</v>
      </c>
      <c r="L8" s="209">
        <v>37377</v>
      </c>
      <c r="M8" s="209">
        <v>37408</v>
      </c>
      <c r="N8" s="209" t="s">
        <v>181</v>
      </c>
      <c r="O8" s="209" t="s">
        <v>182</v>
      </c>
      <c r="P8" s="210">
        <v>37438</v>
      </c>
      <c r="Q8" s="209">
        <v>37469</v>
      </c>
      <c r="R8" s="209">
        <v>37500</v>
      </c>
      <c r="S8" s="209" t="s">
        <v>183</v>
      </c>
      <c r="T8" s="209">
        <v>37530</v>
      </c>
      <c r="U8" s="209">
        <v>37561</v>
      </c>
      <c r="V8" s="209">
        <v>37591</v>
      </c>
      <c r="W8" s="207" t="s">
        <v>136</v>
      </c>
      <c r="X8" s="207" t="s">
        <v>137</v>
      </c>
      <c r="Y8" s="207" t="s">
        <v>138</v>
      </c>
      <c r="Z8" s="207" t="s">
        <v>139</v>
      </c>
      <c r="AA8" s="207" t="s">
        <v>140</v>
      </c>
      <c r="AB8" s="211" t="s">
        <v>141</v>
      </c>
      <c r="AC8" s="208" t="s">
        <v>185</v>
      </c>
      <c r="AD8" s="208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7" customHeight="1" x14ac:dyDescent="0.2">
      <c r="A9" s="189" t="s">
        <v>120</v>
      </c>
      <c r="B9" s="157" t="s">
        <v>142</v>
      </c>
      <c r="C9" s="212">
        <v>24.5</v>
      </c>
      <c r="D9" s="212">
        <v>28.990967479674797</v>
      </c>
      <c r="E9" s="144">
        <v>27.43640181363352</v>
      </c>
      <c r="F9" s="128">
        <v>29.845162393162397</v>
      </c>
      <c r="G9" s="128">
        <v>31.19010256410257</v>
      </c>
      <c r="H9" s="128">
        <v>28.500222222222224</v>
      </c>
      <c r="I9" s="128">
        <v>24.000009627727856</v>
      </c>
      <c r="J9" s="128">
        <v>25.999756097560976</v>
      </c>
      <c r="K9" s="128">
        <v>22.000263157894739</v>
      </c>
      <c r="L9" s="128">
        <v>19.929128205128208</v>
      </c>
      <c r="M9" s="128">
        <v>21.500250000000001</v>
      </c>
      <c r="N9" s="128">
        <v>21.143213787674316</v>
      </c>
      <c r="O9" s="128">
        <v>32.61608760683761</v>
      </c>
      <c r="P9" s="127">
        <v>31.929128205128208</v>
      </c>
      <c r="Q9" s="128">
        <v>35.000384615384611</v>
      </c>
      <c r="R9" s="128">
        <v>30.918749999999999</v>
      </c>
      <c r="S9" s="128">
        <v>28.479721997300945</v>
      </c>
      <c r="T9" s="128">
        <v>28.99969230769231</v>
      </c>
      <c r="U9" s="128">
        <v>26.439473684210526</v>
      </c>
      <c r="V9" s="128">
        <v>30</v>
      </c>
      <c r="W9" s="144">
        <v>27.698942298898618</v>
      </c>
      <c r="X9" s="128">
        <v>28.579589684178476</v>
      </c>
      <c r="Y9" s="128">
        <v>28.793059265465114</v>
      </c>
      <c r="Z9" s="128">
        <v>28.990592200674627</v>
      </c>
      <c r="AA9" s="128">
        <v>29.642906547970693</v>
      </c>
      <c r="AB9" s="127">
        <v>30.247288158479229</v>
      </c>
      <c r="AC9" s="213">
        <v>29.163631304180296</v>
      </c>
      <c r="AD9" s="145"/>
      <c r="AE9" s="146"/>
      <c r="AG9" s="214">
        <v>31.19010256410257</v>
      </c>
      <c r="AH9" s="214">
        <v>28.500222222222224</v>
      </c>
      <c r="AI9" s="214">
        <v>25.999756097560976</v>
      </c>
      <c r="AJ9" s="214">
        <v>22.000263157894739</v>
      </c>
      <c r="AK9" s="214">
        <v>19.929128205128208</v>
      </c>
      <c r="AL9" s="214">
        <v>21.500250000000001</v>
      </c>
      <c r="AM9" s="214">
        <v>31.929128205128208</v>
      </c>
      <c r="AN9" s="214">
        <v>35.000384615384611</v>
      </c>
      <c r="AO9" s="214">
        <v>30.918749999999999</v>
      </c>
      <c r="AP9" s="214">
        <v>28.99969230769231</v>
      </c>
      <c r="AQ9" s="214">
        <v>26.439473684210526</v>
      </c>
      <c r="AR9" s="214">
        <v>30</v>
      </c>
      <c r="AS9" s="214">
        <v>30.362128205128208</v>
      </c>
      <c r="AT9" s="214">
        <v>29.499666666666666</v>
      </c>
      <c r="AU9" s="214">
        <v>27.000268292682925</v>
      </c>
      <c r="AV9" s="214">
        <v>24</v>
      </c>
      <c r="AW9" s="214">
        <v>15.618743589743589</v>
      </c>
      <c r="AX9" s="214">
        <v>19.000125000000001</v>
      </c>
      <c r="AY9" s="214">
        <v>36.926051282051283</v>
      </c>
      <c r="AZ9" s="214">
        <v>40.000365853658536</v>
      </c>
      <c r="BA9" s="214">
        <v>33.865263157894738</v>
      </c>
      <c r="BB9" s="214">
        <v>29.999846153846157</v>
      </c>
      <c r="BC9" s="214">
        <v>25.809374999999999</v>
      </c>
      <c r="BD9" s="214">
        <v>31.041589743589746</v>
      </c>
      <c r="BE9" s="214">
        <v>29.853641025641029</v>
      </c>
      <c r="BF9" s="214">
        <v>29.230128205128203</v>
      </c>
      <c r="BG9" s="214">
        <v>27.219615384615388</v>
      </c>
      <c r="BH9" s="214">
        <v>24.790263157894739</v>
      </c>
      <c r="BI9" s="214">
        <v>17.936341463414632</v>
      </c>
      <c r="BJ9" s="214">
        <v>20.740263157894738</v>
      </c>
      <c r="BK9" s="214">
        <v>35.425076923076929</v>
      </c>
      <c r="BL9" s="214">
        <v>38.039975609756098</v>
      </c>
      <c r="BM9" s="214">
        <v>32.981052631578955</v>
      </c>
      <c r="BN9" s="214">
        <v>29.879634146341459</v>
      </c>
      <c r="BO9" s="214">
        <v>26.411842105263162</v>
      </c>
      <c r="BP9" s="214">
        <v>30.773410256410259</v>
      </c>
      <c r="BQ9" s="214">
        <v>30.110097560975611</v>
      </c>
      <c r="BR9" s="214">
        <v>29.539666666666665</v>
      </c>
      <c r="BS9" s="214">
        <v>27.700230769230771</v>
      </c>
      <c r="BT9" s="214">
        <v>25.489736842105266</v>
      </c>
      <c r="BU9" s="214">
        <v>19.216634146341462</v>
      </c>
      <c r="BV9" s="214">
        <v>21.799736842105265</v>
      </c>
      <c r="BW9" s="214">
        <v>35.175487804878053</v>
      </c>
      <c r="BX9" s="214">
        <v>37.550051282051285</v>
      </c>
      <c r="BY9" s="214">
        <v>32.946315789473687</v>
      </c>
      <c r="BZ9" s="214">
        <v>30.120170731707319</v>
      </c>
      <c r="CA9" s="214">
        <v>26.943947368421053</v>
      </c>
      <c r="CB9" s="214">
        <v>30.908692307692309</v>
      </c>
      <c r="CC9" s="214">
        <v>30.299804878048779</v>
      </c>
      <c r="CD9" s="214">
        <v>29.799777777777777</v>
      </c>
      <c r="CE9" s="214">
        <v>28.119717948717952</v>
      </c>
      <c r="CF9" s="214">
        <v>26.109749999999998</v>
      </c>
      <c r="CG9" s="214">
        <v>20.375384615384615</v>
      </c>
      <c r="CH9" s="214">
        <v>22.750263157894739</v>
      </c>
      <c r="CI9" s="214">
        <v>34.899658536585363</v>
      </c>
      <c r="CJ9" s="214">
        <v>37.069615384615382</v>
      </c>
      <c r="CK9" s="214">
        <v>32.86342105263158</v>
      </c>
      <c r="CL9" s="214">
        <v>30.310073170731705</v>
      </c>
      <c r="CM9" s="214">
        <v>27.405789473684212</v>
      </c>
      <c r="CN9" s="214">
        <v>31.005146341463416</v>
      </c>
      <c r="CO9" s="214">
        <v>30.429179487179493</v>
      </c>
      <c r="CP9" s="214">
        <v>29.99988888888889</v>
      </c>
      <c r="CQ9" s="214">
        <v>28.479692307692311</v>
      </c>
      <c r="CR9" s="214">
        <v>26.649750000000001</v>
      </c>
      <c r="CS9" s="214">
        <v>21.427871794871795</v>
      </c>
      <c r="CT9" s="214">
        <v>23.61</v>
      </c>
      <c r="CU9" s="214">
        <v>34.622390243902437</v>
      </c>
      <c r="CV9" s="214">
        <v>36.610128205128206</v>
      </c>
      <c r="CW9" s="214">
        <v>32.776125</v>
      </c>
      <c r="CX9" s="214">
        <v>30.470307692307696</v>
      </c>
      <c r="CY9" s="214">
        <v>27.82578947368421</v>
      </c>
      <c r="CZ9" s="214">
        <v>31.100585365853657</v>
      </c>
      <c r="DA9" s="214">
        <v>30.592410256410258</v>
      </c>
      <c r="DB9" s="214">
        <v>30.210324324324322</v>
      </c>
      <c r="DC9" s="214">
        <v>28.800292682926827</v>
      </c>
      <c r="DD9" s="214">
        <v>27.109736842105264</v>
      </c>
      <c r="DE9" s="214">
        <v>22.252794871794872</v>
      </c>
      <c r="DF9" s="214">
        <v>24.289875000000002</v>
      </c>
      <c r="DG9" s="214">
        <v>34.48674358974359</v>
      </c>
      <c r="DH9" s="214">
        <v>36.349951219512199</v>
      </c>
      <c r="DI9" s="214">
        <v>32.780526315789473</v>
      </c>
      <c r="DJ9" s="214">
        <v>30.659615384615385</v>
      </c>
      <c r="DK9" s="214">
        <v>28.201499999999999</v>
      </c>
      <c r="DL9" s="214">
        <v>31.223743589743592</v>
      </c>
      <c r="DM9" s="214">
        <v>30.754794871794875</v>
      </c>
      <c r="DN9" s="214">
        <v>30.419888888888888</v>
      </c>
      <c r="DO9" s="214">
        <v>29.120317073170732</v>
      </c>
      <c r="DP9" s="214">
        <v>27.55026315789474</v>
      </c>
      <c r="DQ9" s="214">
        <v>23.041365853658533</v>
      </c>
      <c r="DR9" s="214">
        <v>24.940263157894741</v>
      </c>
      <c r="DS9" s="214">
        <v>34.375538461538468</v>
      </c>
      <c r="DT9" s="214">
        <v>36.129707317073169</v>
      </c>
      <c r="DU9" s="214">
        <v>32.80263157894737</v>
      </c>
      <c r="DV9" s="214">
        <v>30.860051282051288</v>
      </c>
      <c r="DW9" s="214">
        <v>28.557000000000002</v>
      </c>
      <c r="DX9" s="214">
        <v>31.369410256410259</v>
      </c>
      <c r="DY9" s="214">
        <v>30.936243902439024</v>
      </c>
      <c r="DZ9" s="214">
        <v>30.64</v>
      </c>
      <c r="EA9" s="214">
        <v>29.440179487179488</v>
      </c>
      <c r="EB9" s="214">
        <v>27.979736842105265</v>
      </c>
      <c r="EC9" s="214">
        <v>23.774585365853657</v>
      </c>
      <c r="ED9" s="214">
        <v>25.56</v>
      </c>
      <c r="EE9" s="214">
        <v>34.295974358974362</v>
      </c>
      <c r="EF9" s="214">
        <v>35.950048780487805</v>
      </c>
      <c r="EG9" s="214">
        <v>32.834210526315793</v>
      </c>
      <c r="EH9" s="214">
        <v>31.059634146341459</v>
      </c>
      <c r="EI9" s="214">
        <v>28.892368421052634</v>
      </c>
      <c r="EJ9" s="214">
        <v>31.51592307692308</v>
      </c>
    </row>
    <row r="10" spans="1:140" ht="13.7" customHeight="1" x14ac:dyDescent="0.2">
      <c r="A10" s="190" t="s">
        <v>121</v>
      </c>
      <c r="B10" s="148" t="s">
        <v>143</v>
      </c>
      <c r="C10" s="214">
        <v>24.282608695652176</v>
      </c>
      <c r="D10" s="214">
        <v>29.339528455284555</v>
      </c>
      <c r="E10" s="149">
        <v>27.589056230796423</v>
      </c>
      <c r="F10" s="127">
        <v>29.33183760683761</v>
      </c>
      <c r="G10" s="127">
        <v>30.663897435897439</v>
      </c>
      <c r="H10" s="127">
        <v>27.99977777777778</v>
      </c>
      <c r="I10" s="127">
        <v>24.750014762516045</v>
      </c>
      <c r="J10" s="127">
        <v>26.50029268292683</v>
      </c>
      <c r="K10" s="127">
        <v>22.999736842105264</v>
      </c>
      <c r="L10" s="127">
        <v>21.409871794871794</v>
      </c>
      <c r="M10" s="127">
        <v>23.000250000000001</v>
      </c>
      <c r="N10" s="127">
        <v>22.469952878992348</v>
      </c>
      <c r="O10" s="127">
        <v>34.08470512820513</v>
      </c>
      <c r="P10" s="127">
        <v>33.391410256410254</v>
      </c>
      <c r="Q10" s="127">
        <v>36.500205128205131</v>
      </c>
      <c r="R10" s="127">
        <v>32.362499999999997</v>
      </c>
      <c r="S10" s="127">
        <v>28.279337776900039</v>
      </c>
      <c r="T10" s="127">
        <v>30.499615384615385</v>
      </c>
      <c r="U10" s="127">
        <v>25.387105263157899</v>
      </c>
      <c r="V10" s="127">
        <v>28.95129268292683</v>
      </c>
      <c r="W10" s="149">
        <v>28.308822597102505</v>
      </c>
      <c r="X10" s="127">
        <v>30.161205225146357</v>
      </c>
      <c r="Y10" s="127">
        <v>30.119733242102008</v>
      </c>
      <c r="Z10" s="127">
        <v>30.56006556313562</v>
      </c>
      <c r="AA10" s="127">
        <v>32.00653821150965</v>
      </c>
      <c r="AB10" s="127">
        <v>34.443627167242845</v>
      </c>
      <c r="AC10" s="215">
        <v>31.243276423432704</v>
      </c>
      <c r="AD10" s="145"/>
      <c r="AE10" s="146"/>
      <c r="AG10" s="214">
        <v>30.663897435897439</v>
      </c>
      <c r="AH10" s="214">
        <v>27.99977777777778</v>
      </c>
      <c r="AI10" s="214">
        <v>26.50029268292683</v>
      </c>
      <c r="AJ10" s="214">
        <v>22.999736842105264</v>
      </c>
      <c r="AK10" s="214">
        <v>21.409871794871794</v>
      </c>
      <c r="AL10" s="214">
        <v>23.000250000000001</v>
      </c>
      <c r="AM10" s="214">
        <v>33.391410256410254</v>
      </c>
      <c r="AN10" s="214">
        <v>36.500205128205131</v>
      </c>
      <c r="AO10" s="214">
        <v>32.362499999999997</v>
      </c>
      <c r="AP10" s="214">
        <v>30.499615384615385</v>
      </c>
      <c r="AQ10" s="214">
        <v>25.387105263157899</v>
      </c>
      <c r="AR10" s="214">
        <v>28.95129268292683</v>
      </c>
      <c r="AS10" s="214">
        <v>29.292051282051283</v>
      </c>
      <c r="AT10" s="214">
        <v>29.249777777777776</v>
      </c>
      <c r="AU10" s="214">
        <v>27.499975609756095</v>
      </c>
      <c r="AV10" s="214">
        <v>26.25</v>
      </c>
      <c r="AW10" s="214">
        <v>18.638000000000002</v>
      </c>
      <c r="AX10" s="214">
        <v>22.5</v>
      </c>
      <c r="AY10" s="214">
        <v>38.855974358974365</v>
      </c>
      <c r="AZ10" s="214">
        <v>41.850365853658531</v>
      </c>
      <c r="BA10" s="214">
        <v>35.568947368421057</v>
      </c>
      <c r="BB10" s="214">
        <v>31.749923076923078</v>
      </c>
      <c r="BC10" s="214">
        <v>27.628125000000001</v>
      </c>
      <c r="BD10" s="214">
        <v>32.871692307692307</v>
      </c>
      <c r="BE10" s="214">
        <v>29.26715384615385</v>
      </c>
      <c r="BF10" s="214">
        <v>29.310333333333332</v>
      </c>
      <c r="BG10" s="214">
        <v>27.91</v>
      </c>
      <c r="BH10" s="214">
        <v>26.920263157894738</v>
      </c>
      <c r="BI10" s="214">
        <v>20.687829268292681</v>
      </c>
      <c r="BJ10" s="214">
        <v>23.890263157894736</v>
      </c>
      <c r="BK10" s="214">
        <v>37.282717948717952</v>
      </c>
      <c r="BL10" s="214">
        <v>39.839658536585368</v>
      </c>
      <c r="BM10" s="214">
        <v>34.660263157894747</v>
      </c>
      <c r="BN10" s="214">
        <v>31.600317073170729</v>
      </c>
      <c r="BO10" s="214">
        <v>28.192105263157899</v>
      </c>
      <c r="BP10" s="214">
        <v>32.550358974358979</v>
      </c>
      <c r="BQ10" s="214">
        <v>29.687317073170732</v>
      </c>
      <c r="BR10" s="214">
        <v>29.739777777777778</v>
      </c>
      <c r="BS10" s="214">
        <v>28.460153846153847</v>
      </c>
      <c r="BT10" s="214">
        <v>27.559736842105266</v>
      </c>
      <c r="BU10" s="214">
        <v>21.868536585365852</v>
      </c>
      <c r="BV10" s="214">
        <v>24.81</v>
      </c>
      <c r="BW10" s="214">
        <v>37.014292682926829</v>
      </c>
      <c r="BX10" s="214">
        <v>39.330153846153848</v>
      </c>
      <c r="BY10" s="214">
        <v>34.619999999999997</v>
      </c>
      <c r="BZ10" s="214">
        <v>31.840365853658536</v>
      </c>
      <c r="CA10" s="214">
        <v>28.725789473684216</v>
      </c>
      <c r="CB10" s="214">
        <v>32.696128205128211</v>
      </c>
      <c r="CC10" s="214">
        <v>30.037853658536584</v>
      </c>
      <c r="CD10" s="214">
        <v>30.12</v>
      </c>
      <c r="CE10" s="214">
        <v>28.969897435897437</v>
      </c>
      <c r="CF10" s="214">
        <v>28.160250000000005</v>
      </c>
      <c r="CG10" s="214">
        <v>22.946794871794872</v>
      </c>
      <c r="CH10" s="214">
        <v>25.68</v>
      </c>
      <c r="CI10" s="214">
        <v>36.782243902439028</v>
      </c>
      <c r="CJ10" s="214">
        <v>38.920256410256414</v>
      </c>
      <c r="CK10" s="214">
        <v>34.619999999999997</v>
      </c>
      <c r="CL10" s="214">
        <v>32.119756097560973</v>
      </c>
      <c r="CM10" s="214">
        <v>29.264210526315793</v>
      </c>
      <c r="CN10" s="214">
        <v>32.897731707317071</v>
      </c>
      <c r="CO10" s="214">
        <v>30.30423076923077</v>
      </c>
      <c r="CP10" s="214">
        <v>30.459666666666667</v>
      </c>
      <c r="CQ10" s="214">
        <v>29.459871794871798</v>
      </c>
      <c r="CR10" s="214">
        <v>28.77</v>
      </c>
      <c r="CS10" s="214">
        <v>24.031487179487183</v>
      </c>
      <c r="CT10" s="214">
        <v>26.590263157894743</v>
      </c>
      <c r="CU10" s="214">
        <v>36.757439024390244</v>
      </c>
      <c r="CV10" s="214">
        <v>38.789692307692313</v>
      </c>
      <c r="CW10" s="214">
        <v>34.891125000000002</v>
      </c>
      <c r="CX10" s="214">
        <v>32.650358974358973</v>
      </c>
      <c r="CY10" s="214">
        <v>30.067105263157895</v>
      </c>
      <c r="CZ10" s="214">
        <v>33.459585365853656</v>
      </c>
      <c r="DA10" s="214">
        <v>31.253538461538461</v>
      </c>
      <c r="DB10" s="214">
        <v>31.409621621621618</v>
      </c>
      <c r="DC10" s="214">
        <v>30.479951219512195</v>
      </c>
      <c r="DD10" s="214">
        <v>29.830263157894738</v>
      </c>
      <c r="DE10" s="214">
        <v>25.364999999999998</v>
      </c>
      <c r="DF10" s="214">
        <v>27.790125</v>
      </c>
      <c r="DG10" s="214">
        <v>37.442282051282049</v>
      </c>
      <c r="DH10" s="214">
        <v>39.379902439024391</v>
      </c>
      <c r="DI10" s="214">
        <v>35.706315789473685</v>
      </c>
      <c r="DJ10" s="214">
        <v>33.590230769230772</v>
      </c>
      <c r="DK10" s="214">
        <v>31.163625000000003</v>
      </c>
      <c r="DL10" s="214">
        <v>34.382282051282054</v>
      </c>
      <c r="DM10" s="214">
        <v>32.346153846153847</v>
      </c>
      <c r="DN10" s="214">
        <v>32.489666666666665</v>
      </c>
      <c r="DO10" s="214">
        <v>31.610146341463413</v>
      </c>
      <c r="DP10" s="214">
        <v>31.000263157894736</v>
      </c>
      <c r="DQ10" s="214">
        <v>26.782487804878048</v>
      </c>
      <c r="DR10" s="214">
        <v>29.059736842105263</v>
      </c>
      <c r="DS10" s="214">
        <v>38.255564102564108</v>
      </c>
      <c r="DT10" s="214">
        <v>40.079902439024387</v>
      </c>
      <c r="DU10" s="214">
        <v>36.610263157894735</v>
      </c>
      <c r="DV10" s="214">
        <v>34.589948717948722</v>
      </c>
      <c r="DW10" s="214">
        <v>32.312250000000006</v>
      </c>
      <c r="DX10" s="214">
        <v>35.373923076923084</v>
      </c>
      <c r="DY10" s="214">
        <v>33.446853658536583</v>
      </c>
      <c r="DZ10" s="214">
        <v>33.56988888888889</v>
      </c>
      <c r="EA10" s="214">
        <v>32.729846153846154</v>
      </c>
      <c r="EB10" s="214">
        <v>32.159999999999997</v>
      </c>
      <c r="EC10" s="214">
        <v>28.176341463414634</v>
      </c>
      <c r="ED10" s="214">
        <v>30.340263157894739</v>
      </c>
      <c r="EE10" s="214">
        <v>39.079076923076926</v>
      </c>
      <c r="EF10" s="214">
        <v>40.799756097560973</v>
      </c>
      <c r="EG10" s="214">
        <v>37.524473684210534</v>
      </c>
      <c r="EH10" s="214">
        <v>35.599682926829267</v>
      </c>
      <c r="EI10" s="214">
        <v>33.446842105263158</v>
      </c>
      <c r="EJ10" s="214">
        <v>36.35528205128206</v>
      </c>
    </row>
    <row r="11" spans="1:140" ht="13.7" customHeight="1" x14ac:dyDescent="0.2">
      <c r="A11" s="190" t="s">
        <v>122</v>
      </c>
      <c r="B11" s="133"/>
      <c r="C11" s="214">
        <v>24.135362318840574</v>
      </c>
      <c r="D11" s="214">
        <v>28.828162601626016</v>
      </c>
      <c r="E11" s="149">
        <v>27.203731734507983</v>
      </c>
      <c r="F11" s="127">
        <v>29.812491452991452</v>
      </c>
      <c r="G11" s="127">
        <v>30.124871794871797</v>
      </c>
      <c r="H11" s="127">
        <v>29.50011111111111</v>
      </c>
      <c r="I11" s="127">
        <v>27.250272143774069</v>
      </c>
      <c r="J11" s="127">
        <v>29.000439024390246</v>
      </c>
      <c r="K11" s="127">
        <v>25.500105263157895</v>
      </c>
      <c r="L11" s="127">
        <v>27.397102564102564</v>
      </c>
      <c r="M11" s="127">
        <v>29.750250000000001</v>
      </c>
      <c r="N11" s="127">
        <v>27.549152609086821</v>
      </c>
      <c r="O11" s="127">
        <v>33.864771367521371</v>
      </c>
      <c r="P11" s="127">
        <v>33.275871794871797</v>
      </c>
      <c r="Q11" s="127">
        <v>34.999692307692314</v>
      </c>
      <c r="R11" s="127">
        <v>33.318750000000001</v>
      </c>
      <c r="S11" s="127">
        <v>28.910420635704337</v>
      </c>
      <c r="T11" s="127">
        <v>27.749974358974359</v>
      </c>
      <c r="U11" s="127">
        <v>28.58526315789474</v>
      </c>
      <c r="V11" s="127">
        <v>30.396024390243905</v>
      </c>
      <c r="W11" s="149">
        <v>29.991404773330615</v>
      </c>
      <c r="X11" s="127">
        <v>30.136570316635503</v>
      </c>
      <c r="Y11" s="127">
        <v>30.382970401625975</v>
      </c>
      <c r="Z11" s="127">
        <v>30.695507349664101</v>
      </c>
      <c r="AA11" s="127">
        <v>31.461905274947036</v>
      </c>
      <c r="AB11" s="127">
        <v>31.998001800231883</v>
      </c>
      <c r="AC11" s="215">
        <v>30.949303353102131</v>
      </c>
      <c r="AD11" s="145"/>
      <c r="AE11" s="146"/>
      <c r="AG11" s="214">
        <v>30.124871794871797</v>
      </c>
      <c r="AH11" s="214">
        <v>29.50011111111111</v>
      </c>
      <c r="AI11" s="214">
        <v>29.000439024390246</v>
      </c>
      <c r="AJ11" s="214">
        <v>25.500105263157895</v>
      </c>
      <c r="AK11" s="214">
        <v>27.397102564102564</v>
      </c>
      <c r="AL11" s="214">
        <v>29.750250000000001</v>
      </c>
      <c r="AM11" s="214">
        <v>33.275871794871797</v>
      </c>
      <c r="AN11" s="214">
        <v>34.999692307692314</v>
      </c>
      <c r="AO11" s="214">
        <v>33.318750000000001</v>
      </c>
      <c r="AP11" s="214">
        <v>27.749974358974359</v>
      </c>
      <c r="AQ11" s="214">
        <v>28.58526315789474</v>
      </c>
      <c r="AR11" s="214">
        <v>30.396024390243905</v>
      </c>
      <c r="AS11" s="214">
        <v>30.615205128205133</v>
      </c>
      <c r="AT11" s="214">
        <v>29.000333333333334</v>
      </c>
      <c r="AU11" s="214">
        <v>28.000097560975611</v>
      </c>
      <c r="AV11" s="214">
        <v>26.500263157894736</v>
      </c>
      <c r="AW11" s="214">
        <v>27.166820512820518</v>
      </c>
      <c r="AX11" s="214">
        <v>29.499750000000002</v>
      </c>
      <c r="AY11" s="214">
        <v>33.064051282051281</v>
      </c>
      <c r="AZ11" s="214">
        <v>34.999634146341457</v>
      </c>
      <c r="BA11" s="214">
        <v>32.91473684210527</v>
      </c>
      <c r="BB11" s="214">
        <v>29.499846153846157</v>
      </c>
      <c r="BC11" s="214">
        <v>29.118749999999999</v>
      </c>
      <c r="BD11" s="214">
        <v>31.141410256410261</v>
      </c>
      <c r="BE11" s="214">
        <v>30.838435897435897</v>
      </c>
      <c r="BF11" s="214">
        <v>29.219923076923074</v>
      </c>
      <c r="BG11" s="214">
        <v>28.220333333333336</v>
      </c>
      <c r="BH11" s="214">
        <v>26.710263157894737</v>
      </c>
      <c r="BI11" s="214">
        <v>27.387707317073172</v>
      </c>
      <c r="BJ11" s="214">
        <v>29.740263157894738</v>
      </c>
      <c r="BK11" s="214">
        <v>33.338051282051282</v>
      </c>
      <c r="BL11" s="214">
        <v>35.299926829268287</v>
      </c>
      <c r="BM11" s="214">
        <v>33.198263157894743</v>
      </c>
      <c r="BN11" s="214">
        <v>29.759609756097561</v>
      </c>
      <c r="BO11" s="214">
        <v>29.371684210526318</v>
      </c>
      <c r="BP11" s="214">
        <v>31.420051282051283</v>
      </c>
      <c r="BQ11" s="214">
        <v>31.13692682926829</v>
      </c>
      <c r="BR11" s="214">
        <v>29.49977777777778</v>
      </c>
      <c r="BS11" s="214">
        <v>28.48974358974359</v>
      </c>
      <c r="BT11" s="214">
        <v>26.97</v>
      </c>
      <c r="BU11" s="214">
        <v>27.659585365853658</v>
      </c>
      <c r="BV11" s="214">
        <v>30.040368421052634</v>
      </c>
      <c r="BW11" s="214">
        <v>33.700829268292679</v>
      </c>
      <c r="BX11" s="214">
        <v>35.649923076923081</v>
      </c>
      <c r="BY11" s="214">
        <v>33.549473684210533</v>
      </c>
      <c r="BZ11" s="214">
        <v>30.069853658536584</v>
      </c>
      <c r="CA11" s="214">
        <v>29.685684210526318</v>
      </c>
      <c r="CB11" s="214">
        <v>31.765717948717953</v>
      </c>
      <c r="CC11" s="214">
        <v>31.503634146341462</v>
      </c>
      <c r="CD11" s="214">
        <v>29.829555555555558</v>
      </c>
      <c r="CE11" s="214">
        <v>28.810333333333332</v>
      </c>
      <c r="CF11" s="214">
        <v>27.270499999999998</v>
      </c>
      <c r="CG11" s="214">
        <v>27.972128205128207</v>
      </c>
      <c r="CH11" s="214">
        <v>30.379842105263158</v>
      </c>
      <c r="CI11" s="214">
        <v>34.096024390243898</v>
      </c>
      <c r="CJ11" s="214">
        <v>36.059512820512822</v>
      </c>
      <c r="CK11" s="214">
        <v>33.934736842105266</v>
      </c>
      <c r="CL11" s="214">
        <v>30.41021951219512</v>
      </c>
      <c r="CM11" s="214">
        <v>30.032368421052631</v>
      </c>
      <c r="CN11" s="214">
        <v>32.138097560975609</v>
      </c>
      <c r="CO11" s="214">
        <v>31.926461538461538</v>
      </c>
      <c r="CP11" s="214">
        <v>30.220222222222223</v>
      </c>
      <c r="CQ11" s="214">
        <v>29.16992307692308</v>
      </c>
      <c r="CR11" s="214">
        <v>27.600750000000001</v>
      </c>
      <c r="CS11" s="214">
        <v>28.309358974358975</v>
      </c>
      <c r="CT11" s="214">
        <v>30.72</v>
      </c>
      <c r="CU11" s="214">
        <v>34.471439024390243</v>
      </c>
      <c r="CV11" s="214">
        <v>36.429461538461538</v>
      </c>
      <c r="CW11" s="214">
        <v>34.317250000000001</v>
      </c>
      <c r="CX11" s="214">
        <v>30.699717948717954</v>
      </c>
      <c r="CY11" s="214">
        <v>30.306315789473686</v>
      </c>
      <c r="CZ11" s="214">
        <v>32.422317073170731</v>
      </c>
      <c r="DA11" s="214">
        <v>32.127025641025647</v>
      </c>
      <c r="DB11" s="214">
        <v>30.410135135135135</v>
      </c>
      <c r="DC11" s="214">
        <v>29.35948780487805</v>
      </c>
      <c r="DD11" s="214">
        <v>27.780105263157893</v>
      </c>
      <c r="DE11" s="214">
        <v>28.490410256410257</v>
      </c>
      <c r="DF11" s="214">
        <v>30.910250000000005</v>
      </c>
      <c r="DG11" s="214">
        <v>34.670615384615388</v>
      </c>
      <c r="DH11" s="214">
        <v>36.670560975609753</v>
      </c>
      <c r="DI11" s="214">
        <v>34.507105263157897</v>
      </c>
      <c r="DJ11" s="214">
        <v>30.890205128205132</v>
      </c>
      <c r="DK11" s="214">
        <v>30.514750000000003</v>
      </c>
      <c r="DL11" s="214">
        <v>32.629871794871796</v>
      </c>
      <c r="DM11" s="214">
        <v>32.329487179487181</v>
      </c>
      <c r="DN11" s="214">
        <v>30.599777777777778</v>
      </c>
      <c r="DO11" s="214">
        <v>29.539853658536586</v>
      </c>
      <c r="DP11" s="214">
        <v>27.949736842105263</v>
      </c>
      <c r="DQ11" s="214">
        <v>28.676463414634146</v>
      </c>
      <c r="DR11" s="214">
        <v>31.11</v>
      </c>
      <c r="DS11" s="214">
        <v>34.891948717948722</v>
      </c>
      <c r="DT11" s="214">
        <v>36.900219512195115</v>
      </c>
      <c r="DU11" s="214">
        <v>34.729842105263167</v>
      </c>
      <c r="DV11" s="214">
        <v>31.090435897435899</v>
      </c>
      <c r="DW11" s="214">
        <v>30.707250000000002</v>
      </c>
      <c r="DX11" s="214">
        <v>32.833076923076931</v>
      </c>
      <c r="DY11" s="214">
        <v>32.548756097560975</v>
      </c>
      <c r="DZ11" s="214">
        <v>30.79</v>
      </c>
      <c r="EA11" s="214">
        <v>29.730307692307697</v>
      </c>
      <c r="EB11" s="214">
        <v>28.129736842105267</v>
      </c>
      <c r="EC11" s="214">
        <v>28.858658536585363</v>
      </c>
      <c r="ED11" s="214">
        <v>31.300157894736842</v>
      </c>
      <c r="EE11" s="214">
        <v>35.114076923076922</v>
      </c>
      <c r="EF11" s="214">
        <v>37.130634146341457</v>
      </c>
      <c r="EG11" s="214">
        <v>34.950105263157901</v>
      </c>
      <c r="EH11" s="214">
        <v>31.279390243902441</v>
      </c>
      <c r="EI11" s="214">
        <v>30.893684210526317</v>
      </c>
      <c r="EJ11" s="214">
        <v>33.046025641025636</v>
      </c>
    </row>
    <row r="12" spans="1:140" ht="13.7" customHeight="1" x14ac:dyDescent="0.2">
      <c r="A12" s="190" t="s">
        <v>123</v>
      </c>
      <c r="B12" s="133"/>
      <c r="C12" s="214">
        <v>21.315434218696886</v>
      </c>
      <c r="D12" s="214">
        <v>26.154195121951222</v>
      </c>
      <c r="E12" s="149">
        <v>24.479239424670876</v>
      </c>
      <c r="F12" s="127">
        <v>26.533440170940175</v>
      </c>
      <c r="G12" s="127">
        <v>27.067102564102569</v>
      </c>
      <c r="H12" s="127">
        <v>25.99977777777778</v>
      </c>
      <c r="I12" s="127">
        <v>25.625211168164313</v>
      </c>
      <c r="J12" s="127">
        <v>25.750317073170734</v>
      </c>
      <c r="K12" s="127">
        <v>25.500105263157895</v>
      </c>
      <c r="L12" s="127">
        <v>26.083179487179489</v>
      </c>
      <c r="M12" s="127">
        <v>27.249750000000002</v>
      </c>
      <c r="N12" s="127">
        <v>26.277678250112462</v>
      </c>
      <c r="O12" s="127">
        <v>33.177392094017101</v>
      </c>
      <c r="P12" s="127">
        <v>33.304358974358976</v>
      </c>
      <c r="Q12" s="127">
        <v>34.999692307692314</v>
      </c>
      <c r="R12" s="127">
        <v>31.228124999999999</v>
      </c>
      <c r="S12" s="127">
        <v>27.647668312432113</v>
      </c>
      <c r="T12" s="127">
        <v>27.750153846153847</v>
      </c>
      <c r="U12" s="127">
        <v>26.05263157894737</v>
      </c>
      <c r="V12" s="127">
        <v>29.140219512195124</v>
      </c>
      <c r="W12" s="149">
        <v>28.364234012212066</v>
      </c>
      <c r="X12" s="127">
        <v>28.274917030051483</v>
      </c>
      <c r="Y12" s="127">
        <v>28.352260846869413</v>
      </c>
      <c r="Z12" s="127">
        <v>28.812444336157849</v>
      </c>
      <c r="AA12" s="127">
        <v>29.59960313894787</v>
      </c>
      <c r="AB12" s="127">
        <v>30.122278558927565</v>
      </c>
      <c r="AC12" s="215">
        <v>29.095134612948527</v>
      </c>
      <c r="AD12" s="145"/>
      <c r="AE12" s="146"/>
      <c r="AG12" s="214">
        <v>27.067102564102569</v>
      </c>
      <c r="AH12" s="214">
        <v>25.99977777777778</v>
      </c>
      <c r="AI12" s="214">
        <v>25.750317073170734</v>
      </c>
      <c r="AJ12" s="214">
        <v>25.500105263157895</v>
      </c>
      <c r="AK12" s="214">
        <v>26.083179487179489</v>
      </c>
      <c r="AL12" s="214">
        <v>27.249750000000002</v>
      </c>
      <c r="AM12" s="214">
        <v>33.304358974358976</v>
      </c>
      <c r="AN12" s="214">
        <v>34.999692307692314</v>
      </c>
      <c r="AO12" s="214">
        <v>31.228124999999999</v>
      </c>
      <c r="AP12" s="214">
        <v>27.750153846153847</v>
      </c>
      <c r="AQ12" s="214">
        <v>26.05263157894737</v>
      </c>
      <c r="AR12" s="214">
        <v>29.140219512195124</v>
      </c>
      <c r="AS12" s="214">
        <v>27.022794871794876</v>
      </c>
      <c r="AT12" s="214">
        <v>26.750222222222224</v>
      </c>
      <c r="AU12" s="214">
        <v>26.249756097560972</v>
      </c>
      <c r="AV12" s="214">
        <v>26.25</v>
      </c>
      <c r="AW12" s="214">
        <v>26.11520512820513</v>
      </c>
      <c r="AX12" s="214">
        <v>27.75</v>
      </c>
      <c r="AY12" s="214">
        <v>31.750128205128206</v>
      </c>
      <c r="AZ12" s="214">
        <v>34.999634146341457</v>
      </c>
      <c r="BA12" s="214">
        <v>32.3621052631579</v>
      </c>
      <c r="BB12" s="214">
        <v>26.000025641025644</v>
      </c>
      <c r="BC12" s="214">
        <v>25.518750000000001</v>
      </c>
      <c r="BD12" s="214">
        <v>28.355974358974361</v>
      </c>
      <c r="BE12" s="214">
        <v>27.235743589743592</v>
      </c>
      <c r="BF12" s="214">
        <v>26.969692307692302</v>
      </c>
      <c r="BG12" s="214">
        <v>26.47020512820513</v>
      </c>
      <c r="BH12" s="214">
        <v>26.470368421052637</v>
      </c>
      <c r="BI12" s="214">
        <v>26.349268292682925</v>
      </c>
      <c r="BJ12" s="214">
        <v>27.99</v>
      </c>
      <c r="BK12" s="214">
        <v>32.033564102564107</v>
      </c>
      <c r="BL12" s="214">
        <v>35.320219512195123</v>
      </c>
      <c r="BM12" s="214">
        <v>32.658157894736846</v>
      </c>
      <c r="BN12" s="214">
        <v>26.239414634146343</v>
      </c>
      <c r="BO12" s="214">
        <v>25.744736842105265</v>
      </c>
      <c r="BP12" s="214">
        <v>28.625128205128206</v>
      </c>
      <c r="BQ12" s="214">
        <v>27.517975609756096</v>
      </c>
      <c r="BR12" s="214">
        <v>27.240222222222222</v>
      </c>
      <c r="BS12" s="214">
        <v>26.740358974358976</v>
      </c>
      <c r="BT12" s="214">
        <v>26.740263157894738</v>
      </c>
      <c r="BU12" s="214">
        <v>26.620585365853657</v>
      </c>
      <c r="BV12" s="214">
        <v>28.290105263157898</v>
      </c>
      <c r="BW12" s="214">
        <v>32.399146341463407</v>
      </c>
      <c r="BX12" s="214">
        <v>35.699948717948715</v>
      </c>
      <c r="BY12" s="214">
        <v>33.02131578947369</v>
      </c>
      <c r="BZ12" s="214">
        <v>26.52968292682927</v>
      </c>
      <c r="CA12" s="214">
        <v>26.03842105263158</v>
      </c>
      <c r="CB12" s="214">
        <v>28.960615384615387</v>
      </c>
      <c r="CC12" s="214">
        <v>27.863634146341461</v>
      </c>
      <c r="CD12" s="214">
        <v>27.57</v>
      </c>
      <c r="CE12" s="214">
        <v>27.060256410256414</v>
      </c>
      <c r="CF12" s="214">
        <v>27.06925</v>
      </c>
      <c r="CG12" s="214">
        <v>26.940871794871796</v>
      </c>
      <c r="CH12" s="214">
        <v>28.630263157894742</v>
      </c>
      <c r="CI12" s="214">
        <v>32.805682926829263</v>
      </c>
      <c r="CJ12" s="214">
        <v>36.130051282051284</v>
      </c>
      <c r="CK12" s="214">
        <v>33.427894736842106</v>
      </c>
      <c r="CL12" s="214">
        <v>26.849634146341458</v>
      </c>
      <c r="CM12" s="214">
        <v>26.365368421052633</v>
      </c>
      <c r="CN12" s="214">
        <v>29.324219512195121</v>
      </c>
      <c r="CO12" s="214">
        <v>28.250743589743593</v>
      </c>
      <c r="CP12" s="214">
        <v>27.949555555555555</v>
      </c>
      <c r="CQ12" s="214">
        <v>27.420487179487179</v>
      </c>
      <c r="CR12" s="214">
        <v>27.409749999999999</v>
      </c>
      <c r="CS12" s="214">
        <v>27.288487179487181</v>
      </c>
      <c r="CT12" s="214">
        <v>28.969842105263162</v>
      </c>
      <c r="CU12" s="214">
        <v>33.1900487804878</v>
      </c>
      <c r="CV12" s="214">
        <v>36.530102564102563</v>
      </c>
      <c r="CW12" s="214">
        <v>33.812250000000006</v>
      </c>
      <c r="CX12" s="214">
        <v>27.129743589743587</v>
      </c>
      <c r="CY12" s="214">
        <v>26.628157894736844</v>
      </c>
      <c r="CZ12" s="214">
        <v>29.598170731707313</v>
      </c>
      <c r="DA12" s="214">
        <v>28.451461538461537</v>
      </c>
      <c r="DB12" s="214">
        <v>28.140135135135136</v>
      </c>
      <c r="DC12" s="214">
        <v>27.599634146341462</v>
      </c>
      <c r="DD12" s="214">
        <v>27.600105263157896</v>
      </c>
      <c r="DE12" s="214">
        <v>27.479923076923079</v>
      </c>
      <c r="DF12" s="214">
        <v>29.170500000000001</v>
      </c>
      <c r="DG12" s="214">
        <v>33.396333333333338</v>
      </c>
      <c r="DH12" s="214">
        <v>36.770000000000003</v>
      </c>
      <c r="DI12" s="214">
        <v>34.024736842105263</v>
      </c>
      <c r="DJ12" s="214">
        <v>27.309897435897437</v>
      </c>
      <c r="DK12" s="214">
        <v>26.821125000000002</v>
      </c>
      <c r="DL12" s="214">
        <v>29.793820512820517</v>
      </c>
      <c r="DM12" s="214">
        <v>28.643743589743593</v>
      </c>
      <c r="DN12" s="214">
        <v>28.32</v>
      </c>
      <c r="DO12" s="214">
        <v>27.789707317073169</v>
      </c>
      <c r="DP12" s="214">
        <v>27.790263157894742</v>
      </c>
      <c r="DQ12" s="214">
        <v>27.668341463414635</v>
      </c>
      <c r="DR12" s="214">
        <v>29.359842105263162</v>
      </c>
      <c r="DS12" s="214">
        <v>33.628641025641031</v>
      </c>
      <c r="DT12" s="214">
        <v>37.020512195121945</v>
      </c>
      <c r="DU12" s="214">
        <v>34.257631578947368</v>
      </c>
      <c r="DV12" s="214">
        <v>27.490205128205133</v>
      </c>
      <c r="DW12" s="214">
        <v>27.003375000000002</v>
      </c>
      <c r="DX12" s="214">
        <v>29.997179487179487</v>
      </c>
      <c r="DY12" s="214">
        <v>28.847317073170728</v>
      </c>
      <c r="DZ12" s="214">
        <v>28.51</v>
      </c>
      <c r="EA12" s="214">
        <v>27.980128205128207</v>
      </c>
      <c r="EB12" s="214">
        <v>27.970368421052633</v>
      </c>
      <c r="EC12" s="214">
        <v>27.861365853658537</v>
      </c>
      <c r="ED12" s="214">
        <v>29.560263157894738</v>
      </c>
      <c r="EE12" s="214">
        <v>33.849974358974364</v>
      </c>
      <c r="EF12" s="214">
        <v>37.270024390243897</v>
      </c>
      <c r="EG12" s="214">
        <v>34.488947368421059</v>
      </c>
      <c r="EH12" s="214">
        <v>27.669536585365854</v>
      </c>
      <c r="EI12" s="214">
        <v>27.17526315789474</v>
      </c>
      <c r="EJ12" s="214">
        <v>30.200589743589745</v>
      </c>
    </row>
    <row r="13" spans="1:140" ht="13.7" customHeight="1" x14ac:dyDescent="0.2">
      <c r="A13" s="190" t="s">
        <v>124</v>
      </c>
      <c r="B13" s="148" t="s">
        <v>144</v>
      </c>
      <c r="C13" s="214">
        <v>22.602753623188406</v>
      </c>
      <c r="D13" s="214">
        <v>24.715764227642275</v>
      </c>
      <c r="E13" s="149">
        <v>23.984337479946706</v>
      </c>
      <c r="F13" s="127">
        <v>26.533440170940175</v>
      </c>
      <c r="G13" s="127">
        <v>27.067102564102569</v>
      </c>
      <c r="H13" s="127">
        <v>25.99977777777778</v>
      </c>
      <c r="I13" s="127">
        <v>25.625158536585367</v>
      </c>
      <c r="J13" s="127">
        <v>25.750317073170734</v>
      </c>
      <c r="K13" s="127">
        <v>25.5</v>
      </c>
      <c r="L13" s="127">
        <v>26.00615384615385</v>
      </c>
      <c r="M13" s="127">
        <v>27.249750000000002</v>
      </c>
      <c r="N13" s="127">
        <v>26.251967948717951</v>
      </c>
      <c r="O13" s="127">
        <v>33.861392094017098</v>
      </c>
      <c r="P13" s="127">
        <v>34.355974358974365</v>
      </c>
      <c r="Q13" s="127">
        <v>36.000076923076925</v>
      </c>
      <c r="R13" s="127">
        <v>31.228124999999999</v>
      </c>
      <c r="S13" s="127">
        <v>27.647668312432113</v>
      </c>
      <c r="T13" s="127">
        <v>27.750153846153847</v>
      </c>
      <c r="U13" s="127">
        <v>26.05263157894737</v>
      </c>
      <c r="V13" s="127">
        <v>29.140219512195124</v>
      </c>
      <c r="W13" s="149">
        <v>28.529713457233527</v>
      </c>
      <c r="X13" s="127">
        <v>28.363952481964603</v>
      </c>
      <c r="Y13" s="127">
        <v>28.425002618169284</v>
      </c>
      <c r="Z13" s="127">
        <v>28.893194249037226</v>
      </c>
      <c r="AA13" s="127">
        <v>29.685318859761416</v>
      </c>
      <c r="AB13" s="127">
        <v>30.208608736737826</v>
      </c>
      <c r="AC13" s="215">
        <v>29.180706049239809</v>
      </c>
      <c r="AD13" s="145"/>
      <c r="AE13" s="146"/>
      <c r="AF13" s="146"/>
      <c r="AG13" s="214">
        <v>27.067102564102569</v>
      </c>
      <c r="AH13" s="214">
        <v>25.99977777777778</v>
      </c>
      <c r="AI13" s="214">
        <v>25.750317073170734</v>
      </c>
      <c r="AJ13" s="214">
        <v>25.5</v>
      </c>
      <c r="AK13" s="214">
        <v>26.00615384615385</v>
      </c>
      <c r="AL13" s="214">
        <v>27.249750000000002</v>
      </c>
      <c r="AM13" s="214">
        <v>34.355974358974365</v>
      </c>
      <c r="AN13" s="214">
        <v>36.000076923076925</v>
      </c>
      <c r="AO13" s="214">
        <v>31.228124999999999</v>
      </c>
      <c r="AP13" s="214">
        <v>27.750153846153847</v>
      </c>
      <c r="AQ13" s="214">
        <v>26.05263157894737</v>
      </c>
      <c r="AR13" s="214">
        <v>29.140219512195124</v>
      </c>
      <c r="AS13" s="214">
        <v>27.022794871794876</v>
      </c>
      <c r="AT13" s="214">
        <v>26.750222222222224</v>
      </c>
      <c r="AU13" s="214">
        <v>26.249756097560972</v>
      </c>
      <c r="AV13" s="214">
        <v>26.25</v>
      </c>
      <c r="AW13" s="214">
        <v>26.029051282051284</v>
      </c>
      <c r="AX13" s="214">
        <v>27.750500000000002</v>
      </c>
      <c r="AY13" s="214">
        <v>31.567692307692308</v>
      </c>
      <c r="AZ13" s="214">
        <v>36.250121951219505</v>
      </c>
      <c r="BA13" s="214">
        <v>32.3621052631579</v>
      </c>
      <c r="BB13" s="214">
        <v>26.000333333333334</v>
      </c>
      <c r="BC13" s="214">
        <v>25.518750000000001</v>
      </c>
      <c r="BD13" s="214">
        <v>28.355974358974361</v>
      </c>
      <c r="BE13" s="214">
        <v>27.236692307692309</v>
      </c>
      <c r="BF13" s="214">
        <v>26.97</v>
      </c>
      <c r="BG13" s="214">
        <v>26.470256410256411</v>
      </c>
      <c r="BH13" s="214">
        <v>26.470263157894738</v>
      </c>
      <c r="BI13" s="214">
        <v>26.266682926829269</v>
      </c>
      <c r="BJ13" s="214">
        <v>27.98989473684211</v>
      </c>
      <c r="BK13" s="214">
        <v>31.850076923076927</v>
      </c>
      <c r="BL13" s="214">
        <v>36.579780487804868</v>
      </c>
      <c r="BM13" s="214">
        <v>32.658052631578954</v>
      </c>
      <c r="BN13" s="214">
        <v>26.239902439024391</v>
      </c>
      <c r="BO13" s="214">
        <v>25.744736842105269</v>
      </c>
      <c r="BP13" s="214">
        <v>28.625974358974361</v>
      </c>
      <c r="BQ13" s="214">
        <v>27.518853658536582</v>
      </c>
      <c r="BR13" s="214">
        <v>27.24</v>
      </c>
      <c r="BS13" s="214">
        <v>26.730128205128207</v>
      </c>
      <c r="BT13" s="214">
        <v>26.740263157894738</v>
      </c>
      <c r="BU13" s="214">
        <v>26.537439024390242</v>
      </c>
      <c r="BV13" s="214">
        <v>28.29</v>
      </c>
      <c r="BW13" s="214">
        <v>32.223951219512188</v>
      </c>
      <c r="BX13" s="214">
        <v>36.970230769230767</v>
      </c>
      <c r="BY13" s="214">
        <v>33.022105263157897</v>
      </c>
      <c r="BZ13" s="214">
        <v>26.530365853658534</v>
      </c>
      <c r="CA13" s="214">
        <v>26.04</v>
      </c>
      <c r="CB13" s="214">
        <v>28.961512820512823</v>
      </c>
      <c r="CC13" s="214">
        <v>27.854365853658535</v>
      </c>
      <c r="CD13" s="214">
        <v>27.569666666666667</v>
      </c>
      <c r="CE13" s="214">
        <v>27.060256410256407</v>
      </c>
      <c r="CF13" s="214">
        <v>27.059249999999999</v>
      </c>
      <c r="CG13" s="214">
        <v>26.852871794871795</v>
      </c>
      <c r="CH13" s="214">
        <v>28.630263157894738</v>
      </c>
      <c r="CI13" s="214">
        <v>32.628292682926826</v>
      </c>
      <c r="CJ13" s="214">
        <v>37.409923076923079</v>
      </c>
      <c r="CK13" s="214">
        <v>33.429368421052637</v>
      </c>
      <c r="CL13" s="214">
        <v>26.849487804878049</v>
      </c>
      <c r="CM13" s="214">
        <v>26.365263157894738</v>
      </c>
      <c r="CN13" s="214">
        <v>29.325414634146341</v>
      </c>
      <c r="CO13" s="214">
        <v>28.252743589743591</v>
      </c>
      <c r="CP13" s="214">
        <v>27.94</v>
      </c>
      <c r="CQ13" s="214">
        <v>27.419743589743589</v>
      </c>
      <c r="CR13" s="214">
        <v>27.409500000000001</v>
      </c>
      <c r="CS13" s="214">
        <v>27.200538461538464</v>
      </c>
      <c r="CT13" s="214">
        <v>28.969631578947372</v>
      </c>
      <c r="CU13" s="214">
        <v>33.012780487804875</v>
      </c>
      <c r="CV13" s="214">
        <v>37.829794871794874</v>
      </c>
      <c r="CW13" s="214">
        <v>33.813749999999999</v>
      </c>
      <c r="CX13" s="214">
        <v>27.119871794871795</v>
      </c>
      <c r="CY13" s="214">
        <v>26.629842105263158</v>
      </c>
      <c r="CZ13" s="214">
        <v>29.599609756097564</v>
      </c>
      <c r="DA13" s="214">
        <v>28.44212820512821</v>
      </c>
      <c r="DB13" s="214">
        <v>28.129675675675678</v>
      </c>
      <c r="DC13" s="214">
        <v>27.599756097560974</v>
      </c>
      <c r="DD13" s="214">
        <v>27.59989473684211</v>
      </c>
      <c r="DE13" s="214">
        <v>27.380487179487179</v>
      </c>
      <c r="DF13" s="214">
        <v>29.15925</v>
      </c>
      <c r="DG13" s="214">
        <v>33.198717948717949</v>
      </c>
      <c r="DH13" s="214">
        <v>38.079902439024387</v>
      </c>
      <c r="DI13" s="214">
        <v>34.026421052631584</v>
      </c>
      <c r="DJ13" s="214">
        <v>27.300128205128207</v>
      </c>
      <c r="DK13" s="214">
        <v>26.822500000000002</v>
      </c>
      <c r="DL13" s="214">
        <v>29.795615384615388</v>
      </c>
      <c r="DM13" s="214">
        <v>28.635153846153848</v>
      </c>
      <c r="DN13" s="214">
        <v>28.32011111111111</v>
      </c>
      <c r="DO13" s="214">
        <v>27.779804878048783</v>
      </c>
      <c r="DP13" s="214">
        <v>27.78</v>
      </c>
      <c r="DQ13" s="214">
        <v>27.573414634146339</v>
      </c>
      <c r="DR13" s="214">
        <v>29.359736842105267</v>
      </c>
      <c r="DS13" s="214">
        <v>33.430282051282049</v>
      </c>
      <c r="DT13" s="214">
        <v>38.340000000000003</v>
      </c>
      <c r="DU13" s="214">
        <v>34.259315789473689</v>
      </c>
      <c r="DV13" s="214">
        <v>27.489923076923077</v>
      </c>
      <c r="DW13" s="214">
        <v>27.00525</v>
      </c>
      <c r="DX13" s="214">
        <v>29.998974358974362</v>
      </c>
      <c r="DY13" s="214">
        <v>28.848634146341464</v>
      </c>
      <c r="DZ13" s="214">
        <v>28.509555555555554</v>
      </c>
      <c r="EA13" s="214">
        <v>27.969948717948721</v>
      </c>
      <c r="EB13" s="214">
        <v>27.960105263157896</v>
      </c>
      <c r="EC13" s="214">
        <v>27.765878048780486</v>
      </c>
      <c r="ED13" s="214">
        <v>29.55</v>
      </c>
      <c r="EE13" s="214">
        <v>33.661897435897437</v>
      </c>
      <c r="EF13" s="214">
        <v>38.590268292682921</v>
      </c>
      <c r="EG13" s="214">
        <v>34.491315789473688</v>
      </c>
      <c r="EH13" s="214">
        <v>27.669707317073168</v>
      </c>
      <c r="EI13" s="214">
        <v>27.176052631578948</v>
      </c>
      <c r="EJ13" s="214">
        <v>30.202333333333335</v>
      </c>
    </row>
    <row r="14" spans="1:140" ht="13.7" customHeight="1" x14ac:dyDescent="0.2">
      <c r="A14" s="190" t="s">
        <v>125</v>
      </c>
      <c r="B14" s="133"/>
      <c r="C14" s="214">
        <v>18.917391304347827</v>
      </c>
      <c r="D14" s="214">
        <v>21.948528455284556</v>
      </c>
      <c r="E14" s="149">
        <v>20.899288672267996</v>
      </c>
      <c r="F14" s="127">
        <v>24.25820085470086</v>
      </c>
      <c r="G14" s="127">
        <v>24.516179487179492</v>
      </c>
      <c r="H14" s="127">
        <v>24.000222222222224</v>
      </c>
      <c r="I14" s="127">
        <v>24.000024390243901</v>
      </c>
      <c r="J14" s="127">
        <v>24.000048780487806</v>
      </c>
      <c r="K14" s="127">
        <v>24</v>
      </c>
      <c r="L14" s="127">
        <v>23.922974358974365</v>
      </c>
      <c r="M14" s="127">
        <v>24.999750000000002</v>
      </c>
      <c r="N14" s="127">
        <v>24.307574786324789</v>
      </c>
      <c r="O14" s="127">
        <v>33.780081196581193</v>
      </c>
      <c r="P14" s="127">
        <v>33.627974358974356</v>
      </c>
      <c r="Q14" s="127">
        <v>36.999769230769232</v>
      </c>
      <c r="R14" s="127">
        <v>30.712499999999999</v>
      </c>
      <c r="S14" s="127">
        <v>25.776515146527984</v>
      </c>
      <c r="T14" s="127">
        <v>26.500102564102566</v>
      </c>
      <c r="U14" s="127">
        <v>25.421052631578949</v>
      </c>
      <c r="V14" s="127">
        <v>25.408390243902438</v>
      </c>
      <c r="W14" s="149">
        <v>27.031535693387791</v>
      </c>
      <c r="X14" s="127">
        <v>26.78436231979132</v>
      </c>
      <c r="Y14" s="127">
        <v>26.89865147832624</v>
      </c>
      <c r="Z14" s="127">
        <v>27.272128032747393</v>
      </c>
      <c r="AA14" s="127">
        <v>27.909219981850072</v>
      </c>
      <c r="AB14" s="127">
        <v>28.535249662177684</v>
      </c>
      <c r="AC14" s="215">
        <v>27.488793815733967</v>
      </c>
      <c r="AD14" s="145"/>
      <c r="AE14" s="146"/>
      <c r="AG14" s="214">
        <v>24.516179487179492</v>
      </c>
      <c r="AH14" s="214">
        <v>24.000222222222224</v>
      </c>
      <c r="AI14" s="214">
        <v>24.000048780487806</v>
      </c>
      <c r="AJ14" s="214">
        <v>24</v>
      </c>
      <c r="AK14" s="214">
        <v>23.922974358974365</v>
      </c>
      <c r="AL14" s="214">
        <v>24.999750000000002</v>
      </c>
      <c r="AM14" s="214">
        <v>33.627974358974356</v>
      </c>
      <c r="AN14" s="214">
        <v>36.999769230769232</v>
      </c>
      <c r="AO14" s="214">
        <v>30.712499999999999</v>
      </c>
      <c r="AP14" s="214">
        <v>26.500102564102566</v>
      </c>
      <c r="AQ14" s="214">
        <v>25.421052631578949</v>
      </c>
      <c r="AR14" s="214">
        <v>25.408390243902438</v>
      </c>
      <c r="AS14" s="214">
        <v>25.326692307692309</v>
      </c>
      <c r="AT14" s="214">
        <v>25.00011111111111</v>
      </c>
      <c r="AU14" s="214">
        <v>24.500219512195123</v>
      </c>
      <c r="AV14" s="214">
        <v>24</v>
      </c>
      <c r="AW14" s="214">
        <v>23.76892307692308</v>
      </c>
      <c r="AX14" s="214">
        <v>25.5</v>
      </c>
      <c r="AY14" s="214">
        <v>30.942358974358974</v>
      </c>
      <c r="AZ14" s="214">
        <v>35.500073170731703</v>
      </c>
      <c r="BA14" s="214">
        <v>31.592368421052633</v>
      </c>
      <c r="BB14" s="214">
        <v>27.00015384615385</v>
      </c>
      <c r="BC14" s="214">
        <v>23.737500000000001</v>
      </c>
      <c r="BD14" s="214">
        <v>24.275871794871797</v>
      </c>
      <c r="BE14" s="214">
        <v>25.803948717948721</v>
      </c>
      <c r="BF14" s="214">
        <v>25.570205128205124</v>
      </c>
      <c r="BG14" s="214">
        <v>25.160102564102566</v>
      </c>
      <c r="BH14" s="214">
        <v>24.75</v>
      </c>
      <c r="BI14" s="214">
        <v>24.539902439024388</v>
      </c>
      <c r="BJ14" s="214">
        <v>25.990263157894741</v>
      </c>
      <c r="BK14" s="214">
        <v>30.397820512820516</v>
      </c>
      <c r="BL14" s="214">
        <v>34.280024390243895</v>
      </c>
      <c r="BM14" s="214">
        <v>30.953684210526319</v>
      </c>
      <c r="BN14" s="214">
        <v>27.250195121951219</v>
      </c>
      <c r="BO14" s="214">
        <v>24.507631578947372</v>
      </c>
      <c r="BP14" s="214">
        <v>24.974102564102566</v>
      </c>
      <c r="BQ14" s="214">
        <v>26.17019512195122</v>
      </c>
      <c r="BR14" s="214">
        <v>25.959888888888891</v>
      </c>
      <c r="BS14" s="214">
        <v>25.58</v>
      </c>
      <c r="BT14" s="214">
        <v>25.21026315789474</v>
      </c>
      <c r="BU14" s="214">
        <v>25.022975609756095</v>
      </c>
      <c r="BV14" s="214">
        <v>26.350263157894741</v>
      </c>
      <c r="BW14" s="214">
        <v>30.31746341463414</v>
      </c>
      <c r="BX14" s="214">
        <v>33.879692307692309</v>
      </c>
      <c r="BY14" s="214">
        <v>30.802894736842113</v>
      </c>
      <c r="BZ14" s="214">
        <v>27.500268292682925</v>
      </c>
      <c r="CA14" s="214">
        <v>25.002631578947373</v>
      </c>
      <c r="CB14" s="214">
        <v>25.425794871794874</v>
      </c>
      <c r="CC14" s="214">
        <v>26.516731707317071</v>
      </c>
      <c r="CD14" s="214">
        <v>26.329888888888888</v>
      </c>
      <c r="CE14" s="214">
        <v>25.999948717948719</v>
      </c>
      <c r="CF14" s="214">
        <v>25.660125000000001</v>
      </c>
      <c r="CG14" s="214">
        <v>25.476153846153846</v>
      </c>
      <c r="CH14" s="214">
        <v>26.7</v>
      </c>
      <c r="CI14" s="214">
        <v>30.230463414634141</v>
      </c>
      <c r="CJ14" s="214">
        <v>33.539615384615381</v>
      </c>
      <c r="CK14" s="214">
        <v>30.693947368421057</v>
      </c>
      <c r="CL14" s="214">
        <v>27.750024390243905</v>
      </c>
      <c r="CM14" s="214">
        <v>25.476315789473688</v>
      </c>
      <c r="CN14" s="214">
        <v>25.877073170731705</v>
      </c>
      <c r="CO14" s="214">
        <v>26.845897435897438</v>
      </c>
      <c r="CP14" s="214">
        <v>26.7</v>
      </c>
      <c r="CQ14" s="214">
        <v>26.389641025641026</v>
      </c>
      <c r="CR14" s="214">
        <v>26.089874999999999</v>
      </c>
      <c r="CS14" s="214">
        <v>25.918358974358974</v>
      </c>
      <c r="CT14" s="214">
        <v>27.040263157894735</v>
      </c>
      <c r="CU14" s="214">
        <v>30.185048780487801</v>
      </c>
      <c r="CV14" s="214">
        <v>33.249615384615382</v>
      </c>
      <c r="CW14" s="214">
        <v>30.630375000000001</v>
      </c>
      <c r="CX14" s="214">
        <v>27.999923076923082</v>
      </c>
      <c r="CY14" s="214">
        <v>25.928684210526317</v>
      </c>
      <c r="CZ14" s="214">
        <v>26.297707317073169</v>
      </c>
      <c r="DA14" s="214">
        <v>27.16171794871795</v>
      </c>
      <c r="DB14" s="214">
        <v>27.030135135135136</v>
      </c>
      <c r="DC14" s="214">
        <v>26.74978048780488</v>
      </c>
      <c r="DD14" s="214">
        <v>26.470263157894742</v>
      </c>
      <c r="DE14" s="214">
        <v>26.307256410256411</v>
      </c>
      <c r="DF14" s="214">
        <v>27.350249999999999</v>
      </c>
      <c r="DG14" s="214">
        <v>30.182615384615385</v>
      </c>
      <c r="DH14" s="214">
        <v>33.120024390243891</v>
      </c>
      <c r="DI14" s="214">
        <v>30.623684210526321</v>
      </c>
      <c r="DJ14" s="214">
        <v>28.249717948717951</v>
      </c>
      <c r="DK14" s="214">
        <v>26.328375000000001</v>
      </c>
      <c r="DL14" s="214">
        <v>26.65697435897436</v>
      </c>
      <c r="DM14" s="214">
        <v>27.466358974358975</v>
      </c>
      <c r="DN14" s="214">
        <v>27.349888888888888</v>
      </c>
      <c r="DO14" s="214">
        <v>27.100097560975609</v>
      </c>
      <c r="DP14" s="214">
        <v>26.839736842105264</v>
      </c>
      <c r="DQ14" s="214">
        <v>26.693975609756095</v>
      </c>
      <c r="DR14" s="214">
        <v>27.66</v>
      </c>
      <c r="DS14" s="214">
        <v>30.230743589743589</v>
      </c>
      <c r="DT14" s="214">
        <v>33.019804878048774</v>
      </c>
      <c r="DU14" s="214">
        <v>30.6521052631579</v>
      </c>
      <c r="DV14" s="214">
        <v>28.500307692307693</v>
      </c>
      <c r="DW14" s="214">
        <v>26.717250000000003</v>
      </c>
      <c r="DX14" s="214">
        <v>27.014871794871794</v>
      </c>
      <c r="DY14" s="214">
        <v>27.778999999999996</v>
      </c>
      <c r="DZ14" s="214">
        <v>27.670111111111112</v>
      </c>
      <c r="EA14" s="214">
        <v>27.440384615384616</v>
      </c>
      <c r="EB14" s="214">
        <v>27.199736842105267</v>
      </c>
      <c r="EC14" s="214">
        <v>27.062121951219513</v>
      </c>
      <c r="ED14" s="214">
        <v>27.96</v>
      </c>
      <c r="EE14" s="214">
        <v>30.300384615384612</v>
      </c>
      <c r="EF14" s="214">
        <v>32.94</v>
      </c>
      <c r="EG14" s="214">
        <v>30.701052631578953</v>
      </c>
      <c r="EH14" s="214">
        <v>28.749682926829266</v>
      </c>
      <c r="EI14" s="214">
        <v>27.07578947368421</v>
      </c>
      <c r="EJ14" s="214">
        <v>27.372820512820514</v>
      </c>
    </row>
    <row r="15" spans="1:140" ht="13.7" customHeight="1" thickBot="1" x14ac:dyDescent="0.25">
      <c r="A15" s="191" t="s">
        <v>126</v>
      </c>
      <c r="B15" s="153" t="s">
        <v>145</v>
      </c>
      <c r="C15" s="216">
        <v>19.50434782608696</v>
      </c>
      <c r="D15" s="216">
        <v>22.407878048780493</v>
      </c>
      <c r="E15" s="154">
        <v>21.402809894771192</v>
      </c>
      <c r="F15" s="129">
        <v>24.801277777777781</v>
      </c>
      <c r="G15" s="129">
        <v>25.112333333333339</v>
      </c>
      <c r="H15" s="129">
        <v>24.490222222222222</v>
      </c>
      <c r="I15" s="129">
        <v>24.632931964056482</v>
      </c>
      <c r="J15" s="129">
        <v>24.47639024390244</v>
      </c>
      <c r="K15" s="129">
        <v>24.789473684210527</v>
      </c>
      <c r="L15" s="129">
        <v>25.115282051282051</v>
      </c>
      <c r="M15" s="129">
        <v>26.874750000000002</v>
      </c>
      <c r="N15" s="129">
        <v>25.593168578497526</v>
      </c>
      <c r="O15" s="129">
        <v>36.90721794871795</v>
      </c>
      <c r="P15" s="129">
        <v>36.410025641025641</v>
      </c>
      <c r="Q15" s="129">
        <v>40.97412820512821</v>
      </c>
      <c r="R15" s="129">
        <v>33.337499999999999</v>
      </c>
      <c r="S15" s="129">
        <v>26.622902142786611</v>
      </c>
      <c r="T15" s="129">
        <v>27.49369230769231</v>
      </c>
      <c r="U15" s="129">
        <v>26.210526315789473</v>
      </c>
      <c r="V15" s="129">
        <v>26.164487804878046</v>
      </c>
      <c r="W15" s="154">
        <v>28.485495783604463</v>
      </c>
      <c r="X15" s="129">
        <v>28.084379327374606</v>
      </c>
      <c r="Y15" s="129">
        <v>28.137905688603432</v>
      </c>
      <c r="Z15" s="129">
        <v>28.548325121412173</v>
      </c>
      <c r="AA15" s="129">
        <v>29.138832015243317</v>
      </c>
      <c r="AB15" s="129">
        <v>29.695237677290542</v>
      </c>
      <c r="AC15" s="217">
        <v>28.744733934960134</v>
      </c>
      <c r="AD15" s="145"/>
      <c r="AE15" s="146"/>
      <c r="AG15" s="214">
        <v>25.112333333333339</v>
      </c>
      <c r="AH15" s="214">
        <v>24.490222222222222</v>
      </c>
      <c r="AI15" s="214">
        <v>24.47639024390244</v>
      </c>
      <c r="AJ15" s="214">
        <v>24.789473684210527</v>
      </c>
      <c r="AK15" s="214">
        <v>25.115282051282051</v>
      </c>
      <c r="AL15" s="214">
        <v>26.874750000000002</v>
      </c>
      <c r="AM15" s="214">
        <v>36.410025641025641</v>
      </c>
      <c r="AN15" s="214">
        <v>40.97412820512821</v>
      </c>
      <c r="AO15" s="214">
        <v>33.337499999999999</v>
      </c>
      <c r="AP15" s="214">
        <v>27.49369230769231</v>
      </c>
      <c r="AQ15" s="214">
        <v>26.210526315789473</v>
      </c>
      <c r="AR15" s="214">
        <v>26.164487804878046</v>
      </c>
      <c r="AS15" s="214">
        <v>26.121564102564104</v>
      </c>
      <c r="AT15" s="214">
        <v>25.777888888888889</v>
      </c>
      <c r="AU15" s="214">
        <v>25.256317073170731</v>
      </c>
      <c r="AV15" s="214">
        <v>24.789473684210527</v>
      </c>
      <c r="AW15" s="214">
        <v>24.563794871794876</v>
      </c>
      <c r="AX15" s="214">
        <v>27.1875</v>
      </c>
      <c r="AY15" s="214">
        <v>33.326974358974361</v>
      </c>
      <c r="AZ15" s="214">
        <v>38.524463414634141</v>
      </c>
      <c r="BA15" s="214">
        <v>33.960789473684216</v>
      </c>
      <c r="BB15" s="214">
        <v>27.898358974358977</v>
      </c>
      <c r="BC15" s="214">
        <v>24.397500000000001</v>
      </c>
      <c r="BD15" s="214">
        <v>24.872025641025644</v>
      </c>
      <c r="BE15" s="214">
        <v>26.678307692307694</v>
      </c>
      <c r="BF15" s="214">
        <v>26.388153846153845</v>
      </c>
      <c r="BG15" s="214">
        <v>26.034461538461542</v>
      </c>
      <c r="BH15" s="214">
        <v>25.618421052631582</v>
      </c>
      <c r="BI15" s="214">
        <v>25.371609756097563</v>
      </c>
      <c r="BJ15" s="214">
        <v>27.695526315789479</v>
      </c>
      <c r="BK15" s="214">
        <v>32.623461538461541</v>
      </c>
      <c r="BL15" s="214">
        <v>37.039780487804876</v>
      </c>
      <c r="BM15" s="214">
        <v>33.164210526315792</v>
      </c>
      <c r="BN15" s="214">
        <v>28.157512195121953</v>
      </c>
      <c r="BO15" s="214">
        <v>25.289210526315792</v>
      </c>
      <c r="BP15" s="214">
        <v>25.681538461538462</v>
      </c>
      <c r="BQ15" s="214">
        <v>27.047268292682926</v>
      </c>
      <c r="BR15" s="214">
        <v>26.862111111111112</v>
      </c>
      <c r="BS15" s="214">
        <v>26.502051282051283</v>
      </c>
      <c r="BT15" s="214">
        <v>26.126052631578951</v>
      </c>
      <c r="BU15" s="214">
        <v>25.900048780487804</v>
      </c>
      <c r="BV15" s="214">
        <v>27.984473684210528</v>
      </c>
      <c r="BW15" s="214">
        <v>32.283317073170728</v>
      </c>
      <c r="BX15" s="214">
        <v>36.518666666666675</v>
      </c>
      <c r="BY15" s="214">
        <v>32.855526315789476</v>
      </c>
      <c r="BZ15" s="214">
        <v>28.445390243902438</v>
      </c>
      <c r="CA15" s="214">
        <v>25.847368421052636</v>
      </c>
      <c r="CB15" s="214">
        <v>26.204769230769234</v>
      </c>
      <c r="CC15" s="214">
        <v>27.431609756097561</v>
      </c>
      <c r="CD15" s="214">
        <v>27.271000000000001</v>
      </c>
      <c r="CE15" s="214">
        <v>26.961743589743591</v>
      </c>
      <c r="CF15" s="214">
        <v>26.567625</v>
      </c>
      <c r="CG15" s="214">
        <v>26.437948717948718</v>
      </c>
      <c r="CH15" s="214">
        <v>28.263157894736846</v>
      </c>
      <c r="CI15" s="214">
        <v>32.067780487804868</v>
      </c>
      <c r="CJ15" s="214">
        <v>35.95602564102564</v>
      </c>
      <c r="CK15" s="214">
        <v>32.612368421052636</v>
      </c>
      <c r="CL15" s="214">
        <v>28.717829268292682</v>
      </c>
      <c r="CM15" s="214">
        <v>26.368421052631579</v>
      </c>
      <c r="CN15" s="214">
        <v>26.670975609756095</v>
      </c>
      <c r="CO15" s="214">
        <v>27.823589743589746</v>
      </c>
      <c r="CP15" s="214">
        <v>27.656666666666666</v>
      </c>
      <c r="CQ15" s="214">
        <v>27.367333333333335</v>
      </c>
      <c r="CR15" s="214">
        <v>27.012374999999999</v>
      </c>
      <c r="CS15" s="214">
        <v>26.896051282051282</v>
      </c>
      <c r="CT15" s="214">
        <v>28.55605263157895</v>
      </c>
      <c r="CU15" s="214">
        <v>31.939195121951215</v>
      </c>
      <c r="CV15" s="214">
        <v>35.530897435897437</v>
      </c>
      <c r="CW15" s="214">
        <v>32.370374999999996</v>
      </c>
      <c r="CX15" s="214">
        <v>29.025307692307692</v>
      </c>
      <c r="CY15" s="214">
        <v>26.844473684210527</v>
      </c>
      <c r="CZ15" s="214">
        <v>27.11429268292683</v>
      </c>
      <c r="DA15" s="214">
        <v>28.139410256410258</v>
      </c>
      <c r="DB15" s="214">
        <v>27.994189189189189</v>
      </c>
      <c r="DC15" s="214">
        <v>27.679780487804877</v>
      </c>
      <c r="DD15" s="214">
        <v>27.441315789473684</v>
      </c>
      <c r="DE15" s="214">
        <v>27.284948717948719</v>
      </c>
      <c r="DF15" s="214">
        <v>28.752750000000002</v>
      </c>
      <c r="DG15" s="214">
        <v>31.955179487179489</v>
      </c>
      <c r="DH15" s="214">
        <v>35.191731707317068</v>
      </c>
      <c r="DI15" s="214">
        <v>32.392105263157902</v>
      </c>
      <c r="DJ15" s="214">
        <v>29.275102564102564</v>
      </c>
      <c r="DK15" s="214">
        <v>27.205874999999999</v>
      </c>
      <c r="DL15" s="214">
        <v>27.531333333333336</v>
      </c>
      <c r="DM15" s="214">
        <v>28.444051282051284</v>
      </c>
      <c r="DN15" s="214">
        <v>28.306555555555555</v>
      </c>
      <c r="DO15" s="214">
        <v>28.037658536585365</v>
      </c>
      <c r="DP15" s="214">
        <v>27.818684210526317</v>
      </c>
      <c r="DQ15" s="214">
        <v>27.631536585365854</v>
      </c>
      <c r="DR15" s="214">
        <v>29.096842105263164</v>
      </c>
      <c r="DS15" s="214">
        <v>31.939717948717949</v>
      </c>
      <c r="DT15" s="214">
        <v>35.000780487804874</v>
      </c>
      <c r="DU15" s="214">
        <v>32.357368421052634</v>
      </c>
      <c r="DV15" s="214">
        <v>29.52569230769231</v>
      </c>
      <c r="DW15" s="214">
        <v>27.594750000000001</v>
      </c>
      <c r="DX15" s="214">
        <v>27.897179487179489</v>
      </c>
      <c r="DY15" s="214">
        <v>28.693878048780491</v>
      </c>
      <c r="DZ15" s="214">
        <v>28.611222222222224</v>
      </c>
      <c r="EA15" s="214">
        <v>28.402179487179488</v>
      </c>
      <c r="EB15" s="214">
        <v>28.155000000000001</v>
      </c>
      <c r="EC15" s="214">
        <v>27.976999999999997</v>
      </c>
      <c r="ED15" s="214">
        <v>29.341578947368426</v>
      </c>
      <c r="EE15" s="214">
        <v>31.929871794871794</v>
      </c>
      <c r="EF15" s="214">
        <v>34.807560975609746</v>
      </c>
      <c r="EG15" s="214">
        <v>32.319473684210529</v>
      </c>
      <c r="EH15" s="214">
        <v>29.702365853658534</v>
      </c>
      <c r="EI15" s="214">
        <v>27.98368421052632</v>
      </c>
      <c r="EJ15" s="214">
        <v>28.247179487179487</v>
      </c>
    </row>
    <row r="16" spans="1:140" ht="13.7" customHeight="1" x14ac:dyDescent="0.2">
      <c r="A16" s="156"/>
      <c r="B16" s="133"/>
      <c r="C16" s="214"/>
      <c r="D16" s="214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  <c r="CU16" s="214"/>
      <c r="CV16" s="214"/>
      <c r="CW16" s="214"/>
      <c r="CX16" s="214"/>
      <c r="CY16" s="214"/>
      <c r="CZ16" s="214"/>
      <c r="DA16" s="214"/>
      <c r="DB16" s="214"/>
      <c r="DC16" s="214"/>
      <c r="DD16" s="214"/>
      <c r="DE16" s="214"/>
      <c r="DF16" s="214"/>
      <c r="DG16" s="214"/>
      <c r="DH16" s="214"/>
      <c r="DI16" s="214"/>
      <c r="DJ16" s="214"/>
      <c r="DK16" s="214"/>
      <c r="DL16" s="214"/>
      <c r="DM16" s="214"/>
      <c r="DN16" s="214"/>
      <c r="DO16" s="214"/>
      <c r="DP16" s="214"/>
      <c r="DQ16" s="214"/>
      <c r="DR16" s="214"/>
      <c r="DS16" s="214"/>
      <c r="DT16" s="214"/>
      <c r="DU16" s="214"/>
      <c r="DV16" s="214"/>
      <c r="DW16" s="214"/>
      <c r="DX16" s="214"/>
      <c r="DY16" s="214"/>
      <c r="DZ16" s="214"/>
      <c r="EA16" s="214"/>
      <c r="EB16" s="214"/>
      <c r="EC16" s="214"/>
      <c r="ED16" s="214"/>
      <c r="EE16" s="214"/>
      <c r="EF16" s="214"/>
      <c r="EG16" s="214"/>
      <c r="EH16" s="214"/>
      <c r="EI16" s="214"/>
      <c r="EJ16" s="214"/>
    </row>
    <row r="17" spans="1:140" ht="16.5" thickBot="1" x14ac:dyDescent="0.3">
      <c r="A17" s="158" t="s">
        <v>186</v>
      </c>
      <c r="B17" s="133"/>
      <c r="C17" s="214"/>
      <c r="D17" s="214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  <c r="CR17" s="214"/>
      <c r="CS17" s="214"/>
      <c r="CT17" s="214"/>
      <c r="CU17" s="214"/>
      <c r="CV17" s="214"/>
      <c r="CW17" s="214"/>
      <c r="CX17" s="214"/>
      <c r="CY17" s="214"/>
      <c r="CZ17" s="214"/>
      <c r="DA17" s="214"/>
      <c r="DB17" s="214"/>
      <c r="DC17" s="214"/>
      <c r="DD17" s="214"/>
      <c r="DE17" s="214"/>
      <c r="DF17" s="214"/>
      <c r="DG17" s="214"/>
      <c r="DH17" s="214"/>
      <c r="DI17" s="214"/>
      <c r="DJ17" s="214"/>
      <c r="DK17" s="214"/>
      <c r="DL17" s="214"/>
      <c r="DM17" s="214"/>
      <c r="DN17" s="214"/>
      <c r="DO17" s="214"/>
      <c r="DP17" s="214"/>
      <c r="DQ17" s="214"/>
      <c r="DR17" s="214"/>
      <c r="DS17" s="214"/>
      <c r="DT17" s="214"/>
      <c r="DU17" s="214"/>
      <c r="DV17" s="214"/>
      <c r="DW17" s="214"/>
      <c r="DX17" s="214"/>
      <c r="DY17" s="214"/>
      <c r="DZ17" s="214"/>
      <c r="EA17" s="214"/>
      <c r="EB17" s="214"/>
      <c r="EC17" s="214"/>
      <c r="ED17" s="214"/>
      <c r="EE17" s="214"/>
      <c r="EF17" s="214"/>
      <c r="EG17" s="214"/>
      <c r="EH17" s="214"/>
      <c r="EI17" s="214"/>
      <c r="EJ17" s="214"/>
    </row>
    <row r="18" spans="1:140" ht="13.7" customHeight="1" thickBot="1" x14ac:dyDescent="0.25">
      <c r="A18" s="218" t="s">
        <v>146</v>
      </c>
      <c r="B18" s="159" t="s">
        <v>147</v>
      </c>
      <c r="C18" s="219">
        <v>31.2847341419738</v>
      </c>
      <c r="D18" s="219">
        <v>36.903112331215851</v>
      </c>
      <c r="E18" s="161">
        <v>34.958289111862832</v>
      </c>
      <c r="F18" s="160">
        <v>35.650144516757763</v>
      </c>
      <c r="G18" s="160">
        <v>36.588195563665721</v>
      </c>
      <c r="H18" s="160">
        <v>34.712093469849812</v>
      </c>
      <c r="I18" s="160">
        <v>32.013010250622997</v>
      </c>
      <c r="J18" s="160">
        <v>33.875188720216173</v>
      </c>
      <c r="K18" s="160">
        <v>30.150831781029815</v>
      </c>
      <c r="L18" s="160">
        <v>28.976626475700083</v>
      </c>
      <c r="M18" s="160">
        <v>31.730930592569806</v>
      </c>
      <c r="N18" s="160">
        <v>30.286129616433232</v>
      </c>
      <c r="O18" s="160">
        <v>37.459502807729486</v>
      </c>
      <c r="P18" s="160">
        <v>36.784743681323668</v>
      </c>
      <c r="Q18" s="160">
        <v>39.209339475076874</v>
      </c>
      <c r="R18" s="160">
        <v>36.384425266787922</v>
      </c>
      <c r="S18" s="160">
        <v>36.466367568326852</v>
      </c>
      <c r="T18" s="160">
        <v>36.22696713897701</v>
      </c>
      <c r="U18" s="160">
        <v>35.014547533704715</v>
      </c>
      <c r="V18" s="160">
        <v>38.157588032298847</v>
      </c>
      <c r="W18" s="161">
        <v>34.833645228009878</v>
      </c>
      <c r="X18" s="160">
        <v>36.523618996366949</v>
      </c>
      <c r="Y18" s="160">
        <v>36.556839721712478</v>
      </c>
      <c r="Z18" s="160">
        <v>36.515407979510464</v>
      </c>
      <c r="AA18" s="160">
        <v>36.321056638730056</v>
      </c>
      <c r="AB18" s="160">
        <v>38.912260109325508</v>
      </c>
      <c r="AC18" s="220">
        <v>36.481305795206325</v>
      </c>
      <c r="AD18" s="145"/>
      <c r="AE18" s="146"/>
      <c r="AG18" s="214">
        <v>36.588195563665721</v>
      </c>
      <c r="AH18" s="214">
        <v>34.712093469849812</v>
      </c>
      <c r="AI18" s="214">
        <v>33.875188720216173</v>
      </c>
      <c r="AJ18" s="214">
        <v>30.150831781029815</v>
      </c>
      <c r="AK18" s="214">
        <v>28.976626475700083</v>
      </c>
      <c r="AL18" s="214">
        <v>31.730930592569806</v>
      </c>
      <c r="AM18" s="214">
        <v>36.784743681323668</v>
      </c>
      <c r="AN18" s="214">
        <v>39.209339475076874</v>
      </c>
      <c r="AO18" s="214">
        <v>36.384425266787922</v>
      </c>
      <c r="AP18" s="214">
        <v>36.22696713897701</v>
      </c>
      <c r="AQ18" s="214">
        <v>35.014547533704715</v>
      </c>
      <c r="AR18" s="214">
        <v>38.157588032298847</v>
      </c>
      <c r="AS18" s="214">
        <v>35.891120651808116</v>
      </c>
      <c r="AT18" s="214">
        <v>36.099928806201277</v>
      </c>
      <c r="AU18" s="214">
        <v>35.21371904254238</v>
      </c>
      <c r="AV18" s="214">
        <v>32.863230418373895</v>
      </c>
      <c r="AW18" s="214">
        <v>27.820013297981603</v>
      </c>
      <c r="AX18" s="214">
        <v>30.747146403479004</v>
      </c>
      <c r="AY18" s="214">
        <v>41.360246130257131</v>
      </c>
      <c r="AZ18" s="214">
        <v>43.480864056020017</v>
      </c>
      <c r="BA18" s="214">
        <v>39.459050660438976</v>
      </c>
      <c r="BB18" s="214">
        <v>37.2935604573455</v>
      </c>
      <c r="BC18" s="214">
        <v>37.083025429752851</v>
      </c>
      <c r="BD18" s="214">
        <v>40.905991895431676</v>
      </c>
      <c r="BE18" s="214">
        <v>37.166614274114167</v>
      </c>
      <c r="BF18" s="214">
        <v>36.832013793274676</v>
      </c>
      <c r="BG18" s="214">
        <v>34.72170113010263</v>
      </c>
      <c r="BH18" s="214">
        <v>33.264020145361116</v>
      </c>
      <c r="BI18" s="214">
        <v>29.585579959625399</v>
      </c>
      <c r="BJ18" s="214">
        <v>31.277695424357209</v>
      </c>
      <c r="BK18" s="214">
        <v>40.70041552187881</v>
      </c>
      <c r="BL18" s="214">
        <v>41.825814925489141</v>
      </c>
      <c r="BM18" s="214">
        <v>38.731774708304755</v>
      </c>
      <c r="BN18" s="214">
        <v>37.75175343194217</v>
      </c>
      <c r="BO18" s="214">
        <v>35.748686365752803</v>
      </c>
      <c r="BP18" s="214">
        <v>39.935254963843484</v>
      </c>
      <c r="BQ18" s="214">
        <v>37.451504110290962</v>
      </c>
      <c r="BR18" s="214">
        <v>36.644180899208429</v>
      </c>
      <c r="BS18" s="214">
        <v>34.828507171561277</v>
      </c>
      <c r="BT18" s="214">
        <v>34.013858536857327</v>
      </c>
      <c r="BU18" s="214">
        <v>29.296359344386548</v>
      </c>
      <c r="BV18" s="214">
        <v>31.599787488705758</v>
      </c>
      <c r="BW18" s="214">
        <v>40.375673772091005</v>
      </c>
      <c r="BX18" s="214">
        <v>41.42073992306468</v>
      </c>
      <c r="BY18" s="214">
        <v>38.50374993658366</v>
      </c>
      <c r="BZ18" s="214">
        <v>37.596987846877717</v>
      </c>
      <c r="CA18" s="214">
        <v>35.805647511941217</v>
      </c>
      <c r="CB18" s="214">
        <v>40.278759964428197</v>
      </c>
      <c r="CC18" s="214">
        <v>35.119047368424816</v>
      </c>
      <c r="CD18" s="214">
        <v>35.040118901558614</v>
      </c>
      <c r="CE18" s="214">
        <v>33.518780364348252</v>
      </c>
      <c r="CF18" s="214">
        <v>32.857404244357355</v>
      </c>
      <c r="CG18" s="214">
        <v>28.195231601489176</v>
      </c>
      <c r="CH18" s="214">
        <v>30.627663239700986</v>
      </c>
      <c r="CI18" s="214">
        <v>38.444248945672285</v>
      </c>
      <c r="CJ18" s="214">
        <v>39.604419367039533</v>
      </c>
      <c r="CK18" s="214">
        <v>37.229646877983463</v>
      </c>
      <c r="CL18" s="214">
        <v>35.627586903861889</v>
      </c>
      <c r="CM18" s="214">
        <v>34.466562896730736</v>
      </c>
      <c r="CN18" s="214">
        <v>38.76712398151998</v>
      </c>
      <c r="CO18" s="214">
        <v>35.482893081711794</v>
      </c>
      <c r="CP18" s="214">
        <v>35.708266120811281</v>
      </c>
      <c r="CQ18" s="214">
        <v>34.753995580709073</v>
      </c>
      <c r="CR18" s="214">
        <v>33.242487977344879</v>
      </c>
      <c r="CS18" s="214">
        <v>29.338148340496272</v>
      </c>
      <c r="CT18" s="214">
        <v>32.164519821053048</v>
      </c>
      <c r="CU18" s="214">
        <v>38.616399583148862</v>
      </c>
      <c r="CV18" s="214">
        <v>39.921160864818418</v>
      </c>
      <c r="CW18" s="214">
        <v>37.892475103337588</v>
      </c>
      <c r="CX18" s="214">
        <v>36.194764274127003</v>
      </c>
      <c r="CY18" s="214">
        <v>35.377298167983128</v>
      </c>
      <c r="CZ18" s="214">
        <v>39.497930049771341</v>
      </c>
      <c r="DA18" s="214">
        <v>36.55488853383531</v>
      </c>
      <c r="DB18" s="214">
        <v>36.66174491711952</v>
      </c>
      <c r="DC18" s="214">
        <v>36.104136835137048</v>
      </c>
      <c r="DD18" s="214">
        <v>34.146021145710598</v>
      </c>
      <c r="DE18" s="214">
        <v>31.244918094837544</v>
      </c>
      <c r="DF18" s="214">
        <v>33.104997746132113</v>
      </c>
      <c r="DG18" s="214">
        <v>39.476656391278809</v>
      </c>
      <c r="DH18" s="214">
        <v>40.973902341577023</v>
      </c>
      <c r="DI18" s="214">
        <v>38.48135011767161</v>
      </c>
      <c r="DJ18" s="214">
        <v>37.241868382051834</v>
      </c>
      <c r="DK18" s="214">
        <v>37.260832448843978</v>
      </c>
      <c r="DL18" s="214">
        <v>39.653098985988912</v>
      </c>
      <c r="DM18" s="214">
        <v>38.231220533992868</v>
      </c>
      <c r="DN18" s="214">
        <v>37.897415338616966</v>
      </c>
      <c r="DO18" s="214">
        <v>36.791771935661565</v>
      </c>
      <c r="DP18" s="214">
        <v>35.184734266592443</v>
      </c>
      <c r="DQ18" s="214">
        <v>32.67062625301655</v>
      </c>
      <c r="DR18" s="214">
        <v>33.972022895899627</v>
      </c>
      <c r="DS18" s="214">
        <v>40.330883009656944</v>
      </c>
      <c r="DT18" s="214">
        <v>41.789737120061226</v>
      </c>
      <c r="DU18" s="214">
        <v>39.417535696754967</v>
      </c>
      <c r="DV18" s="214">
        <v>38.614097998974763</v>
      </c>
      <c r="DW18" s="214">
        <v>38.040427005333783</v>
      </c>
      <c r="DX18" s="214">
        <v>40.785150098445889</v>
      </c>
      <c r="DY18" s="214">
        <v>39.766851930202094</v>
      </c>
      <c r="DZ18" s="214">
        <v>39.14038404210946</v>
      </c>
      <c r="EA18" s="214">
        <v>37.7588535306067</v>
      </c>
      <c r="EB18" s="214">
        <v>36.314655894637212</v>
      </c>
      <c r="EC18" s="214">
        <v>33.968907397864754</v>
      </c>
      <c r="ED18" s="214">
        <v>35.196741249258217</v>
      </c>
      <c r="EE18" s="214">
        <v>41.532633587454946</v>
      </c>
      <c r="EF18" s="214">
        <v>42.471409026092999</v>
      </c>
      <c r="EG18" s="214">
        <v>40.423566391337516</v>
      </c>
      <c r="EH18" s="214">
        <v>39.852920571133751</v>
      </c>
      <c r="EI18" s="214">
        <v>38.741266478859806</v>
      </c>
      <c r="EJ18" s="214">
        <v>41.692652878315698</v>
      </c>
    </row>
    <row r="19" spans="1:140" ht="13.7" hidden="1" customHeight="1" x14ac:dyDescent="0.2">
      <c r="A19" s="147"/>
      <c r="B19" s="133"/>
      <c r="C19" s="214"/>
      <c r="D19" s="214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  <c r="DA19" s="214"/>
      <c r="DB19" s="214"/>
      <c r="DC19" s="214"/>
      <c r="DD19" s="214"/>
      <c r="DE19" s="214"/>
      <c r="DF19" s="214"/>
      <c r="DG19" s="214"/>
      <c r="DH19" s="214"/>
      <c r="DI19" s="214"/>
      <c r="DJ19" s="214"/>
      <c r="DK19" s="214"/>
      <c r="DL19" s="214"/>
      <c r="DM19" s="214"/>
      <c r="DN19" s="214"/>
      <c r="DO19" s="214"/>
      <c r="DP19" s="214"/>
      <c r="DQ19" s="214"/>
      <c r="DR19" s="214"/>
      <c r="DS19" s="214"/>
      <c r="DT19" s="214"/>
      <c r="DU19" s="214"/>
      <c r="DV19" s="214"/>
      <c r="DW19" s="214"/>
      <c r="DX19" s="214"/>
      <c r="DY19" s="214"/>
      <c r="DZ19" s="214"/>
      <c r="EA19" s="214"/>
      <c r="EB19" s="214"/>
      <c r="EC19" s="214"/>
      <c r="ED19" s="214"/>
      <c r="EE19" s="214"/>
      <c r="EF19" s="214"/>
      <c r="EG19" s="214"/>
      <c r="EH19" s="214"/>
      <c r="EI19" s="214"/>
      <c r="EJ19" s="214"/>
    </row>
    <row r="20" spans="1:140" ht="13.7" hidden="1" customHeight="1" x14ac:dyDescent="0.2">
      <c r="A20" s="147"/>
      <c r="B20" s="133"/>
      <c r="C20" s="214"/>
      <c r="D20" s="214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214"/>
      <c r="DR20" s="214"/>
      <c r="DS20" s="214"/>
      <c r="DT20" s="214"/>
      <c r="DU20" s="214"/>
      <c r="DV20" s="214"/>
      <c r="DW20" s="214"/>
      <c r="DX20" s="214"/>
      <c r="DY20" s="214"/>
      <c r="DZ20" s="214"/>
      <c r="EA20" s="214"/>
      <c r="EB20" s="214"/>
      <c r="EC20" s="214"/>
      <c r="ED20" s="214"/>
      <c r="EE20" s="214"/>
      <c r="EF20" s="214"/>
      <c r="EG20" s="214"/>
      <c r="EH20" s="214"/>
      <c r="EI20" s="214"/>
      <c r="EJ20" s="214"/>
    </row>
    <row r="21" spans="1:140" ht="13.7" hidden="1" customHeight="1" x14ac:dyDescent="0.2">
      <c r="A21" s="147"/>
      <c r="B21" s="133"/>
      <c r="C21" s="214"/>
      <c r="D21" s="214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4"/>
      <c r="EC21" s="214"/>
      <c r="ED21" s="214"/>
      <c r="EE21" s="214"/>
      <c r="EF21" s="214"/>
      <c r="EG21" s="214"/>
      <c r="EH21" s="214"/>
      <c r="EI21" s="214"/>
      <c r="EJ21" s="214"/>
    </row>
    <row r="22" spans="1:140" ht="13.7" hidden="1" customHeight="1" x14ac:dyDescent="0.2">
      <c r="A22" s="147"/>
      <c r="B22" s="133"/>
      <c r="C22" s="214"/>
      <c r="D22" s="214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4"/>
      <c r="EC22" s="214"/>
      <c r="ED22" s="214"/>
      <c r="EE22" s="214"/>
      <c r="EF22" s="214"/>
      <c r="EG22" s="214"/>
      <c r="EH22" s="214"/>
      <c r="EI22" s="214"/>
      <c r="EJ22" s="214"/>
    </row>
    <row r="23" spans="1:140" ht="13.7" hidden="1" customHeight="1" x14ac:dyDescent="0.2">
      <c r="A23" s="147"/>
      <c r="B23" s="133"/>
      <c r="C23" s="214"/>
      <c r="D23" s="214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214"/>
      <c r="DR23" s="214"/>
      <c r="DS23" s="214"/>
      <c r="DT23" s="214"/>
      <c r="DU23" s="214"/>
      <c r="DV23" s="214"/>
      <c r="DW23" s="214"/>
      <c r="DX23" s="214"/>
      <c r="DY23" s="214"/>
      <c r="DZ23" s="214"/>
      <c r="EA23" s="214"/>
      <c r="EB23" s="214"/>
      <c r="EC23" s="214"/>
      <c r="ED23" s="214"/>
      <c r="EE23" s="214"/>
      <c r="EF23" s="214"/>
      <c r="EG23" s="214"/>
      <c r="EH23" s="214"/>
      <c r="EI23" s="214"/>
      <c r="EJ23" s="214"/>
    </row>
    <row r="24" spans="1:140" ht="13.7" hidden="1" customHeight="1" x14ac:dyDescent="0.2">
      <c r="A24" s="147"/>
      <c r="B24" s="133"/>
      <c r="C24" s="214"/>
      <c r="D24" s="214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4"/>
      <c r="EC24" s="214"/>
      <c r="ED24" s="214"/>
      <c r="EE24" s="214"/>
      <c r="EF24" s="214"/>
      <c r="EG24" s="214"/>
      <c r="EH24" s="214"/>
      <c r="EI24" s="214"/>
      <c r="EJ24" s="214"/>
    </row>
    <row r="25" spans="1:140" ht="13.7" hidden="1" customHeight="1" thickBot="1" x14ac:dyDescent="0.25">
      <c r="A25" s="152"/>
      <c r="B25" s="162"/>
      <c r="C25" s="216"/>
      <c r="D25" s="216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214"/>
      <c r="DR25" s="214"/>
      <c r="DS25" s="214"/>
      <c r="DT25" s="214"/>
      <c r="DU25" s="214"/>
      <c r="DV25" s="214"/>
      <c r="DW25" s="214"/>
      <c r="DX25" s="214"/>
      <c r="DY25" s="214"/>
      <c r="DZ25" s="214"/>
      <c r="EA25" s="214"/>
      <c r="EB25" s="214"/>
      <c r="EC25" s="214"/>
      <c r="ED25" s="214"/>
      <c r="EE25" s="214"/>
      <c r="EF25" s="214"/>
      <c r="EG25" s="214"/>
      <c r="EH25" s="214"/>
      <c r="EI25" s="214"/>
      <c r="EJ25" s="214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5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21"/>
      <c r="AC27" s="166"/>
      <c r="AD27" s="166"/>
    </row>
    <row r="28" spans="1:140" ht="13.7" customHeight="1" x14ac:dyDescent="0.2">
      <c r="A28" s="189" t="s">
        <v>120</v>
      </c>
      <c r="B28" s="157"/>
      <c r="C28" s="128">
        <v>0.16339285714285623</v>
      </c>
      <c r="D28" s="128">
        <v>2.3658536585351442E-3</v>
      </c>
      <c r="E28" s="144">
        <v>0.30859798088090429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</v>
      </c>
      <c r="X28" s="128">
        <v>-1.0240999515431781E-4</v>
      </c>
      <c r="Y28" s="128">
        <v>-4.05167280419505E-5</v>
      </c>
      <c r="Z28" s="128">
        <v>-4.689624378784174E-5</v>
      </c>
      <c r="AA28" s="128">
        <v>-4.2660992853882362E-5</v>
      </c>
      <c r="AB28" s="127">
        <v>-3.8929791760011767E-5</v>
      </c>
      <c r="AC28" s="213">
        <v>7.2588964582998017E-3</v>
      </c>
      <c r="AD28" s="145"/>
      <c r="AE28" s="146"/>
      <c r="AG28" s="127">
        <v>11727.478564102566</v>
      </c>
      <c r="AH28" s="127">
        <v>10032.078222222222</v>
      </c>
      <c r="AI28" s="127">
        <v>10607.900487804878</v>
      </c>
      <c r="AJ28" s="127">
        <v>8096.0968421052639</v>
      </c>
      <c r="AK28" s="127">
        <v>7493.3522051282062</v>
      </c>
      <c r="AL28" s="127">
        <v>8600.1</v>
      </c>
      <c r="AM28" s="127">
        <v>12005.352205128207</v>
      </c>
      <c r="AN28" s="127">
        <v>13720.150769230768</v>
      </c>
      <c r="AO28" s="127">
        <v>11872.8</v>
      </c>
      <c r="AP28" s="127">
        <v>10903.884307692309</v>
      </c>
      <c r="AQ28" s="127">
        <v>10152.757894736842</v>
      </c>
      <c r="AR28" s="127">
        <v>11760</v>
      </c>
      <c r="AS28" s="127">
        <v>11416.160205128206</v>
      </c>
      <c r="AT28" s="127">
        <v>10383.882666666666</v>
      </c>
      <c r="AU28" s="127">
        <v>11016.109463414634</v>
      </c>
      <c r="AV28" s="127">
        <v>8832</v>
      </c>
      <c r="AW28" s="127">
        <v>6122.5474871794868</v>
      </c>
      <c r="AX28" s="127">
        <v>7296.0480000000007</v>
      </c>
      <c r="AY28" s="127">
        <v>13884.195282051282</v>
      </c>
      <c r="AZ28" s="127">
        <v>16320.149268292684</v>
      </c>
      <c r="BA28" s="127">
        <v>12462.416842105264</v>
      </c>
      <c r="BB28" s="127">
        <v>11279.942153846156</v>
      </c>
      <c r="BC28" s="127">
        <v>10323.75</v>
      </c>
      <c r="BD28" s="127">
        <v>11671.637743589745</v>
      </c>
      <c r="BE28" s="127">
        <v>11702.627282051284</v>
      </c>
      <c r="BF28" s="127">
        <v>10990.528205128205</v>
      </c>
      <c r="BG28" s="127">
        <v>10234.575384615386</v>
      </c>
      <c r="BH28" s="127">
        <v>9122.8168421052633</v>
      </c>
      <c r="BI28" s="127">
        <v>7318.0273170731698</v>
      </c>
      <c r="BJ28" s="127">
        <v>7632.4168421052636</v>
      </c>
      <c r="BK28" s="127">
        <v>13886.630153846156</v>
      </c>
      <c r="BL28" s="127">
        <v>14911.67043902439</v>
      </c>
      <c r="BM28" s="127">
        <v>12137.027368421055</v>
      </c>
      <c r="BN28" s="127">
        <v>12190.890731707315</v>
      </c>
      <c r="BO28" s="127">
        <v>9719.5578947368431</v>
      </c>
      <c r="BP28" s="127">
        <v>11570.802256410258</v>
      </c>
      <c r="BQ28" s="127">
        <v>12284.919804878049</v>
      </c>
      <c r="BR28" s="127">
        <v>10397.962666666666</v>
      </c>
      <c r="BS28" s="127">
        <v>10415.28676923077</v>
      </c>
      <c r="BT28" s="127">
        <v>9788.0589473684231</v>
      </c>
      <c r="BU28" s="127">
        <v>7532.9205853658532</v>
      </c>
      <c r="BV28" s="127">
        <v>8022.3031578947375</v>
      </c>
      <c r="BW28" s="127">
        <v>14351.599024390245</v>
      </c>
      <c r="BX28" s="127">
        <v>14118.819282051283</v>
      </c>
      <c r="BY28" s="127">
        <v>12124.244210526316</v>
      </c>
      <c r="BZ28" s="127">
        <v>12289.029658536587</v>
      </c>
      <c r="CA28" s="127">
        <v>9915.3726315789481</v>
      </c>
      <c r="CB28" s="127">
        <v>12116.207384615385</v>
      </c>
      <c r="CC28" s="127">
        <v>11877.523512195121</v>
      </c>
      <c r="CD28" s="127">
        <v>10489.521777777778</v>
      </c>
      <c r="CE28" s="127">
        <v>10573.013948717949</v>
      </c>
      <c r="CF28" s="127">
        <v>10443.9</v>
      </c>
      <c r="CG28" s="127">
        <v>7661.1446153846155</v>
      </c>
      <c r="CH28" s="127">
        <v>8372.0968421052639</v>
      </c>
      <c r="CI28" s="127">
        <v>14239.060682926829</v>
      </c>
      <c r="CJ28" s="127">
        <v>13938.175384615384</v>
      </c>
      <c r="CK28" s="127">
        <v>12619.553684210527</v>
      </c>
      <c r="CL28" s="127">
        <v>11881.548682926828</v>
      </c>
      <c r="CM28" s="127">
        <v>10085.330526315791</v>
      </c>
      <c r="CN28" s="127">
        <v>12650.099707317073</v>
      </c>
      <c r="CO28" s="127">
        <v>11441.371487179489</v>
      </c>
      <c r="CP28" s="127">
        <v>10559.960888888889</v>
      </c>
      <c r="CQ28" s="127">
        <v>11164.039384615386</v>
      </c>
      <c r="CR28" s="127">
        <v>10233.504000000001</v>
      </c>
      <c r="CS28" s="127">
        <v>8056.8797948717947</v>
      </c>
      <c r="CT28" s="127">
        <v>9066.24</v>
      </c>
      <c r="CU28" s="127">
        <v>13571.976975609756</v>
      </c>
      <c r="CV28" s="127">
        <v>13765.408205128206</v>
      </c>
      <c r="CW28" s="127">
        <v>13110.45</v>
      </c>
      <c r="CX28" s="127">
        <v>11456.835692307694</v>
      </c>
      <c r="CY28" s="127">
        <v>10239.89052631579</v>
      </c>
      <c r="CZ28" s="127">
        <v>12689.038829268293</v>
      </c>
      <c r="DA28" s="127">
        <v>11502.746256410257</v>
      </c>
      <c r="DB28" s="127">
        <v>10875.716756756756</v>
      </c>
      <c r="DC28" s="127">
        <v>11750.519414634146</v>
      </c>
      <c r="DD28" s="127">
        <v>9976.3831578947375</v>
      </c>
      <c r="DE28" s="127">
        <v>8723.0955897435906</v>
      </c>
      <c r="DF28" s="127">
        <v>9327.3120000000017</v>
      </c>
      <c r="DG28" s="127">
        <v>12967.015589743589</v>
      </c>
      <c r="DH28" s="127">
        <v>14830.780097560977</v>
      </c>
      <c r="DI28" s="127">
        <v>12063.233684210525</v>
      </c>
      <c r="DJ28" s="127">
        <v>11528.015384615384</v>
      </c>
      <c r="DK28" s="127">
        <v>11280.6</v>
      </c>
      <c r="DL28" s="127">
        <v>11740.12758974359</v>
      </c>
      <c r="DM28" s="127">
        <v>12055.87958974359</v>
      </c>
      <c r="DN28" s="127">
        <v>10707.800888888889</v>
      </c>
      <c r="DO28" s="127">
        <v>11415.164292682926</v>
      </c>
      <c r="DP28" s="127">
        <v>10138.496842105264</v>
      </c>
      <c r="DQ28" s="127">
        <v>9400.877268292681</v>
      </c>
      <c r="DR28" s="127">
        <v>9178.016842105264</v>
      </c>
      <c r="DS28" s="127">
        <v>12925.202461538463</v>
      </c>
      <c r="DT28" s="127">
        <v>14740.920585365853</v>
      </c>
      <c r="DU28" s="127">
        <v>12071.368421052632</v>
      </c>
      <c r="DV28" s="127">
        <v>12097.140102564104</v>
      </c>
      <c r="DW28" s="127">
        <v>10965.888000000001</v>
      </c>
      <c r="DX28" s="127">
        <v>11794.898256410257</v>
      </c>
      <c r="DY28" s="127">
        <v>12621.987512195123</v>
      </c>
      <c r="DZ28" s="127">
        <v>10785.28</v>
      </c>
      <c r="EA28" s="127">
        <v>11069.507487179488</v>
      </c>
      <c r="EB28" s="127">
        <v>10296.543157894737</v>
      </c>
      <c r="EC28" s="127">
        <v>9700.0308292682912</v>
      </c>
      <c r="ED28" s="127">
        <v>9406.08</v>
      </c>
      <c r="EE28" s="127">
        <v>13444.021948717949</v>
      </c>
      <c r="EF28" s="127">
        <v>14092.419121951219</v>
      </c>
      <c r="EG28" s="127">
        <v>12082.989473684212</v>
      </c>
      <c r="EH28" s="127">
        <v>12672.330731707316</v>
      </c>
      <c r="EI28" s="127">
        <v>10632.391578947369</v>
      </c>
      <c r="EJ28" s="127">
        <v>11849.987076923078</v>
      </c>
    </row>
    <row r="29" spans="1:140" ht="13.7" customHeight="1" x14ac:dyDescent="0.2">
      <c r="A29" s="190" t="s">
        <v>121</v>
      </c>
      <c r="B29" s="148"/>
      <c r="C29" s="127">
        <v>0.19778726708074501</v>
      </c>
      <c r="D29" s="127">
        <v>-1.2780487804878504E-2</v>
      </c>
      <c r="E29" s="149">
        <v>0.34374229351418961</v>
      </c>
      <c r="F29" s="127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</v>
      </c>
      <c r="X29" s="127">
        <v>-8.3645358593287256E-5</v>
      </c>
      <c r="Y29" s="127">
        <v>-6.0155851279830586E-5</v>
      </c>
      <c r="Z29" s="127">
        <v>-2.802478093855143E-5</v>
      </c>
      <c r="AA29" s="127">
        <v>-4.5417664310321015E-5</v>
      </c>
      <c r="AB29" s="127">
        <v>-8.3592151248979008E-5</v>
      </c>
      <c r="AC29" s="215">
        <v>1.0392762414422663E-2</v>
      </c>
      <c r="AD29" s="145"/>
      <c r="AE29" s="146"/>
      <c r="AG29" s="127">
        <v>11529.625435897437</v>
      </c>
      <c r="AH29" s="127">
        <v>9855.9217777777776</v>
      </c>
      <c r="AI29" s="127">
        <v>10812.119414634146</v>
      </c>
      <c r="AJ29" s="127">
        <v>8463.9031578947379</v>
      </c>
      <c r="AK29" s="127">
        <v>8050.1117948717947</v>
      </c>
      <c r="AL29" s="127">
        <v>9200.1</v>
      </c>
      <c r="AM29" s="127">
        <v>12555.170256410256</v>
      </c>
      <c r="AN29" s="127">
        <v>14308.080410256411</v>
      </c>
      <c r="AO29" s="127">
        <v>12427.2</v>
      </c>
      <c r="AP29" s="127">
        <v>11467.855384615385</v>
      </c>
      <c r="AQ29" s="127">
        <v>9748.6484210526323</v>
      </c>
      <c r="AR29" s="127">
        <v>11348.906731707317</v>
      </c>
      <c r="AS29" s="127">
        <v>11013.811282051282</v>
      </c>
      <c r="AT29" s="127">
        <v>10295.921777777778</v>
      </c>
      <c r="AU29" s="127">
        <v>11219.990048780486</v>
      </c>
      <c r="AV29" s="127">
        <v>9660</v>
      </c>
      <c r="AW29" s="127">
        <v>7306.0960000000005</v>
      </c>
      <c r="AX29" s="127">
        <v>8640</v>
      </c>
      <c r="AY29" s="127">
        <v>14609.846358974361</v>
      </c>
      <c r="AZ29" s="127">
        <v>17074.949268292679</v>
      </c>
      <c r="BA29" s="127">
        <v>13089.372631578948</v>
      </c>
      <c r="BB29" s="127">
        <v>11937.971076923077</v>
      </c>
      <c r="BC29" s="127">
        <v>11051.25</v>
      </c>
      <c r="BD29" s="127">
        <v>12359.756307692307</v>
      </c>
      <c r="BE29" s="127">
        <v>11472.72430769231</v>
      </c>
      <c r="BF29" s="127">
        <v>11020.685333333333</v>
      </c>
      <c r="BG29" s="127">
        <v>10494.16</v>
      </c>
      <c r="BH29" s="127">
        <v>9906.6568421052634</v>
      </c>
      <c r="BI29" s="127">
        <v>8440.6343414634139</v>
      </c>
      <c r="BJ29" s="127">
        <v>8791.6168421052625</v>
      </c>
      <c r="BK29" s="127">
        <v>14614.825435897437</v>
      </c>
      <c r="BL29" s="127">
        <v>15617.146146341463</v>
      </c>
      <c r="BM29" s="127">
        <v>12754.976842105267</v>
      </c>
      <c r="BN29" s="127">
        <v>12892.929365853657</v>
      </c>
      <c r="BO29" s="127">
        <v>10374.694736842106</v>
      </c>
      <c r="BP29" s="127">
        <v>12238.934974358976</v>
      </c>
      <c r="BQ29" s="127">
        <v>12112.425365853658</v>
      </c>
      <c r="BR29" s="127">
        <v>10468.401777777777</v>
      </c>
      <c r="BS29" s="127">
        <v>10701.017846153847</v>
      </c>
      <c r="BT29" s="127">
        <v>10582.938947368422</v>
      </c>
      <c r="BU29" s="127">
        <v>8572.4663414634142</v>
      </c>
      <c r="BV29" s="127">
        <v>9130.08</v>
      </c>
      <c r="BW29" s="127">
        <v>15101.831414634145</v>
      </c>
      <c r="BX29" s="127">
        <v>14788.137846153848</v>
      </c>
      <c r="BY29" s="127">
        <v>12740.16</v>
      </c>
      <c r="BZ29" s="127">
        <v>12990.869268292683</v>
      </c>
      <c r="CA29" s="127">
        <v>10571.090526315791</v>
      </c>
      <c r="CB29" s="127">
        <v>12816.882256410259</v>
      </c>
      <c r="CC29" s="127">
        <v>11774.838634146341</v>
      </c>
      <c r="CD29" s="127">
        <v>10602.24</v>
      </c>
      <c r="CE29" s="127">
        <v>10892.681435897437</v>
      </c>
      <c r="CF29" s="127">
        <v>11264.1</v>
      </c>
      <c r="CG29" s="127">
        <v>8627.9948717948719</v>
      </c>
      <c r="CH29" s="127">
        <v>9450.24</v>
      </c>
      <c r="CI29" s="127">
        <v>15007.155512195124</v>
      </c>
      <c r="CJ29" s="127">
        <v>14634.016410256412</v>
      </c>
      <c r="CK29" s="127">
        <v>13294.08</v>
      </c>
      <c r="CL29" s="127">
        <v>12590.944390243902</v>
      </c>
      <c r="CM29" s="127">
        <v>10769.229473684212</v>
      </c>
      <c r="CN29" s="127">
        <v>13422.274536585364</v>
      </c>
      <c r="CO29" s="127">
        <v>11394.390769230769</v>
      </c>
      <c r="CP29" s="127">
        <v>10721.802666666666</v>
      </c>
      <c r="CQ29" s="127">
        <v>11548.269743589744</v>
      </c>
      <c r="CR29" s="127">
        <v>11047.68</v>
      </c>
      <c r="CS29" s="127">
        <v>9035.8391794871804</v>
      </c>
      <c r="CT29" s="127">
        <v>10210.661052631582</v>
      </c>
      <c r="CU29" s="127">
        <v>14408.916097560976</v>
      </c>
      <c r="CV29" s="127">
        <v>14584.92430769231</v>
      </c>
      <c r="CW29" s="127">
        <v>13956.45</v>
      </c>
      <c r="CX29" s="127">
        <v>12276.534974358974</v>
      </c>
      <c r="CY29" s="127">
        <v>11064.694736842106</v>
      </c>
      <c r="CZ29" s="127">
        <v>13651.510829268291</v>
      </c>
      <c r="DA29" s="127">
        <v>11751.330461538462</v>
      </c>
      <c r="DB29" s="127">
        <v>11307.463783783782</v>
      </c>
      <c r="DC29" s="127">
        <v>12435.820097560976</v>
      </c>
      <c r="DD29" s="127">
        <v>10977.536842105263</v>
      </c>
      <c r="DE29" s="127">
        <v>9943.08</v>
      </c>
      <c r="DF29" s="127">
        <v>10671.407999999999</v>
      </c>
      <c r="DG29" s="127">
        <v>14078.29805128205</v>
      </c>
      <c r="DH29" s="127">
        <v>16067.000195121951</v>
      </c>
      <c r="DI29" s="127">
        <v>13139.924210526317</v>
      </c>
      <c r="DJ29" s="127">
        <v>12629.926769230769</v>
      </c>
      <c r="DK29" s="127">
        <v>12465.45</v>
      </c>
      <c r="DL29" s="127">
        <v>12927.738051282053</v>
      </c>
      <c r="DM29" s="127">
        <v>12679.692307692309</v>
      </c>
      <c r="DN29" s="127">
        <v>11436.362666666666</v>
      </c>
      <c r="DO29" s="127">
        <v>12391.177365853659</v>
      </c>
      <c r="DP29" s="127">
        <v>11408.096842105262</v>
      </c>
      <c r="DQ29" s="127">
        <v>10927.255024390244</v>
      </c>
      <c r="DR29" s="127">
        <v>10693.983157894736</v>
      </c>
      <c r="DS29" s="127">
        <v>14384.092102564104</v>
      </c>
      <c r="DT29" s="127">
        <v>16352.60019512195</v>
      </c>
      <c r="DU29" s="127">
        <v>13472.576842105263</v>
      </c>
      <c r="DV29" s="127">
        <v>13559.259897435899</v>
      </c>
      <c r="DW29" s="127">
        <v>12407.904000000002</v>
      </c>
      <c r="DX29" s="127">
        <v>13300.59507692308</v>
      </c>
      <c r="DY29" s="127">
        <v>13646.316292682926</v>
      </c>
      <c r="DZ29" s="127">
        <v>11816.60088888889</v>
      </c>
      <c r="EA29" s="127">
        <v>12306.422153846153</v>
      </c>
      <c r="EB29" s="127">
        <v>11834.88</v>
      </c>
      <c r="EC29" s="127">
        <v>11495.947317073171</v>
      </c>
      <c r="ED29" s="127">
        <v>11165.216842105265</v>
      </c>
      <c r="EE29" s="127">
        <v>15318.998153846154</v>
      </c>
      <c r="EF29" s="127">
        <v>15993.504390243901</v>
      </c>
      <c r="EG29" s="127">
        <v>13809.006315789477</v>
      </c>
      <c r="EH29" s="127">
        <v>14524.670634146341</v>
      </c>
      <c r="EI29" s="127">
        <v>12308.437894736842</v>
      </c>
      <c r="EJ29" s="127">
        <v>13669.586051282055</v>
      </c>
    </row>
    <row r="30" spans="1:140" ht="13.7" customHeight="1" x14ac:dyDescent="0.2">
      <c r="A30" s="190" t="s">
        <v>122</v>
      </c>
      <c r="B30" s="133"/>
      <c r="C30" s="127">
        <v>0.20089803312629684</v>
      </c>
      <c r="D30" s="127">
        <v>-0.82043902439024663</v>
      </c>
      <c r="E30" s="149">
        <v>-0.15921495538748331</v>
      </c>
      <c r="F30" s="127">
        <v>-5.0170940170986E-3</v>
      </c>
      <c r="G30" s="127">
        <v>-9.923076923080032E-3</v>
      </c>
      <c r="H30" s="127">
        <v>-1.1111111111361538E-4</v>
      </c>
      <c r="I30" s="127">
        <v>3.0872913992396889E-4</v>
      </c>
      <c r="J30" s="127">
        <v>5.121951219528853E-4</v>
      </c>
      <c r="K30" s="127">
        <v>1.0526315789505247E-4</v>
      </c>
      <c r="L30" s="127">
        <v>9.1282051282028931E-3</v>
      </c>
      <c r="M30" s="127">
        <v>2.5000000000119371E-4</v>
      </c>
      <c r="N30" s="127">
        <v>3.1611560953663798E-3</v>
      </c>
      <c r="O30" s="127">
        <v>-3.4188034184978733E-5</v>
      </c>
      <c r="P30" s="127">
        <v>0</v>
      </c>
      <c r="Q30" s="127">
        <v>-1.0256410256204163E-4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49">
        <v>-6.6482509417653546E-6</v>
      </c>
      <c r="X30" s="127">
        <v>-4.8128342476445596E-3</v>
      </c>
      <c r="Y30" s="127">
        <v>-4.0564079669351827E-3</v>
      </c>
      <c r="Z30" s="127">
        <v>-4.7445262938481392E-3</v>
      </c>
      <c r="AA30" s="127">
        <v>-4.7854153703639213E-3</v>
      </c>
      <c r="AB30" s="127">
        <v>-4.9900093516583865E-3</v>
      </c>
      <c r="AC30" s="215">
        <v>-1.7870252496265948E-3</v>
      </c>
      <c r="AD30" s="145"/>
      <c r="AE30" s="146"/>
      <c r="AG30" s="127">
        <v>11326.951794871797</v>
      </c>
      <c r="AH30" s="127">
        <v>10384.039111111111</v>
      </c>
      <c r="AI30" s="127">
        <v>11832.17912195122</v>
      </c>
      <c r="AJ30" s="127">
        <v>9384.0387368421052</v>
      </c>
      <c r="AK30" s="127">
        <v>10301.310564102565</v>
      </c>
      <c r="AL30" s="127">
        <v>11900.1</v>
      </c>
      <c r="AM30" s="127">
        <v>12511.727794871797</v>
      </c>
      <c r="AN30" s="127">
        <v>13719.879384615388</v>
      </c>
      <c r="AO30" s="127">
        <v>12794.4</v>
      </c>
      <c r="AP30" s="127">
        <v>10433.990358974359</v>
      </c>
      <c r="AQ30" s="127">
        <v>10976.74105263158</v>
      </c>
      <c r="AR30" s="127">
        <v>11915.241560975612</v>
      </c>
      <c r="AS30" s="127">
        <v>11511.31712820513</v>
      </c>
      <c r="AT30" s="127">
        <v>10208.117333333334</v>
      </c>
      <c r="AU30" s="127">
        <v>11424.03980487805</v>
      </c>
      <c r="AV30" s="127">
        <v>9752.0968421052621</v>
      </c>
      <c r="AW30" s="127">
        <v>10649.393641025643</v>
      </c>
      <c r="AX30" s="127">
        <v>11327.904</v>
      </c>
      <c r="AY30" s="127">
        <v>12432.083282051282</v>
      </c>
      <c r="AZ30" s="127">
        <v>14279.850731707314</v>
      </c>
      <c r="BA30" s="127">
        <v>12112.623157894739</v>
      </c>
      <c r="BB30" s="127">
        <v>11091.942153846156</v>
      </c>
      <c r="BC30" s="127">
        <v>11647.5</v>
      </c>
      <c r="BD30" s="127">
        <v>11709.170256410258</v>
      </c>
      <c r="BE30" s="127">
        <v>12088.666871794872</v>
      </c>
      <c r="BF30" s="127">
        <v>10986.691076923076</v>
      </c>
      <c r="BG30" s="127">
        <v>10610.845333333335</v>
      </c>
      <c r="BH30" s="127">
        <v>9829.3768421052628</v>
      </c>
      <c r="BI30" s="127">
        <v>11174.184585365854</v>
      </c>
      <c r="BJ30" s="127">
        <v>10944.416842105264</v>
      </c>
      <c r="BK30" s="127">
        <v>13068.516102564103</v>
      </c>
      <c r="BL30" s="127">
        <v>13837.571317073169</v>
      </c>
      <c r="BM30" s="127">
        <v>12216.960842105265</v>
      </c>
      <c r="BN30" s="127">
        <v>12141.920780487804</v>
      </c>
      <c r="BO30" s="127">
        <v>10808.779789473685</v>
      </c>
      <c r="BP30" s="127">
        <v>11813.939282051282</v>
      </c>
      <c r="BQ30" s="127">
        <v>12703.866146341463</v>
      </c>
      <c r="BR30" s="127">
        <v>10383.921777777778</v>
      </c>
      <c r="BS30" s="127">
        <v>10712.143589743589</v>
      </c>
      <c r="BT30" s="127">
        <v>10356.48</v>
      </c>
      <c r="BU30" s="127">
        <v>10842.557463414634</v>
      </c>
      <c r="BV30" s="127">
        <v>11054.855578947368</v>
      </c>
      <c r="BW30" s="127">
        <v>13749.938341463414</v>
      </c>
      <c r="BX30" s="127">
        <v>13404.371076923078</v>
      </c>
      <c r="BY30" s="127">
        <v>12346.206315789475</v>
      </c>
      <c r="BZ30" s="127">
        <v>12268.500292682926</v>
      </c>
      <c r="CA30" s="127">
        <v>10924.331789473685</v>
      </c>
      <c r="CB30" s="127">
        <v>12452.161435897437</v>
      </c>
      <c r="CC30" s="127">
        <v>12349.424585365852</v>
      </c>
      <c r="CD30" s="127">
        <v>10500.003555555557</v>
      </c>
      <c r="CE30" s="127">
        <v>10832.685333333333</v>
      </c>
      <c r="CF30" s="127">
        <v>10908.2</v>
      </c>
      <c r="CG30" s="127">
        <v>10517.520205128207</v>
      </c>
      <c r="CH30" s="127">
        <v>11179.781894736841</v>
      </c>
      <c r="CI30" s="127">
        <v>13911.17795121951</v>
      </c>
      <c r="CJ30" s="127">
        <v>13558.376820512822</v>
      </c>
      <c r="CK30" s="127">
        <v>13030.938947368422</v>
      </c>
      <c r="CL30" s="127">
        <v>11920.806048780487</v>
      </c>
      <c r="CM30" s="127">
        <v>11051.911578947369</v>
      </c>
      <c r="CN30" s="127">
        <v>13112.343804878048</v>
      </c>
      <c r="CO30" s="127">
        <v>12004.349538461538</v>
      </c>
      <c r="CP30" s="127">
        <v>10637.518222222223</v>
      </c>
      <c r="CQ30" s="127">
        <v>11434.609846153848</v>
      </c>
      <c r="CR30" s="127">
        <v>10598.688</v>
      </c>
      <c r="CS30" s="127">
        <v>10644.318974358976</v>
      </c>
      <c r="CT30" s="127">
        <v>11796.48</v>
      </c>
      <c r="CU30" s="127">
        <v>13512.804097560975</v>
      </c>
      <c r="CV30" s="127">
        <v>13697.477538461539</v>
      </c>
      <c r="CW30" s="127">
        <v>13726.9</v>
      </c>
      <c r="CX30" s="127">
        <v>11543.093948717951</v>
      </c>
      <c r="CY30" s="127">
        <v>11152.724210526316</v>
      </c>
      <c r="CZ30" s="127">
        <v>13228.305365853659</v>
      </c>
      <c r="DA30" s="127">
        <v>12079.761641025643</v>
      </c>
      <c r="DB30" s="127">
        <v>10947.648648648648</v>
      </c>
      <c r="DC30" s="127">
        <v>11978.671024390245</v>
      </c>
      <c r="DD30" s="127">
        <v>10223.078736842104</v>
      </c>
      <c r="DE30" s="127">
        <v>11168.240820512821</v>
      </c>
      <c r="DF30" s="127">
        <v>11869.536000000002</v>
      </c>
      <c r="DG30" s="127">
        <v>13036.151384615387</v>
      </c>
      <c r="DH30" s="127">
        <v>14961.588878048778</v>
      </c>
      <c r="DI30" s="127">
        <v>12698.614736842106</v>
      </c>
      <c r="DJ30" s="127">
        <v>11614.717128205129</v>
      </c>
      <c r="DK30" s="127">
        <v>12205.9</v>
      </c>
      <c r="DL30" s="127">
        <v>12268.831794871796</v>
      </c>
      <c r="DM30" s="127">
        <v>12673.158974358976</v>
      </c>
      <c r="DN30" s="127">
        <v>10771.121777777778</v>
      </c>
      <c r="DO30" s="127">
        <v>11579.622634146343</v>
      </c>
      <c r="DP30" s="127">
        <v>10285.503157894736</v>
      </c>
      <c r="DQ30" s="127">
        <v>11699.997073170731</v>
      </c>
      <c r="DR30" s="127">
        <v>11448.48</v>
      </c>
      <c r="DS30" s="127">
        <v>13119.37271794872</v>
      </c>
      <c r="DT30" s="127">
        <v>15055.289560975607</v>
      </c>
      <c r="DU30" s="127">
        <v>12780.581894736846</v>
      </c>
      <c r="DV30" s="127">
        <v>12187.450871794872</v>
      </c>
      <c r="DW30" s="127">
        <v>11791.584000000001</v>
      </c>
      <c r="DX30" s="127">
        <v>12345.236923076925</v>
      </c>
      <c r="DY30" s="127">
        <v>13279.892487804878</v>
      </c>
      <c r="DZ30" s="127">
        <v>10838.08</v>
      </c>
      <c r="EA30" s="127">
        <v>11178.595692307694</v>
      </c>
      <c r="EB30" s="127">
        <v>10351.743157894738</v>
      </c>
      <c r="EC30" s="127">
        <v>11774.332682926828</v>
      </c>
      <c r="ED30" s="127">
        <v>11518.458105263158</v>
      </c>
      <c r="EE30" s="127">
        <v>13764.718153846154</v>
      </c>
      <c r="EF30" s="127">
        <v>14555.208585365852</v>
      </c>
      <c r="EG30" s="127">
        <v>12861.638736842107</v>
      </c>
      <c r="EH30" s="127">
        <v>12761.991219512196</v>
      </c>
      <c r="EI30" s="127">
        <v>11368.875789473685</v>
      </c>
      <c r="EJ30" s="127">
        <v>12425.305641025639</v>
      </c>
    </row>
    <row r="31" spans="1:140" ht="13.7" customHeight="1" x14ac:dyDescent="0.2">
      <c r="A31" s="190" t="s">
        <v>123</v>
      </c>
      <c r="B31" s="133"/>
      <c r="C31" s="127">
        <v>0.13213123309686381</v>
      </c>
      <c r="D31" s="127">
        <v>-0.17773170731707566</v>
      </c>
      <c r="E31" s="149">
        <v>0.20676213286988698</v>
      </c>
      <c r="F31" s="127">
        <v>4.5000000000001705E-3</v>
      </c>
      <c r="G31" s="127">
        <v>9.3333333333376345E-3</v>
      </c>
      <c r="H31" s="127">
        <v>-3.3333333333374071E-4</v>
      </c>
      <c r="I31" s="127">
        <v>1.9897304235882984E-4</v>
      </c>
      <c r="J31" s="127">
        <v>2.9268292682971264E-4</v>
      </c>
      <c r="K31" s="127">
        <v>1.0526315789505247E-4</v>
      </c>
      <c r="L31" s="127">
        <v>9.1282051282028931E-3</v>
      </c>
      <c r="M31" s="127">
        <v>-4.9999999999883471E-4</v>
      </c>
      <c r="N31" s="127">
        <v>2.911156095365186E-3</v>
      </c>
      <c r="O31" s="127">
        <v>-1.1004273503800732E-4</v>
      </c>
      <c r="P31" s="127">
        <v>-1.0256410256914705E-4</v>
      </c>
      <c r="Q31" s="127">
        <v>-1.0256410256204163E-4</v>
      </c>
      <c r="R31" s="127">
        <v>-1.2500000000059686E-4</v>
      </c>
      <c r="S31" s="127">
        <v>0</v>
      </c>
      <c r="T31" s="127">
        <v>0</v>
      </c>
      <c r="U31" s="127">
        <v>0</v>
      </c>
      <c r="V31" s="127">
        <v>0</v>
      </c>
      <c r="W31" s="149">
        <v>1.4519169663422815E-3</v>
      </c>
      <c r="X31" s="127">
        <v>-4.8381918646214217E-3</v>
      </c>
      <c r="Y31" s="127">
        <v>-4.1622896767847806E-3</v>
      </c>
      <c r="Z31" s="127">
        <v>-4.7865504994746289E-3</v>
      </c>
      <c r="AA31" s="127">
        <v>-4.7827296069087311E-3</v>
      </c>
      <c r="AB31" s="127">
        <v>-4.8815843135798787E-3</v>
      </c>
      <c r="AC31" s="215">
        <v>5.4552150439590719E-3</v>
      </c>
      <c r="AD31" s="145"/>
      <c r="AE31" s="146"/>
      <c r="AG31" s="127">
        <v>10177.230564102567</v>
      </c>
      <c r="AH31" s="127">
        <v>9151.9217777777776</v>
      </c>
      <c r="AI31" s="127">
        <v>10506.12936585366</v>
      </c>
      <c r="AJ31" s="127">
        <v>9384.0387368421052</v>
      </c>
      <c r="AK31" s="127">
        <v>9807.2754871794878</v>
      </c>
      <c r="AL31" s="127">
        <v>10899.9</v>
      </c>
      <c r="AM31" s="127">
        <v>12522.438974358975</v>
      </c>
      <c r="AN31" s="127">
        <v>13719.879384615388</v>
      </c>
      <c r="AO31" s="127">
        <v>11991.6</v>
      </c>
      <c r="AP31" s="127">
        <v>10434.057846153846</v>
      </c>
      <c r="AQ31" s="127">
        <v>10004.21052631579</v>
      </c>
      <c r="AR31" s="127">
        <v>11422.966048780489</v>
      </c>
      <c r="AS31" s="127">
        <v>10160.570871794873</v>
      </c>
      <c r="AT31" s="127">
        <v>9416.0782222222224</v>
      </c>
      <c r="AU31" s="127">
        <v>10709.900487804876</v>
      </c>
      <c r="AV31" s="127">
        <v>9660</v>
      </c>
      <c r="AW31" s="127">
        <v>10237.160410256411</v>
      </c>
      <c r="AX31" s="127">
        <v>10656</v>
      </c>
      <c r="AY31" s="127">
        <v>11938.048205128205</v>
      </c>
      <c r="AZ31" s="127">
        <v>14279.850731707314</v>
      </c>
      <c r="BA31" s="127">
        <v>11909.254736842107</v>
      </c>
      <c r="BB31" s="127">
        <v>9776.0096410256428</v>
      </c>
      <c r="BC31" s="127">
        <v>10207.5</v>
      </c>
      <c r="BD31" s="127">
        <v>10661.846358974361</v>
      </c>
      <c r="BE31" s="127">
        <v>10676.411487179488</v>
      </c>
      <c r="BF31" s="127">
        <v>10140.604307692305</v>
      </c>
      <c r="BG31" s="127">
        <v>9952.7971282051294</v>
      </c>
      <c r="BH31" s="127">
        <v>9741.0955789473701</v>
      </c>
      <c r="BI31" s="127">
        <v>10750.501463414634</v>
      </c>
      <c r="BJ31" s="127">
        <v>10300.32</v>
      </c>
      <c r="BK31" s="127">
        <v>12557.15712820513</v>
      </c>
      <c r="BL31" s="127">
        <v>13845.526048780488</v>
      </c>
      <c r="BM31" s="127">
        <v>12018.202105263159</v>
      </c>
      <c r="BN31" s="127">
        <v>10705.681170731708</v>
      </c>
      <c r="BO31" s="127">
        <v>9474.0631578947377</v>
      </c>
      <c r="BP31" s="127">
        <v>10763.048205128205</v>
      </c>
      <c r="BQ31" s="127">
        <v>11227.334048780487</v>
      </c>
      <c r="BR31" s="127">
        <v>9588.558222222222</v>
      </c>
      <c r="BS31" s="127">
        <v>10054.374974358974</v>
      </c>
      <c r="BT31" s="127">
        <v>10268.26105263158</v>
      </c>
      <c r="BU31" s="127">
        <v>10435.269463414634</v>
      </c>
      <c r="BV31" s="127">
        <v>10410.758736842106</v>
      </c>
      <c r="BW31" s="127">
        <v>13218.85170731707</v>
      </c>
      <c r="BX31" s="127">
        <v>13423.180717948717</v>
      </c>
      <c r="BY31" s="127">
        <v>12151.844210526318</v>
      </c>
      <c r="BZ31" s="127">
        <v>10824.110634146342</v>
      </c>
      <c r="CA31" s="127">
        <v>9582.1389473684212</v>
      </c>
      <c r="CB31" s="127">
        <v>11352.561230769232</v>
      </c>
      <c r="CC31" s="127">
        <v>10922.544585365853</v>
      </c>
      <c r="CD31" s="127">
        <v>9704.64</v>
      </c>
      <c r="CE31" s="127">
        <v>10174.656410256412</v>
      </c>
      <c r="CF31" s="127">
        <v>10827.7</v>
      </c>
      <c r="CG31" s="127">
        <v>10129.767794871796</v>
      </c>
      <c r="CH31" s="127">
        <v>10535.936842105266</v>
      </c>
      <c r="CI31" s="127">
        <v>13384.718634146338</v>
      </c>
      <c r="CJ31" s="127">
        <v>13584.899282051283</v>
      </c>
      <c r="CK31" s="127">
        <v>12836.311578947369</v>
      </c>
      <c r="CL31" s="127">
        <v>10525.056585365852</v>
      </c>
      <c r="CM31" s="127">
        <v>9702.4555789473688</v>
      </c>
      <c r="CN31" s="127">
        <v>11964.281560975609</v>
      </c>
      <c r="CO31" s="127">
        <v>10622.27958974359</v>
      </c>
      <c r="CP31" s="127">
        <v>9838.2435555555548</v>
      </c>
      <c r="CQ31" s="127">
        <v>10748.830974358974</v>
      </c>
      <c r="CR31" s="127">
        <v>10525.343999999999</v>
      </c>
      <c r="CS31" s="127">
        <v>10260.47117948718</v>
      </c>
      <c r="CT31" s="127">
        <v>11124.419368421055</v>
      </c>
      <c r="CU31" s="127">
        <v>13010.499121951218</v>
      </c>
      <c r="CV31" s="127">
        <v>13735.318564102563</v>
      </c>
      <c r="CW31" s="127">
        <v>13524.9</v>
      </c>
      <c r="CX31" s="127">
        <v>10200.783589743589</v>
      </c>
      <c r="CY31" s="127">
        <v>9799.1621052631581</v>
      </c>
      <c r="CZ31" s="127">
        <v>12076.053658536584</v>
      </c>
      <c r="DA31" s="127">
        <v>10697.749538461538</v>
      </c>
      <c r="DB31" s="127">
        <v>10130.448648648649</v>
      </c>
      <c r="DC31" s="127">
        <v>11260.650731707316</v>
      </c>
      <c r="DD31" s="127">
        <v>10156.838736842106</v>
      </c>
      <c r="DE31" s="127">
        <v>10772.129846153846</v>
      </c>
      <c r="DF31" s="127">
        <v>11201.472</v>
      </c>
      <c r="DG31" s="127">
        <v>12557.021333333336</v>
      </c>
      <c r="DH31" s="127">
        <v>15002.16</v>
      </c>
      <c r="DI31" s="127">
        <v>12521.103157894737</v>
      </c>
      <c r="DJ31" s="127">
        <v>10268.521435897435</v>
      </c>
      <c r="DK31" s="127">
        <v>10728.45</v>
      </c>
      <c r="DL31" s="127">
        <v>11202.476512820514</v>
      </c>
      <c r="DM31" s="127">
        <v>11228.347487179488</v>
      </c>
      <c r="DN31" s="127">
        <v>9968.64</v>
      </c>
      <c r="DO31" s="127">
        <v>10893.565268292683</v>
      </c>
      <c r="DP31" s="127">
        <v>10226.816842105265</v>
      </c>
      <c r="DQ31" s="127">
        <v>11288.683317073172</v>
      </c>
      <c r="DR31" s="127">
        <v>10804.421894736844</v>
      </c>
      <c r="DS31" s="127">
        <v>12644.369025641028</v>
      </c>
      <c r="DT31" s="127">
        <v>15104.368975609754</v>
      </c>
      <c r="DU31" s="127">
        <v>12606.808421052632</v>
      </c>
      <c r="DV31" s="127">
        <v>10776.160410256412</v>
      </c>
      <c r="DW31" s="127">
        <v>10369.296</v>
      </c>
      <c r="DX31" s="127">
        <v>11278.939487179487</v>
      </c>
      <c r="DY31" s="127">
        <v>11769.705365853657</v>
      </c>
      <c r="DZ31" s="127">
        <v>10035.52</v>
      </c>
      <c r="EA31" s="127">
        <v>10520.528205128207</v>
      </c>
      <c r="EB31" s="127">
        <v>10293.095578947368</v>
      </c>
      <c r="EC31" s="127">
        <v>11367.437268292682</v>
      </c>
      <c r="ED31" s="127">
        <v>10878.176842105264</v>
      </c>
      <c r="EE31" s="127">
        <v>13269.189948717951</v>
      </c>
      <c r="EF31" s="127">
        <v>14609.849560975608</v>
      </c>
      <c r="EG31" s="127">
        <v>12691.932631578949</v>
      </c>
      <c r="EH31" s="127">
        <v>11289.170926829269</v>
      </c>
      <c r="EI31" s="127">
        <v>10000.496842105264</v>
      </c>
      <c r="EJ31" s="127">
        <v>11355.421743589744</v>
      </c>
    </row>
    <row r="32" spans="1:140" ht="13.7" customHeight="1" x14ac:dyDescent="0.2">
      <c r="A32" s="190" t="s">
        <v>124</v>
      </c>
      <c r="B32" s="148"/>
      <c r="C32" s="127">
        <v>1.8110766045548843E-2</v>
      </c>
      <c r="D32" s="127">
        <v>-0.52521138211382024</v>
      </c>
      <c r="E32" s="149">
        <v>-0.19410502876409552</v>
      </c>
      <c r="F32" s="127">
        <v>4.5000000000001705E-3</v>
      </c>
      <c r="G32" s="127">
        <v>9.3333333333376345E-3</v>
      </c>
      <c r="H32" s="127">
        <v>-3.3333333333374071E-4</v>
      </c>
      <c r="I32" s="127">
        <v>1.4634146341307996E-4</v>
      </c>
      <c r="J32" s="127">
        <v>2.9268292682971264E-4</v>
      </c>
      <c r="K32" s="127">
        <v>0</v>
      </c>
      <c r="L32" s="127">
        <v>0</v>
      </c>
      <c r="M32" s="127">
        <v>0</v>
      </c>
      <c r="N32" s="127">
        <v>0</v>
      </c>
      <c r="O32" s="127">
        <v>-1.1004273503800732E-4</v>
      </c>
      <c r="P32" s="127">
        <v>-1.0256410256204163E-4</v>
      </c>
      <c r="Q32" s="127">
        <v>-1.0256410256204163E-4</v>
      </c>
      <c r="R32" s="127">
        <v>-1.2500000000059686E-4</v>
      </c>
      <c r="S32" s="127">
        <v>0</v>
      </c>
      <c r="T32" s="127">
        <v>0</v>
      </c>
      <c r="U32" s="127">
        <v>0</v>
      </c>
      <c r="V32" s="127">
        <v>0</v>
      </c>
      <c r="W32" s="149">
        <v>7.3836069008947902E-4</v>
      </c>
      <c r="X32" s="127">
        <v>-4.8466046269588503E-3</v>
      </c>
      <c r="Y32" s="127">
        <v>-4.152183004126897E-3</v>
      </c>
      <c r="Z32" s="127">
        <v>-4.733711582709077E-3</v>
      </c>
      <c r="AA32" s="127">
        <v>-4.82155544013807E-3</v>
      </c>
      <c r="AB32" s="127">
        <v>-4.9188686845553775E-3</v>
      </c>
      <c r="AC32" s="215">
        <v>-3.5602901504461215E-4</v>
      </c>
      <c r="AD32" s="145"/>
      <c r="AE32" s="146"/>
      <c r="AF32" s="146"/>
      <c r="AG32" s="127">
        <v>10177.230564102567</v>
      </c>
      <c r="AH32" s="127">
        <v>9151.9217777777776</v>
      </c>
      <c r="AI32" s="127">
        <v>10506.12936585366</v>
      </c>
      <c r="AJ32" s="127">
        <v>9384</v>
      </c>
      <c r="AK32" s="127">
        <v>9778.3138461538474</v>
      </c>
      <c r="AL32" s="127">
        <v>10899.9</v>
      </c>
      <c r="AM32" s="127">
        <v>12917.846358974361</v>
      </c>
      <c r="AN32" s="127">
        <v>14112.030153846155</v>
      </c>
      <c r="AO32" s="127">
        <v>11991.6</v>
      </c>
      <c r="AP32" s="127">
        <v>10434.057846153846</v>
      </c>
      <c r="AQ32" s="127">
        <v>10004.21052631579</v>
      </c>
      <c r="AR32" s="127">
        <v>11422.966048780489</v>
      </c>
      <c r="AS32" s="127">
        <v>10160.570871794873</v>
      </c>
      <c r="AT32" s="127">
        <v>9416.0782222222224</v>
      </c>
      <c r="AU32" s="127">
        <v>10709.900487804876</v>
      </c>
      <c r="AV32" s="127">
        <v>9660</v>
      </c>
      <c r="AW32" s="127">
        <v>10203.388102564104</v>
      </c>
      <c r="AX32" s="127">
        <v>10656.192000000001</v>
      </c>
      <c r="AY32" s="127">
        <v>11869.452307692309</v>
      </c>
      <c r="AZ32" s="127">
        <v>14790.049756097558</v>
      </c>
      <c r="BA32" s="127">
        <v>11909.254736842107</v>
      </c>
      <c r="BB32" s="127">
        <v>9776.1253333333334</v>
      </c>
      <c r="BC32" s="127">
        <v>10207.5</v>
      </c>
      <c r="BD32" s="127">
        <v>10661.846358974361</v>
      </c>
      <c r="BE32" s="127">
        <v>10676.783384615384</v>
      </c>
      <c r="BF32" s="127">
        <v>10140.719999999999</v>
      </c>
      <c r="BG32" s="127">
        <v>9952.8164102564115</v>
      </c>
      <c r="BH32" s="127">
        <v>9741.0568421052631</v>
      </c>
      <c r="BI32" s="127">
        <v>10716.806634146342</v>
      </c>
      <c r="BJ32" s="127">
        <v>10300.281263157896</v>
      </c>
      <c r="BK32" s="127">
        <v>12485.230153846154</v>
      </c>
      <c r="BL32" s="127">
        <v>14339.273951219508</v>
      </c>
      <c r="BM32" s="127">
        <v>12018.163368421056</v>
      </c>
      <c r="BN32" s="127">
        <v>10705.880195121952</v>
      </c>
      <c r="BO32" s="127">
        <v>9474.0631578947396</v>
      </c>
      <c r="BP32" s="127">
        <v>10763.366358974359</v>
      </c>
      <c r="BQ32" s="127">
        <v>11227.692292682925</v>
      </c>
      <c r="BR32" s="127">
        <v>9588.48</v>
      </c>
      <c r="BS32" s="127">
        <v>10050.528205128207</v>
      </c>
      <c r="BT32" s="127">
        <v>10268.26105263158</v>
      </c>
      <c r="BU32" s="127">
        <v>10402.676097560974</v>
      </c>
      <c r="BV32" s="127">
        <v>10410.719999999999</v>
      </c>
      <c r="BW32" s="127">
        <v>13147.372097560972</v>
      </c>
      <c r="BX32" s="127">
        <v>13900.806769230769</v>
      </c>
      <c r="BY32" s="127">
        <v>12152.134736842107</v>
      </c>
      <c r="BZ32" s="127">
        <v>10824.389268292682</v>
      </c>
      <c r="CA32" s="127">
        <v>9582.7199999999993</v>
      </c>
      <c r="CB32" s="127">
        <v>11352.913025641026</v>
      </c>
      <c r="CC32" s="127">
        <v>10918.911414634145</v>
      </c>
      <c r="CD32" s="127">
        <v>9704.5226666666658</v>
      </c>
      <c r="CE32" s="127">
        <v>10174.65641025641</v>
      </c>
      <c r="CF32" s="127">
        <v>10823.7</v>
      </c>
      <c r="CG32" s="127">
        <v>10096.679794871796</v>
      </c>
      <c r="CH32" s="127">
        <v>10535.936842105264</v>
      </c>
      <c r="CI32" s="127">
        <v>13312.343414634146</v>
      </c>
      <c r="CJ32" s="127">
        <v>14066.131076923077</v>
      </c>
      <c r="CK32" s="127">
        <v>12836.877473684213</v>
      </c>
      <c r="CL32" s="127">
        <v>10524.999219512196</v>
      </c>
      <c r="CM32" s="127">
        <v>9702.4168421052636</v>
      </c>
      <c r="CN32" s="127">
        <v>11964.769170731706</v>
      </c>
      <c r="CO32" s="127">
        <v>10623.03158974359</v>
      </c>
      <c r="CP32" s="127">
        <v>9834.8799999999992</v>
      </c>
      <c r="CQ32" s="127">
        <v>10748.539487179487</v>
      </c>
      <c r="CR32" s="127">
        <v>10525.248</v>
      </c>
      <c r="CS32" s="127">
        <v>10227.402461538462</v>
      </c>
      <c r="CT32" s="127">
        <v>11124.338526315791</v>
      </c>
      <c r="CU32" s="127">
        <v>12941.00995121951</v>
      </c>
      <c r="CV32" s="127">
        <v>14224.002871794873</v>
      </c>
      <c r="CW32" s="127">
        <v>13525.5</v>
      </c>
      <c r="CX32" s="127">
        <v>10197.071794871796</v>
      </c>
      <c r="CY32" s="127">
        <v>9799.7818947368414</v>
      </c>
      <c r="CZ32" s="127">
        <v>12076.640780487805</v>
      </c>
      <c r="DA32" s="127">
        <v>10694.240205128206</v>
      </c>
      <c r="DB32" s="127">
        <v>10126.683243243244</v>
      </c>
      <c r="DC32" s="127">
        <v>11260.700487804877</v>
      </c>
      <c r="DD32" s="127">
        <v>10156.761263157896</v>
      </c>
      <c r="DE32" s="127">
        <v>10733.150974358974</v>
      </c>
      <c r="DF32" s="127">
        <v>11197.152</v>
      </c>
      <c r="DG32" s="127">
        <v>12482.717948717949</v>
      </c>
      <c r="DH32" s="127">
        <v>15536.60019512195</v>
      </c>
      <c r="DI32" s="127">
        <v>12521.722947368422</v>
      </c>
      <c r="DJ32" s="127">
        <v>10264.848205128206</v>
      </c>
      <c r="DK32" s="127">
        <v>10729</v>
      </c>
      <c r="DL32" s="127">
        <v>11203.151384615387</v>
      </c>
      <c r="DM32" s="127">
        <v>11224.980307692309</v>
      </c>
      <c r="DN32" s="127">
        <v>9968.6791111111106</v>
      </c>
      <c r="DO32" s="127">
        <v>10889.683512195123</v>
      </c>
      <c r="DP32" s="127">
        <v>10223.040000000001</v>
      </c>
      <c r="DQ32" s="127">
        <v>11249.953170731706</v>
      </c>
      <c r="DR32" s="127">
        <v>10804.383157894737</v>
      </c>
      <c r="DS32" s="127">
        <v>12569.78605128205</v>
      </c>
      <c r="DT32" s="127">
        <v>15642.72</v>
      </c>
      <c r="DU32" s="127">
        <v>12607.428210526317</v>
      </c>
      <c r="DV32" s="127">
        <v>10776.049846153846</v>
      </c>
      <c r="DW32" s="127">
        <v>10370.016</v>
      </c>
      <c r="DX32" s="127">
        <v>11279.614358974361</v>
      </c>
      <c r="DY32" s="127">
        <v>11770.242731707318</v>
      </c>
      <c r="DZ32" s="127">
        <v>10035.363555555556</v>
      </c>
      <c r="EA32" s="127">
        <v>10516.700717948719</v>
      </c>
      <c r="EB32" s="127">
        <v>10289.318736842106</v>
      </c>
      <c r="EC32" s="127">
        <v>11328.478243902438</v>
      </c>
      <c r="ED32" s="127">
        <v>10874.4</v>
      </c>
      <c r="EE32" s="127">
        <v>13195.463794871795</v>
      </c>
      <c r="EF32" s="127">
        <v>15127.385170731704</v>
      </c>
      <c r="EG32" s="127">
        <v>12692.804210526318</v>
      </c>
      <c r="EH32" s="127">
        <v>11289.240585365853</v>
      </c>
      <c r="EI32" s="127">
        <v>10000.787368421054</v>
      </c>
      <c r="EJ32" s="127">
        <v>11356.077333333335</v>
      </c>
    </row>
    <row r="33" spans="1:140" ht="13.7" customHeight="1" x14ac:dyDescent="0.2">
      <c r="A33" s="190" t="s">
        <v>125</v>
      </c>
      <c r="B33" s="133"/>
      <c r="C33" s="127">
        <v>-1.5111801242236034</v>
      </c>
      <c r="D33" s="127">
        <v>1.3585365853661102E-2</v>
      </c>
      <c r="E33" s="149">
        <v>-0.43310575281911312</v>
      </c>
      <c r="F33" s="127">
        <v>-1.0683760683605215E-4</v>
      </c>
      <c r="G33" s="127">
        <v>-1.0256410256204163E-4</v>
      </c>
      <c r="H33" s="127">
        <v>-1.1111111111006267E-4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49">
        <v>-1.6944854639433515E-5</v>
      </c>
      <c r="X33" s="127">
        <v>0</v>
      </c>
      <c r="Y33" s="127">
        <v>-7.320581184089292E-5</v>
      </c>
      <c r="Z33" s="127">
        <v>-3.8013460933683518E-5</v>
      </c>
      <c r="AA33" s="127">
        <v>-5.5990898779612053E-5</v>
      </c>
      <c r="AB33" s="127">
        <v>-4.6954578536428926E-5</v>
      </c>
      <c r="AC33" s="215">
        <v>1.7307203907712676E-3</v>
      </c>
      <c r="AD33" s="145"/>
      <c r="AE33" s="146"/>
      <c r="AG33" s="127">
        <v>9218.0834871794887</v>
      </c>
      <c r="AH33" s="127">
        <v>8448.0782222222224</v>
      </c>
      <c r="AI33" s="127">
        <v>9792.019902439024</v>
      </c>
      <c r="AJ33" s="127">
        <v>8832</v>
      </c>
      <c r="AK33" s="127">
        <v>8995.0383589743615</v>
      </c>
      <c r="AL33" s="127">
        <v>9999.9</v>
      </c>
      <c r="AM33" s="127">
        <v>12644.118358974358</v>
      </c>
      <c r="AN33" s="127">
        <v>14503.909538461539</v>
      </c>
      <c r="AO33" s="127">
        <v>11793.6</v>
      </c>
      <c r="AP33" s="127">
        <v>9964.0385641025641</v>
      </c>
      <c r="AQ33" s="127">
        <v>9761.6842105263167</v>
      </c>
      <c r="AR33" s="127">
        <v>9960.0889756097567</v>
      </c>
      <c r="AS33" s="127">
        <v>9522.8363076923088</v>
      </c>
      <c r="AT33" s="127">
        <v>8800.0391111111112</v>
      </c>
      <c r="AU33" s="127">
        <v>9996.0895609756099</v>
      </c>
      <c r="AV33" s="127">
        <v>8832</v>
      </c>
      <c r="AW33" s="127">
        <v>9317.4178461538468</v>
      </c>
      <c r="AX33" s="127">
        <v>9792</v>
      </c>
      <c r="AY33" s="127">
        <v>11634.326974358974</v>
      </c>
      <c r="AZ33" s="127">
        <v>14484.029853658534</v>
      </c>
      <c r="BA33" s="127">
        <v>11625.991578947369</v>
      </c>
      <c r="BB33" s="127">
        <v>10152.057846153848</v>
      </c>
      <c r="BC33" s="127">
        <v>9495</v>
      </c>
      <c r="BD33" s="127">
        <v>9127.7277948717965</v>
      </c>
      <c r="BE33" s="127">
        <v>10115.147897435898</v>
      </c>
      <c r="BF33" s="127">
        <v>9614.3971282051261</v>
      </c>
      <c r="BG33" s="127">
        <v>9460.198564102564</v>
      </c>
      <c r="BH33" s="127">
        <v>9108</v>
      </c>
      <c r="BI33" s="127">
        <v>10012.28019512195</v>
      </c>
      <c r="BJ33" s="127">
        <v>9564.4168421052655</v>
      </c>
      <c r="BK33" s="127">
        <v>11915.945641025643</v>
      </c>
      <c r="BL33" s="127">
        <v>13437.769560975607</v>
      </c>
      <c r="BM33" s="127">
        <v>11390.955789473686</v>
      </c>
      <c r="BN33" s="127">
        <v>11118.079609756098</v>
      </c>
      <c r="BO33" s="127">
        <v>9018.8084210526322</v>
      </c>
      <c r="BP33" s="127">
        <v>9390.2625641025643</v>
      </c>
      <c r="BQ33" s="127">
        <v>10677.439609756098</v>
      </c>
      <c r="BR33" s="127">
        <v>9137.8808888888889</v>
      </c>
      <c r="BS33" s="127">
        <v>9618.08</v>
      </c>
      <c r="BT33" s="127">
        <v>9680.7410526315798</v>
      </c>
      <c r="BU33" s="127">
        <v>9809.0064390243897</v>
      </c>
      <c r="BV33" s="127">
        <v>9696.896842105265</v>
      </c>
      <c r="BW33" s="127">
        <v>12369.525073170729</v>
      </c>
      <c r="BX33" s="127">
        <v>12738.764307692309</v>
      </c>
      <c r="BY33" s="127">
        <v>11335.465263157897</v>
      </c>
      <c r="BZ33" s="127">
        <v>11220.109463414634</v>
      </c>
      <c r="CA33" s="127">
        <v>9200.9684210526339</v>
      </c>
      <c r="CB33" s="127">
        <v>9966.9115897435913</v>
      </c>
      <c r="CC33" s="127">
        <v>10394.558829268291</v>
      </c>
      <c r="CD33" s="127">
        <v>9268.1208888888887</v>
      </c>
      <c r="CE33" s="127">
        <v>9775.9807179487179</v>
      </c>
      <c r="CF33" s="127">
        <v>10264.049999999999</v>
      </c>
      <c r="CG33" s="127">
        <v>9579.0338461538468</v>
      </c>
      <c r="CH33" s="127">
        <v>9825.6</v>
      </c>
      <c r="CI33" s="127">
        <v>12334.02907317073</v>
      </c>
      <c r="CJ33" s="127">
        <v>12610.895384615384</v>
      </c>
      <c r="CK33" s="127">
        <v>11786.475789473687</v>
      </c>
      <c r="CL33" s="127">
        <v>10878.00956097561</v>
      </c>
      <c r="CM33" s="127">
        <v>9375.2842105263171</v>
      </c>
      <c r="CN33" s="127">
        <v>10557.845853658535</v>
      </c>
      <c r="CO33" s="127">
        <v>10094.057435897437</v>
      </c>
      <c r="CP33" s="127">
        <v>9398.4</v>
      </c>
      <c r="CQ33" s="127">
        <v>10344.739282051283</v>
      </c>
      <c r="CR33" s="127">
        <v>10018.511999999999</v>
      </c>
      <c r="CS33" s="127">
        <v>9745.3029743589741</v>
      </c>
      <c r="CT33" s="127">
        <v>10383.461052631577</v>
      </c>
      <c r="CU33" s="127">
        <v>11832.539121951218</v>
      </c>
      <c r="CV33" s="127">
        <v>12501.855384615383</v>
      </c>
      <c r="CW33" s="127">
        <v>12252.15</v>
      </c>
      <c r="CX33" s="127">
        <v>10527.971076923079</v>
      </c>
      <c r="CY33" s="127">
        <v>9541.7557894736838</v>
      </c>
      <c r="CZ33" s="127">
        <v>10729.464585365853</v>
      </c>
      <c r="DA33" s="127">
        <v>10212.805948717949</v>
      </c>
      <c r="DB33" s="127">
        <v>9730.848648648649</v>
      </c>
      <c r="DC33" s="127">
        <v>10913.910439024392</v>
      </c>
      <c r="DD33" s="127">
        <v>9741.0568421052649</v>
      </c>
      <c r="DE33" s="127">
        <v>10312.444512820513</v>
      </c>
      <c r="DF33" s="127">
        <v>10502.495999999999</v>
      </c>
      <c r="DG33" s="127">
        <v>11348.663384615385</v>
      </c>
      <c r="DH33" s="127">
        <v>13512.969951219507</v>
      </c>
      <c r="DI33" s="127">
        <v>11269.515789473686</v>
      </c>
      <c r="DJ33" s="127">
        <v>10621.893948717949</v>
      </c>
      <c r="DK33" s="127">
        <v>10531.35</v>
      </c>
      <c r="DL33" s="127">
        <v>10023.02235897436</v>
      </c>
      <c r="DM33" s="127">
        <v>10766.812717948718</v>
      </c>
      <c r="DN33" s="127">
        <v>9627.1608888888877</v>
      </c>
      <c r="DO33" s="127">
        <v>10623.238243902439</v>
      </c>
      <c r="DP33" s="127">
        <v>9877.0231578947369</v>
      </c>
      <c r="DQ33" s="127">
        <v>10891.142048780486</v>
      </c>
      <c r="DR33" s="127">
        <v>10178.879999999999</v>
      </c>
      <c r="DS33" s="127">
        <v>11366.759589743589</v>
      </c>
      <c r="DT33" s="127">
        <v>13472.0803902439</v>
      </c>
      <c r="DU33" s="127">
        <v>11279.974736842107</v>
      </c>
      <c r="DV33" s="127">
        <v>11172.120615384616</v>
      </c>
      <c r="DW33" s="127">
        <v>10259.424000000001</v>
      </c>
      <c r="DX33" s="127">
        <v>10157.591794871794</v>
      </c>
      <c r="DY33" s="127">
        <v>11333.831999999999</v>
      </c>
      <c r="DZ33" s="127">
        <v>9739.8791111111113</v>
      </c>
      <c r="EA33" s="127">
        <v>10317.584615384616</v>
      </c>
      <c r="EB33" s="127">
        <v>10009.503157894738</v>
      </c>
      <c r="EC33" s="127">
        <v>11041.345756097562</v>
      </c>
      <c r="ED33" s="127">
        <v>10289.280000000001</v>
      </c>
      <c r="EE33" s="127">
        <v>11877.750769230768</v>
      </c>
      <c r="EF33" s="127">
        <v>12912.48</v>
      </c>
      <c r="EG33" s="127">
        <v>11297.987368421054</v>
      </c>
      <c r="EH33" s="127">
        <v>11729.87063414634</v>
      </c>
      <c r="EI33" s="127">
        <v>9963.8905263157903</v>
      </c>
      <c r="EJ33" s="127">
        <v>10292.180512820512</v>
      </c>
    </row>
    <row r="34" spans="1:140" ht="13.7" customHeight="1" thickBot="1" x14ac:dyDescent="0.25">
      <c r="A34" s="191" t="s">
        <v>126</v>
      </c>
      <c r="B34" s="153"/>
      <c r="C34" s="129">
        <v>-1.5313664596273284</v>
      </c>
      <c r="D34" s="129">
        <v>1.3585365853661102E-2</v>
      </c>
      <c r="E34" s="154">
        <v>-0.44805142927062391</v>
      </c>
      <c r="F34" s="129">
        <v>-1.0683760683605215E-4</v>
      </c>
      <c r="G34" s="129">
        <v>-1.0256410256204163E-4</v>
      </c>
      <c r="H34" s="129">
        <v>-1.1111111111006267E-4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0</v>
      </c>
      <c r="T34" s="129">
        <v>0</v>
      </c>
      <c r="U34" s="129">
        <v>0</v>
      </c>
      <c r="V34" s="129">
        <v>0</v>
      </c>
      <c r="W34" s="154">
        <v>-1.6944854642986229E-5</v>
      </c>
      <c r="X34" s="129">
        <v>0</v>
      </c>
      <c r="Y34" s="129">
        <v>-7.3205811851551061E-5</v>
      </c>
      <c r="Z34" s="129">
        <v>-3.8013460937236232E-5</v>
      </c>
      <c r="AA34" s="129">
        <v>-5.5990898776059339E-5</v>
      </c>
      <c r="AB34" s="129">
        <v>-4.695457853998164E-5</v>
      </c>
      <c r="AC34" s="217">
        <v>2.4922580772646086E-3</v>
      </c>
      <c r="AD34" s="145"/>
      <c r="AE34" s="146"/>
      <c r="AG34" s="127">
        <v>9442.2373333333362</v>
      </c>
      <c r="AH34" s="127">
        <v>8620.558222222222</v>
      </c>
      <c r="AI34" s="127">
        <v>9986.3672195121962</v>
      </c>
      <c r="AJ34" s="127">
        <v>9122.5263157894733</v>
      </c>
      <c r="AK34" s="127">
        <v>9443.3460512820511</v>
      </c>
      <c r="AL34" s="127">
        <v>10749.9</v>
      </c>
      <c r="AM34" s="127">
        <v>13690.169641025641</v>
      </c>
      <c r="AN34" s="127">
        <v>16061.858256410258</v>
      </c>
      <c r="AO34" s="127">
        <v>12801.6</v>
      </c>
      <c r="AP34" s="127">
        <v>10337.628307692308</v>
      </c>
      <c r="AQ34" s="127">
        <v>10064.842105263157</v>
      </c>
      <c r="AR34" s="127">
        <v>10256.479219512194</v>
      </c>
      <c r="AS34" s="127">
        <v>9821.7081025641037</v>
      </c>
      <c r="AT34" s="127">
        <v>9073.8168888888886</v>
      </c>
      <c r="AU34" s="127">
        <v>10304.577365853658</v>
      </c>
      <c r="AV34" s="127">
        <v>9122.5263157894733</v>
      </c>
      <c r="AW34" s="127">
        <v>9629.0075897435909</v>
      </c>
      <c r="AX34" s="127">
        <v>10440</v>
      </c>
      <c r="AY34" s="127">
        <v>12530.94235897436</v>
      </c>
      <c r="AZ34" s="127">
        <v>15717.981073170729</v>
      </c>
      <c r="BA34" s="127">
        <v>12497.570526315791</v>
      </c>
      <c r="BB34" s="127">
        <v>10489.782974358975</v>
      </c>
      <c r="BC34" s="127">
        <v>9759</v>
      </c>
      <c r="BD34" s="127">
        <v>9351.8816410256422</v>
      </c>
      <c r="BE34" s="127">
        <v>10457.896615384616</v>
      </c>
      <c r="BF34" s="127">
        <v>9921.9458461538452</v>
      </c>
      <c r="BG34" s="127">
        <v>9788.95753846154</v>
      </c>
      <c r="BH34" s="127">
        <v>9427.5789473684217</v>
      </c>
      <c r="BI34" s="127">
        <v>10351.616780487806</v>
      </c>
      <c r="BJ34" s="127">
        <v>10191.953684210528</v>
      </c>
      <c r="BK34" s="127">
        <v>12788.396923076923</v>
      </c>
      <c r="BL34" s="127">
        <v>14519.593951219511</v>
      </c>
      <c r="BM34" s="127">
        <v>12204.429473684211</v>
      </c>
      <c r="BN34" s="127">
        <v>11488.264975609756</v>
      </c>
      <c r="BO34" s="127">
        <v>9306.4294736842112</v>
      </c>
      <c r="BP34" s="127">
        <v>9656.2584615384621</v>
      </c>
      <c r="BQ34" s="127">
        <v>11035.285463414633</v>
      </c>
      <c r="BR34" s="127">
        <v>9455.4631111111121</v>
      </c>
      <c r="BS34" s="127">
        <v>9964.7712820512825</v>
      </c>
      <c r="BT34" s="127">
        <v>10032.404210526318</v>
      </c>
      <c r="BU34" s="127">
        <v>10152.819121951219</v>
      </c>
      <c r="BV34" s="127">
        <v>10298.286315789474</v>
      </c>
      <c r="BW34" s="127">
        <v>13171.593365853658</v>
      </c>
      <c r="BX34" s="127">
        <v>13731.01866666667</v>
      </c>
      <c r="BY34" s="127">
        <v>12090.833684210527</v>
      </c>
      <c r="BZ34" s="127">
        <v>11605.719219512195</v>
      </c>
      <c r="CA34" s="127">
        <v>9511.8315789473709</v>
      </c>
      <c r="CB34" s="127">
        <v>10272.26953846154</v>
      </c>
      <c r="CC34" s="127">
        <v>10753.191024390244</v>
      </c>
      <c r="CD34" s="127">
        <v>9599.3919999999998</v>
      </c>
      <c r="CE34" s="127">
        <v>10137.615589743591</v>
      </c>
      <c r="CF34" s="127">
        <v>10627.05</v>
      </c>
      <c r="CG34" s="127">
        <v>9940.668717948718</v>
      </c>
      <c r="CH34" s="127">
        <v>10400.84210526316</v>
      </c>
      <c r="CI34" s="127">
        <v>13083.654439024385</v>
      </c>
      <c r="CJ34" s="127">
        <v>13519.465641025641</v>
      </c>
      <c r="CK34" s="127">
        <v>12523.149473684212</v>
      </c>
      <c r="CL34" s="127">
        <v>11257.389073170731</v>
      </c>
      <c r="CM34" s="127">
        <v>9703.5789473684217</v>
      </c>
      <c r="CN34" s="127">
        <v>10881.758048780486</v>
      </c>
      <c r="CO34" s="127">
        <v>10461.669743589744</v>
      </c>
      <c r="CP34" s="127">
        <v>9735.1466666666674</v>
      </c>
      <c r="CQ34" s="127">
        <v>10727.994666666667</v>
      </c>
      <c r="CR34" s="127">
        <v>10372.752</v>
      </c>
      <c r="CS34" s="127">
        <v>10112.915282051283</v>
      </c>
      <c r="CT34" s="127">
        <v>10965.524210526317</v>
      </c>
      <c r="CU34" s="127">
        <v>12520.164487804876</v>
      </c>
      <c r="CV34" s="127">
        <v>13359.617435897437</v>
      </c>
      <c r="CW34" s="127">
        <v>12948.15</v>
      </c>
      <c r="CX34" s="127">
        <v>10913.515692307692</v>
      </c>
      <c r="CY34" s="127">
        <v>9878.7663157894749</v>
      </c>
      <c r="CZ34" s="127">
        <v>11062.631414634146</v>
      </c>
      <c r="DA34" s="127">
        <v>10580.418256410258</v>
      </c>
      <c r="DB34" s="127">
        <v>10077.908108108108</v>
      </c>
      <c r="DC34" s="127">
        <v>11293.350439024389</v>
      </c>
      <c r="DD34" s="127">
        <v>10098.404210526316</v>
      </c>
      <c r="DE34" s="127">
        <v>10695.699897435898</v>
      </c>
      <c r="DF34" s="127">
        <v>11041.056</v>
      </c>
      <c r="DG34" s="127">
        <v>12015.147487179487</v>
      </c>
      <c r="DH34" s="127">
        <v>14358.226536585364</v>
      </c>
      <c r="DI34" s="127">
        <v>11920.294736842108</v>
      </c>
      <c r="DJ34" s="127">
        <v>11007.438564102564</v>
      </c>
      <c r="DK34" s="127">
        <v>10882.35</v>
      </c>
      <c r="DL34" s="127">
        <v>10351.781333333334</v>
      </c>
      <c r="DM34" s="127">
        <v>11150.068102564102</v>
      </c>
      <c r="DN34" s="127">
        <v>9963.9075555555555</v>
      </c>
      <c r="DO34" s="127">
        <v>10990.762146341463</v>
      </c>
      <c r="DP34" s="127">
        <v>10237.275789473684</v>
      </c>
      <c r="DQ34" s="127">
        <v>11273.666926829268</v>
      </c>
      <c r="DR34" s="127">
        <v>10707.637894736845</v>
      </c>
      <c r="DS34" s="127">
        <v>12009.333948717949</v>
      </c>
      <c r="DT34" s="127">
        <v>14280.31843902439</v>
      </c>
      <c r="DU34" s="127">
        <v>11907.511578947369</v>
      </c>
      <c r="DV34" s="127">
        <v>11574.071384615385</v>
      </c>
      <c r="DW34" s="127">
        <v>10596.384</v>
      </c>
      <c r="DX34" s="127">
        <v>10489.339487179488</v>
      </c>
      <c r="DY34" s="127">
        <v>11707.10224390244</v>
      </c>
      <c r="DZ34" s="127">
        <v>10071.150222222223</v>
      </c>
      <c r="EA34" s="127">
        <v>10679.219487179487</v>
      </c>
      <c r="EB34" s="127">
        <v>10361.040000000001</v>
      </c>
      <c r="EC34" s="127">
        <v>11414.615999999998</v>
      </c>
      <c r="ED34" s="127">
        <v>10797.701052631581</v>
      </c>
      <c r="EE34" s="127">
        <v>12516.509743589742</v>
      </c>
      <c r="EF34" s="127">
        <v>13644.56390243902</v>
      </c>
      <c r="EG34" s="127">
        <v>11893.566315789474</v>
      </c>
      <c r="EH34" s="127">
        <v>12118.565268292681</v>
      </c>
      <c r="EI34" s="127">
        <v>10297.995789473685</v>
      </c>
      <c r="EJ34" s="127">
        <v>10620.939487179487</v>
      </c>
    </row>
    <row r="35" spans="1:140" ht="13.7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7" hidden="1" customHeight="1" thickBot="1" x14ac:dyDescent="0.3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8" t="s">
        <v>146</v>
      </c>
      <c r="B37" s="159"/>
      <c r="C37" s="160">
        <v>-0.27492483979823135</v>
      </c>
      <c r="D37" s="160">
        <v>-0.24743483200571603</v>
      </c>
      <c r="E37" s="161">
        <v>4.4097221221079508E-2</v>
      </c>
      <c r="F37" s="160">
        <v>-0.39897990427732566</v>
      </c>
      <c r="G37" s="160">
        <v>-0.52137470698626487</v>
      </c>
      <c r="H37" s="160">
        <v>-0.27658510156838645</v>
      </c>
      <c r="I37" s="160">
        <v>-7.6220832319116028E-2</v>
      </c>
      <c r="J37" s="160">
        <v>-0.21349836473326889</v>
      </c>
      <c r="K37" s="160">
        <v>6.1056700095026173E-2</v>
      </c>
      <c r="L37" s="160">
        <v>8.9335082416592826E-2</v>
      </c>
      <c r="M37" s="160">
        <v>0.10568282900986503</v>
      </c>
      <c r="N37" s="160">
        <v>8.5358203840492308E-2</v>
      </c>
      <c r="O37" s="160">
        <v>9.2613186055515939E-2</v>
      </c>
      <c r="P37" s="160">
        <v>8.735972459565744E-2</v>
      </c>
      <c r="Q37" s="160">
        <v>9.558022783780018E-2</v>
      </c>
      <c r="R37" s="160">
        <v>9.4899605733083092E-2</v>
      </c>
      <c r="S37" s="160">
        <v>0.1091905518606211</v>
      </c>
      <c r="T37" s="160">
        <v>9.0202954448955097E-2</v>
      </c>
      <c r="U37" s="160">
        <v>0.10465854402229979</v>
      </c>
      <c r="V37" s="160">
        <v>0.13271015711060841</v>
      </c>
      <c r="W37" s="161">
        <v>-1.0751846081134886E-2</v>
      </c>
      <c r="X37" s="160">
        <v>0.24583546440243964</v>
      </c>
      <c r="Y37" s="160">
        <v>0.45775355973599119</v>
      </c>
      <c r="Z37" s="160">
        <v>0.47317615316570283</v>
      </c>
      <c r="AA37" s="160">
        <v>0.40468259354163649</v>
      </c>
      <c r="AB37" s="160">
        <v>0.4152772348223408</v>
      </c>
      <c r="AC37" s="220">
        <v>0.35200333417898833</v>
      </c>
      <c r="AD37" s="145"/>
      <c r="AE37" s="146"/>
      <c r="AG37" s="127">
        <v>13757.161531938311</v>
      </c>
      <c r="AH37" s="127">
        <v>12218.656901387134</v>
      </c>
      <c r="AI37" s="127">
        <v>13821.076997848199</v>
      </c>
      <c r="AJ37" s="127">
        <v>11095.506095418972</v>
      </c>
      <c r="AK37" s="127">
        <v>10895.211554863232</v>
      </c>
      <c r="AL37" s="127">
        <v>12692.372237027923</v>
      </c>
      <c r="AM37" s="127">
        <v>13831.063624177699</v>
      </c>
      <c r="AN37" s="127">
        <v>15370.061074230134</v>
      </c>
      <c r="AO37" s="127">
        <v>13971.619302446561</v>
      </c>
      <c r="AP37" s="127">
        <v>13621.339644255355</v>
      </c>
      <c r="AQ37" s="127">
        <v>13445.58625294261</v>
      </c>
      <c r="AR37" s="127">
        <v>14957.774508661149</v>
      </c>
      <c r="AS37" s="127">
        <v>13495.061365079851</v>
      </c>
      <c r="AT37" s="127">
        <v>12707.17493978285</v>
      </c>
      <c r="AU37" s="127">
        <v>14367.197369357291</v>
      </c>
      <c r="AV37" s="127">
        <v>12093.668793961593</v>
      </c>
      <c r="AW37" s="127">
        <v>10905.445212808789</v>
      </c>
      <c r="AX37" s="127">
        <v>11806.904218935937</v>
      </c>
      <c r="AY37" s="127">
        <v>15551.452544976681</v>
      </c>
      <c r="AZ37" s="127">
        <v>17740.192534856167</v>
      </c>
      <c r="BA37" s="127">
        <v>14520.930643041544</v>
      </c>
      <c r="BB37" s="127">
        <v>14022.378731961908</v>
      </c>
      <c r="BC37" s="127">
        <v>14833.210171901141</v>
      </c>
      <c r="BD37" s="127">
        <v>15380.652952682311</v>
      </c>
      <c r="BE37" s="127">
        <v>14569.312795452754</v>
      </c>
      <c r="BF37" s="127">
        <v>13848.837186271277</v>
      </c>
      <c r="BG37" s="127">
        <v>13055.359624918588</v>
      </c>
      <c r="BH37" s="127">
        <v>12241.159413492891</v>
      </c>
      <c r="BI37" s="127">
        <v>12070.916623527162</v>
      </c>
      <c r="BJ37" s="127">
        <v>11510.191916163452</v>
      </c>
      <c r="BK37" s="127">
        <v>15954.562884576493</v>
      </c>
      <c r="BL37" s="127">
        <v>16395.719450791745</v>
      </c>
      <c r="BM37" s="127">
        <v>14253.293092656149</v>
      </c>
      <c r="BN37" s="127">
        <v>15402.715400232406</v>
      </c>
      <c r="BO37" s="127">
        <v>13155.516582597033</v>
      </c>
      <c r="BP37" s="127">
        <v>15015.65586640515</v>
      </c>
      <c r="BQ37" s="127">
        <v>15280.213676998712</v>
      </c>
      <c r="BR37" s="127">
        <v>12898.751676521368</v>
      </c>
      <c r="BS37" s="127">
        <v>13095.518696507041</v>
      </c>
      <c r="BT37" s="127">
        <v>13061.321678153214</v>
      </c>
      <c r="BU37" s="127">
        <v>11484.172862999527</v>
      </c>
      <c r="BV37" s="127">
        <v>11628.72179584372</v>
      </c>
      <c r="BW37" s="127">
        <v>16473.274899013129</v>
      </c>
      <c r="BX37" s="127">
        <v>15574.19821107232</v>
      </c>
      <c r="BY37" s="127">
        <v>14169.379976662787</v>
      </c>
      <c r="BZ37" s="127">
        <v>15339.571041526109</v>
      </c>
      <c r="CA37" s="127">
        <v>13176.478284394369</v>
      </c>
      <c r="CB37" s="127">
        <v>15789.273906055852</v>
      </c>
      <c r="CC37" s="127">
        <v>13766.666568422528</v>
      </c>
      <c r="CD37" s="127">
        <v>12334.121853348632</v>
      </c>
      <c r="CE37" s="127">
        <v>12603.061416994942</v>
      </c>
      <c r="CF37" s="127">
        <v>13142.961697742941</v>
      </c>
      <c r="CG37" s="127">
        <v>10601.407082159931</v>
      </c>
      <c r="CH37" s="127">
        <v>11270.980072209963</v>
      </c>
      <c r="CI37" s="127">
        <v>15685.253569834293</v>
      </c>
      <c r="CJ37" s="127">
        <v>14891.261682006865</v>
      </c>
      <c r="CK37" s="127">
        <v>14296.184401145649</v>
      </c>
      <c r="CL37" s="127">
        <v>13966.014066313861</v>
      </c>
      <c r="CM37" s="127">
        <v>12683.695145996911</v>
      </c>
      <c r="CN37" s="127">
        <v>15816.986584460152</v>
      </c>
      <c r="CO37" s="127">
        <v>13341.567798723634</v>
      </c>
      <c r="CP37" s="127">
        <v>12569.309674525572</v>
      </c>
      <c r="CQ37" s="127">
        <v>13623.566267637956</v>
      </c>
      <c r="CR37" s="127">
        <v>12765.115383300434</v>
      </c>
      <c r="CS37" s="127">
        <v>11031.143776026598</v>
      </c>
      <c r="CT37" s="127">
        <v>12351.17561128437</v>
      </c>
      <c r="CU37" s="127">
        <v>15137.628636594354</v>
      </c>
      <c r="CV37" s="127">
        <v>15010.356485171726</v>
      </c>
      <c r="CW37" s="127">
        <v>15156.990041335035</v>
      </c>
      <c r="CX37" s="127">
        <v>13609.231367071754</v>
      </c>
      <c r="CY37" s="127">
        <v>13018.845725817791</v>
      </c>
      <c r="CZ37" s="127">
        <v>16115.155460306707</v>
      </c>
      <c r="DA37" s="127">
        <v>13744.638088722077</v>
      </c>
      <c r="DB37" s="127">
        <v>13198.228170163027</v>
      </c>
      <c r="DC37" s="127">
        <v>14730.487828735915</v>
      </c>
      <c r="DD37" s="127">
        <v>12565.735781621501</v>
      </c>
      <c r="DE37" s="127">
        <v>12248.007893176316</v>
      </c>
      <c r="DF37" s="127">
        <v>12712.319134514732</v>
      </c>
      <c r="DG37" s="127">
        <v>14843.222803120832</v>
      </c>
      <c r="DH37" s="127">
        <v>16717.352155363427</v>
      </c>
      <c r="DI37" s="127">
        <v>14161.136843303153</v>
      </c>
      <c r="DJ37" s="127">
        <v>14002.94251165149</v>
      </c>
      <c r="DK37" s="127">
        <v>14904.33297953759</v>
      </c>
      <c r="DL37" s="127">
        <v>14909.56521873183</v>
      </c>
      <c r="DM37" s="127">
        <v>14986.638449325204</v>
      </c>
      <c r="DN37" s="127">
        <v>13339.890199193173</v>
      </c>
      <c r="DO37" s="127">
        <v>14422.374598779334</v>
      </c>
      <c r="DP37" s="127">
        <v>12947.98221010602</v>
      </c>
      <c r="DQ37" s="127">
        <v>13329.615511230753</v>
      </c>
      <c r="DR37" s="127">
        <v>12501.704425691063</v>
      </c>
      <c r="DS37" s="127">
        <v>15164.412011631011</v>
      </c>
      <c r="DT37" s="127">
        <v>17050.21274498498</v>
      </c>
      <c r="DU37" s="127">
        <v>14505.653136405828</v>
      </c>
      <c r="DV37" s="127">
        <v>15136.726415598107</v>
      </c>
      <c r="DW37" s="127">
        <v>14607.523970048172</v>
      </c>
      <c r="DX37" s="127">
        <v>15335.216437015655</v>
      </c>
      <c r="DY37" s="127">
        <v>16224.875587522454</v>
      </c>
      <c r="DZ37" s="127">
        <v>13777.415182822529</v>
      </c>
      <c r="EA37" s="127">
        <v>14197.328927508119</v>
      </c>
      <c r="EB37" s="127">
        <v>13363.793369226494</v>
      </c>
      <c r="EC37" s="127">
        <v>13859.31421832882</v>
      </c>
      <c r="ED37" s="127">
        <v>12952.400779727024</v>
      </c>
      <c r="EE37" s="127">
        <v>16280.79236628234</v>
      </c>
      <c r="EF37" s="127">
        <v>16648.792338228457</v>
      </c>
      <c r="EG37" s="127">
        <v>14875.872432012206</v>
      </c>
      <c r="EH37" s="127">
        <v>16259.991593022571</v>
      </c>
      <c r="EI37" s="127">
        <v>14256.786064220409</v>
      </c>
      <c r="EJ37" s="127">
        <v>15676.437482246703</v>
      </c>
    </row>
    <row r="38" spans="1:140" ht="13.7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37203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2">
        <v>24.336607142857144</v>
      </c>
      <c r="D47" s="212">
        <v>28.988601626016262</v>
      </c>
      <c r="E47" s="128">
        <v>27.127803832752615</v>
      </c>
      <c r="F47" s="128">
        <v>29.845162393162397</v>
      </c>
      <c r="G47" s="128">
        <v>31.19010256410257</v>
      </c>
      <c r="H47" s="128">
        <v>28.500222222222224</v>
      </c>
      <c r="I47" s="128">
        <v>24.000009627727856</v>
      </c>
      <c r="J47" s="128">
        <v>25.999756097560976</v>
      </c>
      <c r="K47" s="128">
        <v>22.000263157894739</v>
      </c>
      <c r="L47" s="128">
        <v>19.929128205128208</v>
      </c>
      <c r="M47" s="128">
        <v>21.500250000000001</v>
      </c>
      <c r="N47" s="128">
        <v>21.143213787674316</v>
      </c>
      <c r="O47" s="128">
        <v>32.61608760683761</v>
      </c>
      <c r="P47" s="128">
        <v>31.929128205128208</v>
      </c>
      <c r="Q47" s="128">
        <v>35.000384615384611</v>
      </c>
      <c r="R47" s="128">
        <v>30.918749999999999</v>
      </c>
      <c r="S47" s="128">
        <v>28.479721997300945</v>
      </c>
      <c r="T47" s="128">
        <v>28.99969230769231</v>
      </c>
      <c r="U47" s="128">
        <v>26.439473684210526</v>
      </c>
      <c r="V47" s="128">
        <v>30</v>
      </c>
      <c r="W47" s="128">
        <v>27.698942298898618</v>
      </c>
      <c r="X47" s="128">
        <v>28.57969209417363</v>
      </c>
      <c r="Y47" s="128">
        <v>28.793099782193156</v>
      </c>
      <c r="Z47" s="128">
        <v>28.990639096918414</v>
      </c>
      <c r="AA47" s="128">
        <v>29.642949208963547</v>
      </c>
      <c r="AB47" s="127">
        <v>30.247327088270989</v>
      </c>
      <c r="AC47" s="222">
        <v>29.156372407721996</v>
      </c>
      <c r="AD47" s="145"/>
      <c r="AG47" s="133">
        <v>31.19010256410257</v>
      </c>
      <c r="AH47" s="133">
        <v>28.500222222222224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3.1800003051757812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3.1800003051757812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3.1800003051757812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3.1800003051757812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3.1800003051757812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3.1800003051757812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3.1800003051757812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3.1800003051757812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4">
        <v>24.084821428571431</v>
      </c>
      <c r="D48" s="214">
        <v>29.352308943089433</v>
      </c>
      <c r="E48" s="127">
        <v>27.245313937282233</v>
      </c>
      <c r="F48" s="127">
        <v>29.33183760683761</v>
      </c>
      <c r="G48" s="127">
        <v>30.663897435897439</v>
      </c>
      <c r="H48" s="127">
        <v>27.99977777777778</v>
      </c>
      <c r="I48" s="127">
        <v>24.750014762516045</v>
      </c>
      <c r="J48" s="127">
        <v>26.50029268292683</v>
      </c>
      <c r="K48" s="127">
        <v>22.999736842105264</v>
      </c>
      <c r="L48" s="127">
        <v>21.409871794871794</v>
      </c>
      <c r="M48" s="127">
        <v>23.000250000000001</v>
      </c>
      <c r="N48" s="127">
        <v>22.469952878992348</v>
      </c>
      <c r="O48" s="127">
        <v>34.08470512820513</v>
      </c>
      <c r="P48" s="127">
        <v>33.391410256410254</v>
      </c>
      <c r="Q48" s="127">
        <v>36.500205128205131</v>
      </c>
      <c r="R48" s="127">
        <v>32.362499999999997</v>
      </c>
      <c r="S48" s="127">
        <v>28.279337776900039</v>
      </c>
      <c r="T48" s="127">
        <v>30.499615384615385</v>
      </c>
      <c r="U48" s="127">
        <v>25.387105263157899</v>
      </c>
      <c r="V48" s="127">
        <v>28.95129268292683</v>
      </c>
      <c r="W48" s="127">
        <v>28.308822597102505</v>
      </c>
      <c r="X48" s="127">
        <v>30.161288870504951</v>
      </c>
      <c r="Y48" s="127">
        <v>30.119793397953288</v>
      </c>
      <c r="Z48" s="127">
        <v>30.560093587916558</v>
      </c>
      <c r="AA48" s="127">
        <v>32.00658362917396</v>
      </c>
      <c r="AB48" s="127">
        <v>34.443710759394094</v>
      </c>
      <c r="AC48" s="223">
        <v>31.232883661018281</v>
      </c>
      <c r="AD48" s="145"/>
      <c r="AG48" s="133">
        <v>30.663897435897439</v>
      </c>
      <c r="AH48" s="133">
        <v>27.99977777777778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4">
        <v>23.934464285714277</v>
      </c>
      <c r="D49" s="214">
        <v>29.648601626016262</v>
      </c>
      <c r="E49" s="127">
        <v>27.362946689895466</v>
      </c>
      <c r="F49" s="127">
        <v>29.817508547008551</v>
      </c>
      <c r="G49" s="127">
        <v>30.134794871794877</v>
      </c>
      <c r="H49" s="127">
        <v>29.500222222222224</v>
      </c>
      <c r="I49" s="127">
        <v>27.249963414634145</v>
      </c>
      <c r="J49" s="127">
        <v>28.999926829268293</v>
      </c>
      <c r="K49" s="127">
        <v>25.5</v>
      </c>
      <c r="L49" s="127">
        <v>27.387974358974361</v>
      </c>
      <c r="M49" s="127">
        <v>29.75</v>
      </c>
      <c r="N49" s="127">
        <v>27.545991452991455</v>
      </c>
      <c r="O49" s="127">
        <v>33.864805555555556</v>
      </c>
      <c r="P49" s="127">
        <v>33.275871794871797</v>
      </c>
      <c r="Q49" s="127">
        <v>34.999794871794876</v>
      </c>
      <c r="R49" s="127">
        <v>33.318750000000001</v>
      </c>
      <c r="S49" s="127">
        <v>28.910420635704337</v>
      </c>
      <c r="T49" s="127">
        <v>27.749974358974359</v>
      </c>
      <c r="U49" s="127">
        <v>28.58526315789474</v>
      </c>
      <c r="V49" s="127">
        <v>30.396024390243905</v>
      </c>
      <c r="W49" s="127">
        <v>29.991411421581557</v>
      </c>
      <c r="X49" s="127">
        <v>30.141383150883147</v>
      </c>
      <c r="Y49" s="127">
        <v>30.387026809592911</v>
      </c>
      <c r="Z49" s="127">
        <v>30.700251875957949</v>
      </c>
      <c r="AA49" s="127">
        <v>31.4666906903174</v>
      </c>
      <c r="AB49" s="127">
        <v>32.002991809583541</v>
      </c>
      <c r="AC49" s="223">
        <v>30.951090378351758</v>
      </c>
      <c r="AD49" s="145"/>
      <c r="AG49" s="133">
        <v>30.134794871794877</v>
      </c>
      <c r="AH49" s="133">
        <v>29.500222222222224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4">
        <v>21.183302985600022</v>
      </c>
      <c r="D50" s="214">
        <v>26.331926829268298</v>
      </c>
      <c r="E50" s="127">
        <v>24.272477291800989</v>
      </c>
      <c r="F50" s="127">
        <v>26.528940170940174</v>
      </c>
      <c r="G50" s="127">
        <v>27.057769230769232</v>
      </c>
      <c r="H50" s="127">
        <v>26.000111111111114</v>
      </c>
      <c r="I50" s="127">
        <v>25.625012195121954</v>
      </c>
      <c r="J50" s="127">
        <v>25.750024390243905</v>
      </c>
      <c r="K50" s="127">
        <v>25.5</v>
      </c>
      <c r="L50" s="127">
        <v>26.074051282051286</v>
      </c>
      <c r="M50" s="127">
        <v>27.250250000000001</v>
      </c>
      <c r="N50" s="127">
        <v>26.274767094017097</v>
      </c>
      <c r="O50" s="127">
        <v>33.177502136752139</v>
      </c>
      <c r="P50" s="127">
        <v>33.304461538461545</v>
      </c>
      <c r="Q50" s="127">
        <v>34.999794871794876</v>
      </c>
      <c r="R50" s="127">
        <v>31.228249999999999</v>
      </c>
      <c r="S50" s="127">
        <v>27.647668312432113</v>
      </c>
      <c r="T50" s="127">
        <v>27.750153846153847</v>
      </c>
      <c r="U50" s="127">
        <v>26.05263157894737</v>
      </c>
      <c r="V50" s="127">
        <v>29.140219512195124</v>
      </c>
      <c r="W50" s="127">
        <v>28.362782095245723</v>
      </c>
      <c r="X50" s="127">
        <v>28.279755221916105</v>
      </c>
      <c r="Y50" s="127">
        <v>28.356423136546198</v>
      </c>
      <c r="Z50" s="127">
        <v>28.817230886657324</v>
      </c>
      <c r="AA50" s="127">
        <v>29.604385868554779</v>
      </c>
      <c r="AB50" s="127">
        <v>30.127160143241145</v>
      </c>
      <c r="AC50" s="223">
        <v>29.089679397904568</v>
      </c>
      <c r="AD50" s="145"/>
      <c r="AG50" s="133">
        <v>27.057769230769232</v>
      </c>
      <c r="AH50" s="133">
        <v>26.000111111111114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4">
        <v>22.584642857142857</v>
      </c>
      <c r="D51" s="214">
        <v>25.240975609756095</v>
      </c>
      <c r="E51" s="127">
        <v>24.178442508710802</v>
      </c>
      <c r="F51" s="127">
        <v>26.528940170940174</v>
      </c>
      <c r="G51" s="127">
        <v>27.057769230769232</v>
      </c>
      <c r="H51" s="127">
        <v>26.000111111111114</v>
      </c>
      <c r="I51" s="127">
        <v>25.625012195121954</v>
      </c>
      <c r="J51" s="127">
        <v>25.750024390243905</v>
      </c>
      <c r="K51" s="127">
        <v>25.5</v>
      </c>
      <c r="L51" s="127">
        <v>26.00615384615385</v>
      </c>
      <c r="M51" s="127">
        <v>27.249750000000002</v>
      </c>
      <c r="N51" s="127">
        <v>26.251967948717951</v>
      </c>
      <c r="O51" s="127">
        <v>33.861502136752136</v>
      </c>
      <c r="P51" s="127">
        <v>34.356076923076927</v>
      </c>
      <c r="Q51" s="127">
        <v>36.000179487179487</v>
      </c>
      <c r="R51" s="127">
        <v>31.228249999999999</v>
      </c>
      <c r="S51" s="127">
        <v>27.647668312432113</v>
      </c>
      <c r="T51" s="127">
        <v>27.750153846153847</v>
      </c>
      <c r="U51" s="127">
        <v>26.05263157894737</v>
      </c>
      <c r="V51" s="127">
        <v>29.140219512195124</v>
      </c>
      <c r="W51" s="127">
        <v>28.528975096543437</v>
      </c>
      <c r="X51" s="127">
        <v>28.368799086591562</v>
      </c>
      <c r="Y51" s="127">
        <v>28.429154801173411</v>
      </c>
      <c r="Z51" s="127">
        <v>28.897927960619935</v>
      </c>
      <c r="AA51" s="127">
        <v>29.690140415201554</v>
      </c>
      <c r="AB51" s="127">
        <v>30.213527605422382</v>
      </c>
      <c r="AC51" s="223">
        <v>29.181062078254854</v>
      </c>
      <c r="AD51" s="145"/>
      <c r="AG51" s="133">
        <v>27.057769230769232</v>
      </c>
      <c r="AH51" s="133">
        <v>26.000111111111114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4" t="s">
        <v>125</v>
      </c>
      <c r="B52" s="133">
        <v>2.4999985694885254</v>
      </c>
      <c r="C52" s="225">
        <v>20.428571428571431</v>
      </c>
      <c r="D52" s="225">
        <v>21.934943089430895</v>
      </c>
      <c r="E52" s="151">
        <v>21.332394425087109</v>
      </c>
      <c r="F52" s="151">
        <v>24.258307692307696</v>
      </c>
      <c r="G52" s="151">
        <v>24.516282051282055</v>
      </c>
      <c r="H52" s="151">
        <v>24.000333333333334</v>
      </c>
      <c r="I52" s="151">
        <v>24.000024390243901</v>
      </c>
      <c r="J52" s="151">
        <v>24.000048780487806</v>
      </c>
      <c r="K52" s="151">
        <v>24</v>
      </c>
      <c r="L52" s="151">
        <v>23.922974358974365</v>
      </c>
      <c r="M52" s="151">
        <v>24.999750000000002</v>
      </c>
      <c r="N52" s="151">
        <v>24.307574786324789</v>
      </c>
      <c r="O52" s="151">
        <v>33.780081196581193</v>
      </c>
      <c r="P52" s="151">
        <v>33.627974358974356</v>
      </c>
      <c r="Q52" s="151">
        <v>36.999769230769232</v>
      </c>
      <c r="R52" s="151">
        <v>30.712499999999999</v>
      </c>
      <c r="S52" s="151">
        <v>25.776515146527984</v>
      </c>
      <c r="T52" s="151">
        <v>26.500102564102566</v>
      </c>
      <c r="U52" s="151">
        <v>25.421052631578949</v>
      </c>
      <c r="V52" s="151">
        <v>25.408390243902438</v>
      </c>
      <c r="W52" s="151">
        <v>27.031552638242431</v>
      </c>
      <c r="X52" s="151">
        <v>26.78436231979132</v>
      </c>
      <c r="Y52" s="151">
        <v>26.898724684138081</v>
      </c>
      <c r="Z52" s="151">
        <v>27.272166046208326</v>
      </c>
      <c r="AA52" s="151">
        <v>27.909275972748851</v>
      </c>
      <c r="AB52" s="151">
        <v>28.53529661675622</v>
      </c>
      <c r="AC52" s="226">
        <v>27.487063095343196</v>
      </c>
      <c r="AD52" s="145"/>
      <c r="AG52" s="133">
        <v>24.516282051282055</v>
      </c>
      <c r="AH52" s="133">
        <v>24.000333333333334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4">
        <v>55</v>
      </c>
      <c r="C53" s="127">
        <v>21.035714285714288</v>
      </c>
      <c r="D53" s="127">
        <v>22.394292682926832</v>
      </c>
      <c r="E53" s="127">
        <v>21.850861324041816</v>
      </c>
      <c r="F53" s="127">
        <v>24.801384615384617</v>
      </c>
      <c r="G53" s="127">
        <v>25.112435897435901</v>
      </c>
      <c r="H53" s="127">
        <v>24.490333333333332</v>
      </c>
      <c r="I53" s="127">
        <v>24.632931964056482</v>
      </c>
      <c r="J53" s="127">
        <v>24.47639024390244</v>
      </c>
      <c r="K53" s="127">
        <v>24.789473684210527</v>
      </c>
      <c r="L53" s="127">
        <v>25.115282051282051</v>
      </c>
      <c r="M53" s="127">
        <v>26.874750000000002</v>
      </c>
      <c r="N53" s="127">
        <v>25.593168578497526</v>
      </c>
      <c r="O53" s="127">
        <v>36.90721794871795</v>
      </c>
      <c r="P53" s="127">
        <v>36.410025641025641</v>
      </c>
      <c r="Q53" s="127">
        <v>40.97412820512821</v>
      </c>
      <c r="R53" s="127">
        <v>33.337499999999999</v>
      </c>
      <c r="S53" s="127">
        <v>26.622902142786611</v>
      </c>
      <c r="T53" s="127">
        <v>27.49369230769231</v>
      </c>
      <c r="U53" s="127">
        <v>26.210526315789473</v>
      </c>
      <c r="V53" s="127">
        <v>26.164487804878046</v>
      </c>
      <c r="W53" s="127">
        <v>28.485512728459106</v>
      </c>
      <c r="X53" s="127">
        <v>28.084379327374606</v>
      </c>
      <c r="Y53" s="127">
        <v>28.137978894415284</v>
      </c>
      <c r="Z53" s="127">
        <v>28.54836313487311</v>
      </c>
      <c r="AA53" s="127">
        <v>29.138888006142093</v>
      </c>
      <c r="AB53" s="127">
        <v>29.695284631869082</v>
      </c>
      <c r="AC53" s="127">
        <v>28.74224167688287</v>
      </c>
      <c r="AD53" s="145"/>
      <c r="AG53" s="133">
        <v>25.112435897435901</v>
      </c>
      <c r="AH53" s="133">
        <v>24.490333333333332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4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4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4">
        <v>44.875</v>
      </c>
      <c r="C56" s="127">
        <v>31.559658981772031</v>
      </c>
      <c r="D56" s="127">
        <v>37.150547163221567</v>
      </c>
      <c r="E56" s="127">
        <v>34.914191890641753</v>
      </c>
      <c r="F56" s="127">
        <v>36.049124421035089</v>
      </c>
      <c r="G56" s="127">
        <v>37.109570270651986</v>
      </c>
      <c r="H56" s="127">
        <v>34.988678571418198</v>
      </c>
      <c r="I56" s="127">
        <v>32.089231082942113</v>
      </c>
      <c r="J56" s="127">
        <v>34.088687084949441</v>
      </c>
      <c r="K56" s="127">
        <v>30.089775080934789</v>
      </c>
      <c r="L56" s="127">
        <v>28.88729139328349</v>
      </c>
      <c r="M56" s="127">
        <v>31.62524776355994</v>
      </c>
      <c r="N56" s="127">
        <v>30.20077141259274</v>
      </c>
      <c r="O56" s="127">
        <v>37.36688962167397</v>
      </c>
      <c r="P56" s="127">
        <v>36.697383956728011</v>
      </c>
      <c r="Q56" s="127">
        <v>39.113759247239074</v>
      </c>
      <c r="R56" s="127">
        <v>36.289525661054839</v>
      </c>
      <c r="S56" s="127">
        <v>36.357177016466231</v>
      </c>
      <c r="T56" s="127">
        <v>36.136764184528054</v>
      </c>
      <c r="U56" s="127">
        <v>34.909888989682415</v>
      </c>
      <c r="V56" s="127">
        <v>38.024877875188238</v>
      </c>
      <c r="W56" s="127">
        <v>34.844397074091013</v>
      </c>
      <c r="X56" s="127">
        <v>36.277783531964509</v>
      </c>
      <c r="Y56" s="127">
        <v>36.099086161976487</v>
      </c>
      <c r="Z56" s="127">
        <v>36.042231826344761</v>
      </c>
      <c r="AA56" s="127">
        <v>35.916374045188419</v>
      </c>
      <c r="AB56" s="127">
        <v>38.496982874503168</v>
      </c>
      <c r="AC56" s="127">
        <v>36.129302461027336</v>
      </c>
      <c r="AD56" s="145"/>
      <c r="AG56" s="133">
        <v>37.109570270651986</v>
      </c>
      <c r="AH56" s="133">
        <v>34.988678571418198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4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4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4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4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4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4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4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25">
      <c r="A65" s="130" t="s">
        <v>187</v>
      </c>
    </row>
    <row r="66" spans="1:30" s="142" customFormat="1" ht="13.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7" customHeight="1" x14ac:dyDescent="0.2">
      <c r="A67" s="189" t="s">
        <v>120</v>
      </c>
      <c r="B67" s="126" t="s">
        <v>147</v>
      </c>
      <c r="C67" s="173">
        <v>7651.4678326046223</v>
      </c>
      <c r="D67" s="173">
        <v>9911.4418733930925</v>
      </c>
      <c r="E67" s="205">
        <v>8781.4548529988569</v>
      </c>
      <c r="F67" s="173">
        <v>9575.311953082015</v>
      </c>
      <c r="G67" s="203">
        <v>10045.121598744789</v>
      </c>
      <c r="H67" s="173">
        <v>9105.5023074192413</v>
      </c>
      <c r="I67" s="173" t="e">
        <v>#N/A</v>
      </c>
      <c r="J67" s="173">
        <v>8381.6106052743307</v>
      </c>
      <c r="K67" s="173">
        <v>7189.6284829721371</v>
      </c>
      <c r="L67" s="173">
        <v>6428.7510339123246</v>
      </c>
      <c r="M67" s="173">
        <v>6836.3275039745631</v>
      </c>
      <c r="N67" s="173">
        <v>6818.2356736196753</v>
      </c>
      <c r="O67" s="173">
        <v>10150.014960126666</v>
      </c>
      <c r="P67" s="173">
        <v>10024.844020448416</v>
      </c>
      <c r="Q67" s="173">
        <v>10852.832438878948</v>
      </c>
      <c r="R67" s="173">
        <v>9572.3684210526317</v>
      </c>
      <c r="S67" s="173">
        <v>8225.1732878334496</v>
      </c>
      <c r="T67" s="173">
        <v>8868.4074335450478</v>
      </c>
      <c r="U67" s="173">
        <v>7626.0379821778261</v>
      </c>
      <c r="V67" s="173">
        <v>8181.0744477774742</v>
      </c>
      <c r="W67" s="205">
        <v>8787.6097388363596</v>
      </c>
      <c r="X67" s="173">
        <v>7696.3056531527936</v>
      </c>
      <c r="Y67" s="173">
        <v>7306.8012600837737</v>
      </c>
      <c r="Z67" s="173">
        <v>7165.9856717839511</v>
      </c>
      <c r="AA67" s="173">
        <v>6890.7612757283414</v>
      </c>
      <c r="AB67" s="173">
        <v>6677.5477754551575</v>
      </c>
      <c r="AC67" s="227">
        <v>7615.2094611484627</v>
      </c>
    </row>
    <row r="68" spans="1:30" ht="13.7" customHeight="1" x14ac:dyDescent="0.2">
      <c r="A68" s="190" t="s">
        <v>121</v>
      </c>
      <c r="B68" s="126" t="s">
        <v>147</v>
      </c>
      <c r="C68" s="173">
        <v>8344.5390706708495</v>
      </c>
      <c r="D68" s="173">
        <v>10630.263933074115</v>
      </c>
      <c r="E68" s="175">
        <v>9487.4015018724822</v>
      </c>
      <c r="F68" s="173">
        <v>9851.5454992873092</v>
      </c>
      <c r="G68" s="173">
        <v>10307.192415427711</v>
      </c>
      <c r="H68" s="173">
        <v>9395.8985831469054</v>
      </c>
      <c r="I68" s="173" t="e">
        <v>#N/A</v>
      </c>
      <c r="J68" s="173">
        <v>9131.7342118975976</v>
      </c>
      <c r="K68" s="173">
        <v>8084.2660253445565</v>
      </c>
      <c r="L68" s="173">
        <v>7421.0994089676924</v>
      </c>
      <c r="M68" s="173">
        <v>7849.9146757679182</v>
      </c>
      <c r="N68" s="173">
        <v>7785.0933700267224</v>
      </c>
      <c r="O68" s="173">
        <v>10723.875418257805</v>
      </c>
      <c r="P68" s="173">
        <v>10600.447700447701</v>
      </c>
      <c r="Q68" s="173">
        <v>11442.070573105058</v>
      </c>
      <c r="R68" s="173">
        <v>10129.107981220655</v>
      </c>
      <c r="S68" s="173">
        <v>8164.5194562798324</v>
      </c>
      <c r="T68" s="173">
        <v>9486.6610838617071</v>
      </c>
      <c r="U68" s="173">
        <v>7249.3161802278401</v>
      </c>
      <c r="V68" s="173">
        <v>7757.5811047499537</v>
      </c>
      <c r="W68" s="175">
        <v>9251.3855758394293</v>
      </c>
      <c r="X68" s="173">
        <v>7949.1876458183733</v>
      </c>
      <c r="Y68" s="173">
        <v>7357.941429608406</v>
      </c>
      <c r="Z68" s="173">
        <v>7270.1476301024422</v>
      </c>
      <c r="AA68" s="173">
        <v>7253.8461335004622</v>
      </c>
      <c r="AB68" s="173">
        <v>7603.9532788579472</v>
      </c>
      <c r="AC68" s="228">
        <v>8024.8375993713626</v>
      </c>
    </row>
    <row r="69" spans="1:30" ht="13.7" customHeight="1" x14ac:dyDescent="0.2">
      <c r="A69" s="190" t="s">
        <v>122</v>
      </c>
      <c r="B69" s="126" t="s">
        <v>147</v>
      </c>
      <c r="C69" s="173">
        <v>7861.6815370816212</v>
      </c>
      <c r="D69" s="173">
        <v>10097.429983056398</v>
      </c>
      <c r="E69" s="175">
        <v>8979.5557600690099</v>
      </c>
      <c r="F69" s="173">
        <v>9719.1307066916834</v>
      </c>
      <c r="G69" s="173">
        <v>9844.729344729345</v>
      </c>
      <c r="H69" s="173">
        <v>9593.5320686540217</v>
      </c>
      <c r="I69" s="173" t="e">
        <v>#N/A</v>
      </c>
      <c r="J69" s="173">
        <v>9596.439121240981</v>
      </c>
      <c r="K69" s="173">
        <v>8514.2254634917845</v>
      </c>
      <c r="L69" s="173">
        <v>8924.1376430301498</v>
      </c>
      <c r="M69" s="173">
        <v>9168.0277349768876</v>
      </c>
      <c r="N69" s="173">
        <v>8868.7969471662745</v>
      </c>
      <c r="O69" s="173">
        <v>9925.0207152568273</v>
      </c>
      <c r="P69" s="173">
        <v>9801.4349911257141</v>
      </c>
      <c r="Q69" s="173">
        <v>10159.562353466565</v>
      </c>
      <c r="R69" s="173">
        <v>9814.0648011782014</v>
      </c>
      <c r="S69" s="173">
        <v>7802.3438916522218</v>
      </c>
      <c r="T69" s="173">
        <v>8149.7722052788131</v>
      </c>
      <c r="U69" s="173">
        <v>7690.4124718576113</v>
      </c>
      <c r="V69" s="173">
        <v>7566.8469978202402</v>
      </c>
      <c r="W69" s="175">
        <v>9271.8103481166108</v>
      </c>
      <c r="X69" s="173">
        <v>7286.5516269997788</v>
      </c>
      <c r="Y69" s="173">
        <v>6858.2003088580514</v>
      </c>
      <c r="Z69" s="173">
        <v>6739.8464501933922</v>
      </c>
      <c r="AA69" s="173">
        <v>6540.1434909031186</v>
      </c>
      <c r="AB69" s="173">
        <v>6357.3873083191374</v>
      </c>
      <c r="AC69" s="228">
        <v>7433.3564704941555</v>
      </c>
    </row>
    <row r="70" spans="1:30" ht="13.7" customHeight="1" x14ac:dyDescent="0.2">
      <c r="A70" s="190" t="s">
        <v>123</v>
      </c>
      <c r="B70" s="126" t="s">
        <v>147</v>
      </c>
      <c r="C70" s="173">
        <v>7225.5709215921643</v>
      </c>
      <c r="D70" s="173">
        <v>9459.0217439244934</v>
      </c>
      <c r="E70" s="175">
        <v>8342.2963327583293</v>
      </c>
      <c r="F70" s="173">
        <v>8822.9213689387834</v>
      </c>
      <c r="G70" s="173">
        <v>9022.3675213675233</v>
      </c>
      <c r="H70" s="173">
        <v>8623.4752165100454</v>
      </c>
      <c r="I70" s="173" t="e">
        <v>#N/A</v>
      </c>
      <c r="J70" s="173">
        <v>8693.5574183560875</v>
      </c>
      <c r="K70" s="173">
        <v>8457.7463559396001</v>
      </c>
      <c r="L70" s="173">
        <v>8454.8393799609366</v>
      </c>
      <c r="M70" s="173">
        <v>8609.7156398104271</v>
      </c>
      <c r="N70" s="173">
        <v>8507.4337919036552</v>
      </c>
      <c r="O70" s="173">
        <v>9777.3596364168388</v>
      </c>
      <c r="P70" s="173">
        <v>9912.0115995116012</v>
      </c>
      <c r="Q70" s="173">
        <v>10248.811803130986</v>
      </c>
      <c r="R70" s="173">
        <v>9171.2555066079294</v>
      </c>
      <c r="S70" s="173">
        <v>7859.3197712834453</v>
      </c>
      <c r="T70" s="173">
        <v>8538.5088757396443</v>
      </c>
      <c r="U70" s="173">
        <v>7303.7935461024308</v>
      </c>
      <c r="V70" s="173">
        <v>7735.6568920082618</v>
      </c>
      <c r="W70" s="175">
        <v>8747.2522259729321</v>
      </c>
      <c r="X70" s="173">
        <v>7215.9036252018859</v>
      </c>
      <c r="Y70" s="173">
        <v>6760.3300447559541</v>
      </c>
      <c r="Z70" s="173">
        <v>6698.3616257026606</v>
      </c>
      <c r="AA70" s="173">
        <v>6494.4642300039204</v>
      </c>
      <c r="AB70" s="173">
        <v>6292.9113081930273</v>
      </c>
      <c r="AC70" s="228">
        <v>7221.645627512672</v>
      </c>
    </row>
    <row r="71" spans="1:30" ht="13.7" customHeight="1" x14ac:dyDescent="0.2">
      <c r="A71" s="190" t="s">
        <v>124</v>
      </c>
      <c r="B71" s="126" t="s">
        <v>147</v>
      </c>
      <c r="C71" s="173">
        <v>7661.9503807418323</v>
      </c>
      <c r="D71" s="173">
        <v>8938.7935723841874</v>
      </c>
      <c r="E71" s="175">
        <v>8300.3719765630103</v>
      </c>
      <c r="F71" s="173">
        <v>8822.9213689387834</v>
      </c>
      <c r="G71" s="173">
        <v>9022.3675213675233</v>
      </c>
      <c r="H71" s="173">
        <v>8623.4752165100454</v>
      </c>
      <c r="I71" s="173" t="e">
        <v>#N/A</v>
      </c>
      <c r="J71" s="173">
        <v>8693.5574183560875</v>
      </c>
      <c r="K71" s="173">
        <v>8457.7114427860688</v>
      </c>
      <c r="L71" s="173">
        <v>8429.871587083906</v>
      </c>
      <c r="M71" s="173">
        <v>8609.7156398104271</v>
      </c>
      <c r="N71" s="173">
        <v>8499.0995565601334</v>
      </c>
      <c r="O71" s="173">
        <v>9979.3326908148574</v>
      </c>
      <c r="P71" s="173">
        <v>10224.992368742371</v>
      </c>
      <c r="Q71" s="173">
        <v>10541.750197094269</v>
      </c>
      <c r="R71" s="173">
        <v>9171.2555066079294</v>
      </c>
      <c r="S71" s="173">
        <v>7859.3197712834453</v>
      </c>
      <c r="T71" s="173">
        <v>8538.5088757396443</v>
      </c>
      <c r="U71" s="173">
        <v>7303.7935461024308</v>
      </c>
      <c r="V71" s="173">
        <v>7735.6568920082618</v>
      </c>
      <c r="W71" s="175">
        <v>8779.5253624820161</v>
      </c>
      <c r="X71" s="173">
        <v>7238.6259284909993</v>
      </c>
      <c r="Y71" s="173">
        <v>6777.6746362396198</v>
      </c>
      <c r="Z71" s="173">
        <v>6717.1344903509835</v>
      </c>
      <c r="AA71" s="173">
        <v>6513.2711606292869</v>
      </c>
      <c r="AB71" s="173">
        <v>6310.9467350654577</v>
      </c>
      <c r="AC71" s="228">
        <v>7233.935755688768</v>
      </c>
    </row>
    <row r="72" spans="1:30" ht="13.7" customHeight="1" x14ac:dyDescent="0.2">
      <c r="A72" s="190" t="s">
        <v>125</v>
      </c>
      <c r="B72" s="126" t="s">
        <v>147</v>
      </c>
      <c r="C72" s="173">
        <v>7032.487473735252</v>
      </c>
      <c r="D72" s="173">
        <v>8658.196629303573</v>
      </c>
      <c r="E72" s="175">
        <v>7845.3420515194121</v>
      </c>
      <c r="F72" s="173">
        <v>8641.4074952442079</v>
      </c>
      <c r="G72" s="173">
        <v>8787.1611065159468</v>
      </c>
      <c r="H72" s="173">
        <v>8495.653883972469</v>
      </c>
      <c r="I72" s="173" t="e">
        <v>#N/A</v>
      </c>
      <c r="J72" s="173">
        <v>8658.0262555872305</v>
      </c>
      <c r="K72" s="173">
        <v>8955.2238805970137</v>
      </c>
      <c r="L72" s="173">
        <v>8795.2111613876332</v>
      </c>
      <c r="M72" s="173">
        <v>9041.5009041591329</v>
      </c>
      <c r="N72" s="173">
        <v>8930.6453153812599</v>
      </c>
      <c r="O72" s="173">
        <v>11736.928618021144</v>
      </c>
      <c r="P72" s="173">
        <v>11799.289248762932</v>
      </c>
      <c r="Q72" s="173">
        <v>12802.688315145062</v>
      </c>
      <c r="R72" s="173">
        <v>10608.808290155439</v>
      </c>
      <c r="S72" s="173">
        <v>8081.5511017865474</v>
      </c>
      <c r="T72" s="173">
        <v>9044.403605495756</v>
      </c>
      <c r="U72" s="173">
        <v>7829.0891997471363</v>
      </c>
      <c r="V72" s="173">
        <v>7371.16050011675</v>
      </c>
      <c r="W72" s="175">
        <v>9114.9943802107664</v>
      </c>
      <c r="X72" s="173">
        <v>7714.0197724162581</v>
      </c>
      <c r="Y72" s="173">
        <v>7171.0614445017973</v>
      </c>
      <c r="Z72" s="173">
        <v>7040.6939544978422</v>
      </c>
      <c r="AA72" s="173">
        <v>6751.2778394621891</v>
      </c>
      <c r="AB72" s="173">
        <v>6553.4999913136007</v>
      </c>
      <c r="AC72" s="228">
        <v>7455.8413477031236</v>
      </c>
    </row>
    <row r="73" spans="1:30" ht="13.7" customHeight="1" thickBot="1" x14ac:dyDescent="0.25">
      <c r="A73" s="191" t="s">
        <v>126</v>
      </c>
      <c r="B73" s="153" t="s">
        <v>147</v>
      </c>
      <c r="C73" s="176">
        <v>7250.6869241958957</v>
      </c>
      <c r="D73" s="176">
        <v>8839.3996247654813</v>
      </c>
      <c r="E73" s="177">
        <v>8045.0432744806885</v>
      </c>
      <c r="F73" s="176">
        <v>8834.9707657986291</v>
      </c>
      <c r="G73" s="176">
        <v>9000.8363201911598</v>
      </c>
      <c r="H73" s="176">
        <v>8669.1052114060985</v>
      </c>
      <c r="I73" s="176" t="e">
        <v>#N/A</v>
      </c>
      <c r="J73" s="176">
        <v>8829.8666103544147</v>
      </c>
      <c r="K73" s="176">
        <v>9249.8036135113907</v>
      </c>
      <c r="L73" s="176">
        <v>9233.5595776772243</v>
      </c>
      <c r="M73" s="176">
        <v>9719.6202531645577</v>
      </c>
      <c r="N73" s="176">
        <v>9400.9944814510582</v>
      </c>
      <c r="O73" s="176">
        <v>12822.96355590315</v>
      </c>
      <c r="P73" s="176">
        <v>12775.447593342329</v>
      </c>
      <c r="Q73" s="176">
        <v>14177.899032916335</v>
      </c>
      <c r="R73" s="176">
        <v>11515.544041450779</v>
      </c>
      <c r="S73" s="176">
        <v>8348.7504336620168</v>
      </c>
      <c r="T73" s="176">
        <v>9383.512733000789</v>
      </c>
      <c r="U73" s="176">
        <v>8072.2286158883508</v>
      </c>
      <c r="V73" s="176">
        <v>7590.5099520969088</v>
      </c>
      <c r="W73" s="177">
        <v>9512.0861021613182</v>
      </c>
      <c r="X73" s="176">
        <v>8088.4306611744651</v>
      </c>
      <c r="Y73" s="176">
        <v>7501.4411326588734</v>
      </c>
      <c r="Z73" s="176">
        <v>7370.162674948283</v>
      </c>
      <c r="AA73" s="176">
        <v>7048.7226436373858</v>
      </c>
      <c r="AB73" s="176">
        <v>6819.9066825801619</v>
      </c>
      <c r="AC73" s="229">
        <v>7769.3990245201685</v>
      </c>
    </row>
    <row r="74" spans="1:30" ht="13.7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5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21"/>
      <c r="AC86" s="182"/>
    </row>
    <row r="87" spans="1:29" x14ac:dyDescent="0.2">
      <c r="A87" s="189" t="s">
        <v>120</v>
      </c>
      <c r="B87" s="133"/>
      <c r="C87" s="173">
        <v>51.028375122691614</v>
      </c>
      <c r="D87" s="173">
        <v>117.99537811732807</v>
      </c>
      <c r="E87" s="205">
        <v>84.511876620010298</v>
      </c>
      <c r="F87" s="173">
        <v>67.89176366857464</v>
      </c>
      <c r="G87" s="173">
        <v>86.595875851247911</v>
      </c>
      <c r="H87" s="173">
        <v>49.18765148590137</v>
      </c>
      <c r="I87" s="173" t="e">
        <v>#N/A</v>
      </c>
      <c r="J87" s="173">
        <v>26.933196032372507</v>
      </c>
      <c r="K87" s="173">
        <v>-7.0555726035063344</v>
      </c>
      <c r="L87" s="173">
        <v>-16.633249764327047</v>
      </c>
      <c r="M87" s="173">
        <v>-17.434051651832306</v>
      </c>
      <c r="N87" s="173">
        <v>-13.707624673221289</v>
      </c>
      <c r="O87" s="173">
        <v>-25.333257006357599</v>
      </c>
      <c r="P87" s="173">
        <v>-25.243548052751066</v>
      </c>
      <c r="Q87" s="173">
        <v>-26.988703609273216</v>
      </c>
      <c r="R87" s="173">
        <v>-23.767519357052151</v>
      </c>
      <c r="S87" s="173">
        <v>-22.831117073330461</v>
      </c>
      <c r="T87" s="173">
        <v>-21.749619702135533</v>
      </c>
      <c r="U87" s="173">
        <v>-17.637555321603031</v>
      </c>
      <c r="V87" s="173">
        <v>-29.106176196252818</v>
      </c>
      <c r="W87" s="205">
        <v>16.807454102769043</v>
      </c>
      <c r="X87" s="173">
        <v>-77.484612052990087</v>
      </c>
      <c r="Y87" s="173">
        <v>-153.35629980649628</v>
      </c>
      <c r="Z87" s="179">
        <v>-160.27881517026526</v>
      </c>
      <c r="AA87" s="179">
        <v>-155.20070322704396</v>
      </c>
      <c r="AB87" s="127">
        <v>-152.29553934850537</v>
      </c>
      <c r="AC87" s="227">
        <v>-85.32809126893153</v>
      </c>
    </row>
    <row r="88" spans="1:29" x14ac:dyDescent="0.2">
      <c r="A88" s="190" t="s">
        <v>121</v>
      </c>
      <c r="B88" s="148"/>
      <c r="C88" s="173">
        <v>67.96813301743714</v>
      </c>
      <c r="D88" s="173">
        <v>128.54338098487278</v>
      </c>
      <c r="E88" s="175">
        <v>98.255757001155871</v>
      </c>
      <c r="F88" s="173">
        <v>72.999825906095793</v>
      </c>
      <c r="G88" s="173">
        <v>92.702929785660672</v>
      </c>
      <c r="H88" s="173">
        <v>53.296722026527277</v>
      </c>
      <c r="I88" s="173" t="e">
        <v>#N/A</v>
      </c>
      <c r="J88" s="173">
        <v>31.358977376021357</v>
      </c>
      <c r="K88" s="173">
        <v>-8.5337079788996562</v>
      </c>
      <c r="L88" s="173">
        <v>-20.635660504603038</v>
      </c>
      <c r="M88" s="173">
        <v>-21.491895073970227</v>
      </c>
      <c r="N88" s="173">
        <v>-16.887087852491277</v>
      </c>
      <c r="O88" s="173">
        <v>-27.061124290034059</v>
      </c>
      <c r="P88" s="173">
        <v>-26.990318778985966</v>
      </c>
      <c r="Q88" s="173">
        <v>-28.76699075576289</v>
      </c>
      <c r="R88" s="173">
        <v>-25.426063335353319</v>
      </c>
      <c r="S88" s="173">
        <v>-22.460107192673604</v>
      </c>
      <c r="T88" s="173">
        <v>-23.664885772028356</v>
      </c>
      <c r="U88" s="173">
        <v>-16.598319817351694</v>
      </c>
      <c r="V88" s="173">
        <v>-27.117115988639853</v>
      </c>
      <c r="W88" s="175">
        <v>18.491718308834606</v>
      </c>
      <c r="X88" s="173">
        <v>-78.302904585499164</v>
      </c>
      <c r="Y88" s="173">
        <v>-148.54913685970314</v>
      </c>
      <c r="Z88" s="173">
        <v>-156.36356987727959</v>
      </c>
      <c r="AA88" s="173">
        <v>-159.19646921781987</v>
      </c>
      <c r="AB88" s="127">
        <v>-173.43303301553442</v>
      </c>
      <c r="AC88" s="228">
        <v>-85.585376892264321</v>
      </c>
    </row>
    <row r="89" spans="1:29" x14ac:dyDescent="0.2">
      <c r="A89" s="190" t="s">
        <v>122</v>
      </c>
      <c r="B89" s="133"/>
      <c r="C89" s="173">
        <v>65.439098738207576</v>
      </c>
      <c r="D89" s="173">
        <v>-161.60172144749959</v>
      </c>
      <c r="E89" s="175">
        <v>-48.08131135464464</v>
      </c>
      <c r="F89" s="173">
        <v>67.80045352522211</v>
      </c>
      <c r="G89" s="173">
        <v>82.891031870622101</v>
      </c>
      <c r="H89" s="173">
        <v>52.70987517982212</v>
      </c>
      <c r="I89" s="173" t="e">
        <v>#N/A</v>
      </c>
      <c r="J89" s="173">
        <v>31.81945459576491</v>
      </c>
      <c r="K89" s="173">
        <v>-8.5018092354894179</v>
      </c>
      <c r="L89" s="173">
        <v>-20.33471457088126</v>
      </c>
      <c r="M89" s="173">
        <v>-22.580853222061705</v>
      </c>
      <c r="N89" s="173">
        <v>-17.139125676143522</v>
      </c>
      <c r="O89" s="173">
        <v>-23.336206437259534</v>
      </c>
      <c r="P89" s="173">
        <v>-23.150717428108692</v>
      </c>
      <c r="Q89" s="173">
        <v>-23.67735319473104</v>
      </c>
      <c r="R89" s="173">
        <v>-23.180548688935232</v>
      </c>
      <c r="S89" s="173">
        <v>-20.116041752147794</v>
      </c>
      <c r="T89" s="173">
        <v>-19.192869485495066</v>
      </c>
      <c r="U89" s="173">
        <v>-16.587570713091736</v>
      </c>
      <c r="V89" s="173">
        <v>-24.567685057857489</v>
      </c>
      <c r="W89" s="175">
        <v>17.804831296774864</v>
      </c>
      <c r="X89" s="173">
        <v>-66.94823700082452</v>
      </c>
      <c r="Y89" s="173">
        <v>-128.66157493414903</v>
      </c>
      <c r="Z89" s="173">
        <v>-134.62681928776874</v>
      </c>
      <c r="AA89" s="173">
        <v>-132.41859221772665</v>
      </c>
      <c r="AB89" s="127">
        <v>-131.19624660230602</v>
      </c>
      <c r="AC89" s="228">
        <v>-89.161135728665613</v>
      </c>
    </row>
    <row r="90" spans="1:29" x14ac:dyDescent="0.2">
      <c r="A90" s="190" t="s">
        <v>123</v>
      </c>
      <c r="B90" s="133"/>
      <c r="C90" s="173">
        <v>44.790248507411889</v>
      </c>
      <c r="D90" s="173">
        <v>54.762162042958153</v>
      </c>
      <c r="E90" s="175">
        <v>49.77620527518593</v>
      </c>
      <c r="F90" s="173">
        <v>65.900528303878673</v>
      </c>
      <c r="G90" s="173">
        <v>83.560375424598533</v>
      </c>
      <c r="H90" s="173">
        <v>48.240681183160632</v>
      </c>
      <c r="I90" s="173" t="e">
        <v>#N/A</v>
      </c>
      <c r="J90" s="173">
        <v>29.350019216146393</v>
      </c>
      <c r="K90" s="173">
        <v>-8.3891022277312004</v>
      </c>
      <c r="L90" s="173">
        <v>-19.015440335224412</v>
      </c>
      <c r="M90" s="173">
        <v>-21.975839442027791</v>
      </c>
      <c r="N90" s="173">
        <v>-16.460127334992649</v>
      </c>
      <c r="O90" s="173">
        <v>-23.139212849144315</v>
      </c>
      <c r="P90" s="173">
        <v>-23.686950148763572</v>
      </c>
      <c r="Q90" s="173">
        <v>-24.095409018962528</v>
      </c>
      <c r="R90" s="173">
        <v>-21.635279379706844</v>
      </c>
      <c r="S90" s="173">
        <v>-21.425244162520357</v>
      </c>
      <c r="T90" s="173">
        <v>-21.069731957410113</v>
      </c>
      <c r="U90" s="173">
        <v>-16.417630898796233</v>
      </c>
      <c r="V90" s="173">
        <v>-26.788369631354726</v>
      </c>
      <c r="W90" s="175">
        <v>16.687748579541221</v>
      </c>
      <c r="X90" s="173">
        <v>-70.032838352943145</v>
      </c>
      <c r="Y90" s="173">
        <v>-134.15030452080464</v>
      </c>
      <c r="Z90" s="173">
        <v>-141.84746617525252</v>
      </c>
      <c r="AA90" s="173">
        <v>-138.9524523349337</v>
      </c>
      <c r="AB90" s="127">
        <v>-136.6851540732614</v>
      </c>
      <c r="AC90" s="228">
        <v>-79.314894514638581</v>
      </c>
    </row>
    <row r="91" spans="1:29" x14ac:dyDescent="0.2">
      <c r="A91" s="190" t="s">
        <v>124</v>
      </c>
      <c r="B91" s="148"/>
      <c r="C91" s="173">
        <v>6.1392427273058274</v>
      </c>
      <c r="D91" s="173">
        <v>-75.84057395727541</v>
      </c>
      <c r="E91" s="175">
        <v>-34.850665614983882</v>
      </c>
      <c r="F91" s="173">
        <v>65.900528303878673</v>
      </c>
      <c r="G91" s="173">
        <v>83.560375424598533</v>
      </c>
      <c r="H91" s="173">
        <v>48.240681183160632</v>
      </c>
      <c r="I91" s="173" t="e">
        <v>#N/A</v>
      </c>
      <c r="J91" s="173">
        <v>29.350019216146393</v>
      </c>
      <c r="K91" s="173">
        <v>-8.4240153812625067</v>
      </c>
      <c r="L91" s="173">
        <v>-21.917118198463868</v>
      </c>
      <c r="M91" s="173">
        <v>-21.817461234870279</v>
      </c>
      <c r="N91" s="173">
        <v>-17.386198271533431</v>
      </c>
      <c r="O91" s="173">
        <v>-23.617486667761113</v>
      </c>
      <c r="P91" s="173">
        <v>-24.433920958383169</v>
      </c>
      <c r="Q91" s="173">
        <v>-24.783259665193327</v>
      </c>
      <c r="R91" s="173">
        <v>-21.635279379706844</v>
      </c>
      <c r="S91" s="173">
        <v>-21.425244162520357</v>
      </c>
      <c r="T91" s="173">
        <v>-21.069731957410113</v>
      </c>
      <c r="U91" s="173">
        <v>-16.417630898796233</v>
      </c>
      <c r="V91" s="173">
        <v>-26.788369631354726</v>
      </c>
      <c r="W91" s="175">
        <v>16.453691120348594</v>
      </c>
      <c r="X91" s="173">
        <v>-70.251608471423424</v>
      </c>
      <c r="Y91" s="173">
        <v>-134.48943252911613</v>
      </c>
      <c r="Z91" s="173">
        <v>-142.22928232114009</v>
      </c>
      <c r="AA91" s="173">
        <v>-139.36043273115865</v>
      </c>
      <c r="AB91" s="127">
        <v>-137.08186373992521</v>
      </c>
      <c r="AC91" s="228">
        <v>-91.687084898198918</v>
      </c>
    </row>
    <row r="92" spans="1:29" x14ac:dyDescent="0.2">
      <c r="A92" s="190" t="s">
        <v>125</v>
      </c>
      <c r="B92" s="133"/>
      <c r="C92" s="173">
        <v>-561.77699785264031</v>
      </c>
      <c r="D92" s="173">
        <v>123.19931824096784</v>
      </c>
      <c r="E92" s="175">
        <v>-219.28883980583669</v>
      </c>
      <c r="F92" s="173">
        <v>67.482482450939642</v>
      </c>
      <c r="G92" s="173">
        <v>84.185582454159885</v>
      </c>
      <c r="H92" s="173">
        <v>50.779382447721218</v>
      </c>
      <c r="I92" s="173" t="e">
        <v>#N/A</v>
      </c>
      <c r="J92" s="173">
        <v>31.121589703763675</v>
      </c>
      <c r="K92" s="173">
        <v>-10.035738379452596</v>
      </c>
      <c r="L92" s="173">
        <v>-25.944575697309119</v>
      </c>
      <c r="M92" s="173">
        <v>-26.235766134665027</v>
      </c>
      <c r="N92" s="173">
        <v>-20.738693403807702</v>
      </c>
      <c r="O92" s="173">
        <v>-32.716615927245584</v>
      </c>
      <c r="P92" s="173">
        <v>-33.214044331491095</v>
      </c>
      <c r="Q92" s="173">
        <v>-35.538343692283888</v>
      </c>
      <c r="R92" s="173">
        <v>-29.397459757965407</v>
      </c>
      <c r="S92" s="173">
        <v>-24.001360387273962</v>
      </c>
      <c r="T92" s="173">
        <v>-24.76222753044749</v>
      </c>
      <c r="U92" s="173">
        <v>-19.337052669952755</v>
      </c>
      <c r="V92" s="173">
        <v>-27.904800961420733</v>
      </c>
      <c r="W92" s="175">
        <v>14.771647481220498</v>
      </c>
      <c r="X92" s="173">
        <v>-83.087302385931253</v>
      </c>
      <c r="Y92" s="173">
        <v>-158.29133046770858</v>
      </c>
      <c r="Z92" s="173">
        <v>-164.63393089405326</v>
      </c>
      <c r="AA92" s="173">
        <v>-158.3840477461099</v>
      </c>
      <c r="AB92" s="127">
        <v>-155.63586327969733</v>
      </c>
      <c r="AC92" s="228">
        <v>-132.07852387115872</v>
      </c>
    </row>
    <row r="93" spans="1:29" ht="13.7" customHeight="1" thickBot="1" x14ac:dyDescent="0.25">
      <c r="A93" s="191" t="s">
        <v>126</v>
      </c>
      <c r="B93" s="153"/>
      <c r="C93" s="176">
        <v>-569.28121175737215</v>
      </c>
      <c r="D93" s="176">
        <v>125.6670633153517</v>
      </c>
      <c r="E93" s="177">
        <v>-221.80707422101023</v>
      </c>
      <c r="F93" s="176">
        <v>69.025252237479435</v>
      </c>
      <c r="G93" s="176">
        <v>86.233587697053736</v>
      </c>
      <c r="H93" s="176">
        <v>51.816916777903316</v>
      </c>
      <c r="I93" s="176" t="e">
        <v>#N/A</v>
      </c>
      <c r="J93" s="176">
        <v>31.739276097607217</v>
      </c>
      <c r="K93" s="176">
        <v>-10.365861352460342</v>
      </c>
      <c r="L93" s="176">
        <v>-27.237638872202297</v>
      </c>
      <c r="M93" s="176">
        <v>-28.203468271785823</v>
      </c>
      <c r="N93" s="176">
        <v>-21.935656165482214</v>
      </c>
      <c r="O93" s="176">
        <v>-35.74254557815766</v>
      </c>
      <c r="P93" s="176">
        <v>-35.9618510720411</v>
      </c>
      <c r="Q93" s="176">
        <v>-39.355722506359598</v>
      </c>
      <c r="R93" s="176">
        <v>-31.910063156081378</v>
      </c>
      <c r="S93" s="176">
        <v>-24.787808722772752</v>
      </c>
      <c r="T93" s="176">
        <v>-25.690657722108881</v>
      </c>
      <c r="U93" s="176">
        <v>-19.93758225597594</v>
      </c>
      <c r="V93" s="176">
        <v>-28.735186190233435</v>
      </c>
      <c r="W93" s="177">
        <v>14.55396168435982</v>
      </c>
      <c r="X93" s="176">
        <v>-87.120062431746192</v>
      </c>
      <c r="Y93" s="176">
        <v>-165.58308925264919</v>
      </c>
      <c r="Z93" s="176">
        <v>-172.33749278569485</v>
      </c>
      <c r="AA93" s="176">
        <v>-165.36145113680686</v>
      </c>
      <c r="AB93" s="129">
        <v>-161.96217660094317</v>
      </c>
      <c r="AC93" s="229">
        <v>-137.08819782064165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7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30"/>
    </row>
    <row r="103" spans="1:29" ht="13.7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1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2" thickBot="1" x14ac:dyDescent="0.25">
      <c r="A106" s="184">
        <v>37203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2"/>
      <c r="AC106" s="166"/>
    </row>
    <row r="107" spans="1:29" x14ac:dyDescent="0.2">
      <c r="A107" s="143" t="s">
        <v>120</v>
      </c>
      <c r="B107" s="133"/>
      <c r="C107" s="173">
        <v>7600.4394574819307</v>
      </c>
      <c r="D107" s="173">
        <v>9793.4464952757644</v>
      </c>
      <c r="E107" s="205">
        <v>8696.9429763788467</v>
      </c>
      <c r="F107" s="179">
        <v>9507.4201894134403</v>
      </c>
      <c r="G107" s="179">
        <v>9958.5257228935407</v>
      </c>
      <c r="H107" s="179">
        <v>9056.31465593334</v>
      </c>
      <c r="I107" s="179" t="e">
        <v>#N/A</v>
      </c>
      <c r="J107" s="179">
        <v>8354.6774092419582</v>
      </c>
      <c r="K107" s="179">
        <v>7196.6840555756435</v>
      </c>
      <c r="L107" s="179">
        <v>6445.3842836766516</v>
      </c>
      <c r="M107" s="179">
        <v>6853.7615556263954</v>
      </c>
      <c r="N107" s="179">
        <v>6831.9432982928965</v>
      </c>
      <c r="O107" s="179">
        <v>10175.348217133023</v>
      </c>
      <c r="P107" s="179">
        <v>10050.087568501167</v>
      </c>
      <c r="Q107" s="179">
        <v>10879.821142488221</v>
      </c>
      <c r="R107" s="179">
        <v>9596.1359404096838</v>
      </c>
      <c r="S107" s="179">
        <v>8248.0044049067801</v>
      </c>
      <c r="T107" s="179">
        <v>8890.1570532471833</v>
      </c>
      <c r="U107" s="179">
        <v>7643.6755374994291</v>
      </c>
      <c r="V107" s="179">
        <v>8210.1806239737271</v>
      </c>
      <c r="W107" s="179">
        <v>8770.8022847335906</v>
      </c>
      <c r="X107" s="179">
        <v>7773.7902652057837</v>
      </c>
      <c r="Y107" s="179">
        <v>7460.15755989027</v>
      </c>
      <c r="Z107" s="179">
        <v>7326.2644869542164</v>
      </c>
      <c r="AA107" s="179">
        <v>7045.9619789553853</v>
      </c>
      <c r="AB107" s="128">
        <v>6829.8433148036629</v>
      </c>
      <c r="AC107" s="183">
        <v>7700.5375524173942</v>
      </c>
    </row>
    <row r="108" spans="1:29" x14ac:dyDescent="0.2">
      <c r="A108" s="147" t="s">
        <v>121</v>
      </c>
      <c r="B108" s="148"/>
      <c r="C108" s="173">
        <v>8276.5709376534123</v>
      </c>
      <c r="D108" s="173">
        <v>10501.720552089242</v>
      </c>
      <c r="E108" s="175">
        <v>9389.1457448713263</v>
      </c>
      <c r="F108" s="173">
        <v>9778.5456733812134</v>
      </c>
      <c r="G108" s="173">
        <v>10214.489485642051</v>
      </c>
      <c r="H108" s="173">
        <v>9342.6018611203781</v>
      </c>
      <c r="I108" s="173" t="e">
        <v>#N/A</v>
      </c>
      <c r="J108" s="173">
        <v>9100.3752345215762</v>
      </c>
      <c r="K108" s="173">
        <v>8092.7997333234562</v>
      </c>
      <c r="L108" s="173">
        <v>7441.7350694722954</v>
      </c>
      <c r="M108" s="173">
        <v>7871.4065708418884</v>
      </c>
      <c r="N108" s="173">
        <v>7801.9804578792136</v>
      </c>
      <c r="O108" s="173">
        <v>10750.936542547839</v>
      </c>
      <c r="P108" s="173">
        <v>10627.438019226687</v>
      </c>
      <c r="Q108" s="173">
        <v>11470.837563860821</v>
      </c>
      <c r="R108" s="173">
        <v>10154.534044556009</v>
      </c>
      <c r="S108" s="173">
        <v>8186.979563472506</v>
      </c>
      <c r="T108" s="173">
        <v>9510.3259696337354</v>
      </c>
      <c r="U108" s="173">
        <v>7265.9145000451917</v>
      </c>
      <c r="V108" s="173">
        <v>7784.6982207385936</v>
      </c>
      <c r="W108" s="173">
        <v>9232.8938575305947</v>
      </c>
      <c r="X108" s="173">
        <v>8027.4905504038725</v>
      </c>
      <c r="Y108" s="173">
        <v>7506.4905664681091</v>
      </c>
      <c r="Z108" s="173">
        <v>7426.5111999797218</v>
      </c>
      <c r="AA108" s="173">
        <v>7413.0426027182821</v>
      </c>
      <c r="AB108" s="127">
        <v>7777.3863118734816</v>
      </c>
      <c r="AC108" s="174">
        <v>8110.4229762636269</v>
      </c>
    </row>
    <row r="109" spans="1:29" x14ac:dyDescent="0.2">
      <c r="A109" s="147" t="s">
        <v>122</v>
      </c>
      <c r="B109" s="133"/>
      <c r="C109" s="173">
        <v>7796.2424383434136</v>
      </c>
      <c r="D109" s="173">
        <v>10259.031704503897</v>
      </c>
      <c r="E109" s="175">
        <v>9027.6370714236546</v>
      </c>
      <c r="F109" s="173">
        <v>9651.3302531664613</v>
      </c>
      <c r="G109" s="173">
        <v>9761.8383128587229</v>
      </c>
      <c r="H109" s="173">
        <v>9540.8221934741996</v>
      </c>
      <c r="I109" s="173" t="e">
        <v>#N/A</v>
      </c>
      <c r="J109" s="173">
        <v>9564.6196666452161</v>
      </c>
      <c r="K109" s="173">
        <v>8522.7272727272739</v>
      </c>
      <c r="L109" s="173">
        <v>8944.472357601031</v>
      </c>
      <c r="M109" s="173">
        <v>9190.6085881989493</v>
      </c>
      <c r="N109" s="173">
        <v>8885.9360728424181</v>
      </c>
      <c r="O109" s="173">
        <v>9948.3569216940869</v>
      </c>
      <c r="P109" s="173">
        <v>9824.5857085538228</v>
      </c>
      <c r="Q109" s="173">
        <v>10183.239706661296</v>
      </c>
      <c r="R109" s="173">
        <v>9837.2453498671366</v>
      </c>
      <c r="S109" s="173">
        <v>7822.4599334043696</v>
      </c>
      <c r="T109" s="173">
        <v>8168.9650747643082</v>
      </c>
      <c r="U109" s="173">
        <v>7707.000042570703</v>
      </c>
      <c r="V109" s="173">
        <v>7591.4146828780977</v>
      </c>
      <c r="W109" s="173">
        <v>9254.005516819836</v>
      </c>
      <c r="X109" s="173">
        <v>7353.4998640006033</v>
      </c>
      <c r="Y109" s="173">
        <v>6986.8618837922004</v>
      </c>
      <c r="Z109" s="173">
        <v>6874.473269481161</v>
      </c>
      <c r="AA109" s="173">
        <v>6672.5620831208453</v>
      </c>
      <c r="AB109" s="127">
        <v>6488.5835549214435</v>
      </c>
      <c r="AC109" s="174">
        <v>7522.5176062228211</v>
      </c>
    </row>
    <row r="110" spans="1:29" x14ac:dyDescent="0.2">
      <c r="A110" s="147" t="s">
        <v>123</v>
      </c>
      <c r="B110" s="133"/>
      <c r="C110" s="173">
        <v>7180.7806730847524</v>
      </c>
      <c r="D110" s="173">
        <v>9404.2595818815353</v>
      </c>
      <c r="E110" s="175">
        <v>8292.5201274831434</v>
      </c>
      <c r="F110" s="173">
        <v>8757.0208406349047</v>
      </c>
      <c r="G110" s="173">
        <v>8938.8071459429248</v>
      </c>
      <c r="H110" s="173">
        <v>8575.2345353268847</v>
      </c>
      <c r="I110" s="173" t="e">
        <v>#N/A</v>
      </c>
      <c r="J110" s="173">
        <v>8664.2073991399411</v>
      </c>
      <c r="K110" s="173">
        <v>8466.1354581673313</v>
      </c>
      <c r="L110" s="173">
        <v>8473.8548202961611</v>
      </c>
      <c r="M110" s="173">
        <v>8631.6914792524549</v>
      </c>
      <c r="N110" s="173">
        <v>8523.8939192386479</v>
      </c>
      <c r="O110" s="173">
        <v>9800.4988492659832</v>
      </c>
      <c r="P110" s="173">
        <v>9935.6985496603647</v>
      </c>
      <c r="Q110" s="173">
        <v>10272.907212149948</v>
      </c>
      <c r="R110" s="173">
        <v>9192.8907859876363</v>
      </c>
      <c r="S110" s="173">
        <v>7880.7450154459657</v>
      </c>
      <c r="T110" s="173">
        <v>8559.5786076970544</v>
      </c>
      <c r="U110" s="173">
        <v>7320.211177001227</v>
      </c>
      <c r="V110" s="173">
        <v>7762.4452616396165</v>
      </c>
      <c r="W110" s="173">
        <v>8730.5644773933909</v>
      </c>
      <c r="X110" s="173">
        <v>7285.9364635548291</v>
      </c>
      <c r="Y110" s="173">
        <v>6894.4803492767587</v>
      </c>
      <c r="Z110" s="173">
        <v>6840.2090918779131</v>
      </c>
      <c r="AA110" s="173">
        <v>6633.4166823388541</v>
      </c>
      <c r="AB110" s="127">
        <v>6429.5964622662887</v>
      </c>
      <c r="AC110" s="174">
        <v>7300.9605220273106</v>
      </c>
    </row>
    <row r="111" spans="1:29" x14ac:dyDescent="0.2">
      <c r="A111" s="147" t="s">
        <v>124</v>
      </c>
      <c r="B111" s="148"/>
      <c r="C111" s="173">
        <v>7655.8111380145265</v>
      </c>
      <c r="D111" s="173">
        <v>9014.6341463414628</v>
      </c>
      <c r="E111" s="175">
        <v>8335.2226421779942</v>
      </c>
      <c r="F111" s="173">
        <v>8757.0208406349047</v>
      </c>
      <c r="G111" s="173">
        <v>8938.8071459429248</v>
      </c>
      <c r="H111" s="173">
        <v>8575.2345353268847</v>
      </c>
      <c r="I111" s="173" t="e">
        <v>#N/A</v>
      </c>
      <c r="J111" s="173">
        <v>8664.2073991399411</v>
      </c>
      <c r="K111" s="173">
        <v>8466.1354581673313</v>
      </c>
      <c r="L111" s="173">
        <v>8451.7887052823698</v>
      </c>
      <c r="M111" s="173">
        <v>8631.5331010452974</v>
      </c>
      <c r="N111" s="173">
        <v>8516.4857548316668</v>
      </c>
      <c r="O111" s="173">
        <v>10002.950177482619</v>
      </c>
      <c r="P111" s="173">
        <v>10249.426289700754</v>
      </c>
      <c r="Q111" s="173">
        <v>10566.533456759462</v>
      </c>
      <c r="R111" s="173">
        <v>9192.8907859876363</v>
      </c>
      <c r="S111" s="173">
        <v>7880.7450154459657</v>
      </c>
      <c r="T111" s="173">
        <v>8559.5786076970544</v>
      </c>
      <c r="U111" s="173">
        <v>7320.211177001227</v>
      </c>
      <c r="V111" s="173">
        <v>7762.4452616396165</v>
      </c>
      <c r="W111" s="173">
        <v>8763.0716713616675</v>
      </c>
      <c r="X111" s="173">
        <v>7308.8775369624227</v>
      </c>
      <c r="Y111" s="173">
        <v>6912.1640687687359</v>
      </c>
      <c r="Z111" s="173">
        <v>6859.3637726721236</v>
      </c>
      <c r="AA111" s="173">
        <v>6652.6315933604455</v>
      </c>
      <c r="AB111" s="127">
        <v>6448.0285988053829</v>
      </c>
      <c r="AC111" s="174">
        <v>7325.622840586967</v>
      </c>
    </row>
    <row r="112" spans="1:29" x14ac:dyDescent="0.2">
      <c r="A112" s="167" t="s">
        <v>125</v>
      </c>
      <c r="B112" s="133"/>
      <c r="C112" s="173">
        <v>7594.2644715878923</v>
      </c>
      <c r="D112" s="173">
        <v>8534.9973110626051</v>
      </c>
      <c r="E112" s="175">
        <v>8064.6308913252487</v>
      </c>
      <c r="F112" s="173">
        <v>8573.9250127932683</v>
      </c>
      <c r="G112" s="173">
        <v>8702.9755240617869</v>
      </c>
      <c r="H112" s="173">
        <v>8444.8745015247478</v>
      </c>
      <c r="I112" s="173" t="e">
        <v>#N/A</v>
      </c>
      <c r="J112" s="173">
        <v>8626.9046658834668</v>
      </c>
      <c r="K112" s="173">
        <v>8965.2596189764663</v>
      </c>
      <c r="L112" s="173">
        <v>8821.1557370849423</v>
      </c>
      <c r="M112" s="173">
        <v>9067.7366702937979</v>
      </c>
      <c r="N112" s="173">
        <v>8951.3840087850676</v>
      </c>
      <c r="O112" s="173">
        <v>11769.645233948389</v>
      </c>
      <c r="P112" s="173">
        <v>11832.503293094423</v>
      </c>
      <c r="Q112" s="173">
        <v>12838.226658837346</v>
      </c>
      <c r="R112" s="173">
        <v>10638.205749913404</v>
      </c>
      <c r="S112" s="173">
        <v>8105.5524621738214</v>
      </c>
      <c r="T112" s="173">
        <v>9069.1658330262035</v>
      </c>
      <c r="U112" s="173">
        <v>7848.426252417089</v>
      </c>
      <c r="V112" s="173">
        <v>7399.0653010781707</v>
      </c>
      <c r="W112" s="173">
        <v>9100.2227327295459</v>
      </c>
      <c r="X112" s="173">
        <v>7797.1070748021893</v>
      </c>
      <c r="Y112" s="173">
        <v>7329.3527749695058</v>
      </c>
      <c r="Z112" s="173">
        <v>7205.3278853918955</v>
      </c>
      <c r="AA112" s="173">
        <v>6909.661887208299</v>
      </c>
      <c r="AB112" s="127">
        <v>6709.1358545932981</v>
      </c>
      <c r="AC112" s="174">
        <v>7587.9198715742823</v>
      </c>
    </row>
    <row r="113" spans="1:29" ht="12" thickBot="1" x14ac:dyDescent="0.25">
      <c r="A113" s="147" t="s">
        <v>126</v>
      </c>
      <c r="C113" s="176">
        <v>7819.9681359532678</v>
      </c>
      <c r="D113" s="176">
        <v>8713.7325614501297</v>
      </c>
      <c r="E113" s="177">
        <v>8266.8503487016987</v>
      </c>
      <c r="F113" s="173">
        <v>8765.9455135611497</v>
      </c>
      <c r="G113" s="173">
        <v>8914.602732494106</v>
      </c>
      <c r="H113" s="173">
        <v>8617.2882946281952</v>
      </c>
      <c r="I113" s="173" t="e">
        <v>#N/A</v>
      </c>
      <c r="J113" s="173">
        <v>8798.1273342568074</v>
      </c>
      <c r="K113" s="173">
        <v>9260.1694748638511</v>
      </c>
      <c r="L113" s="173">
        <v>9260.7972165494266</v>
      </c>
      <c r="M113" s="173">
        <v>9747.8237214363435</v>
      </c>
      <c r="N113" s="173">
        <v>9422.9301376165404</v>
      </c>
      <c r="O113" s="173">
        <v>12858.706101481308</v>
      </c>
      <c r="P113" s="173">
        <v>12811.40944441437</v>
      </c>
      <c r="Q113" s="173">
        <v>14217.254755422695</v>
      </c>
      <c r="R113" s="173">
        <v>11547.454104606861</v>
      </c>
      <c r="S113" s="173">
        <v>8373.5382423847896</v>
      </c>
      <c r="T113" s="173">
        <v>9409.2033907228979</v>
      </c>
      <c r="U113" s="173">
        <v>8092.1661981443267</v>
      </c>
      <c r="V113" s="173">
        <v>7619.2451382871423</v>
      </c>
      <c r="W113" s="173">
        <v>9497.5321404769584</v>
      </c>
      <c r="X113" s="173">
        <v>8175.5507236062112</v>
      </c>
      <c r="Y113" s="173">
        <v>7667.0242219115225</v>
      </c>
      <c r="Z113" s="173">
        <v>7542.5001677339778</v>
      </c>
      <c r="AA113" s="173">
        <v>7214.0840947741926</v>
      </c>
      <c r="AB113" s="230">
        <v>6981.8688591811051</v>
      </c>
      <c r="AC113" s="174">
        <v>7906.4872223408101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30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30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30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30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30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30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30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30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30"/>
      <c r="AC122" s="174"/>
    </row>
    <row r="123" spans="1:29" ht="12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1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2014-09-03T16:37:19Z</dcterms:modified>
</cp:coreProperties>
</file>