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28" activeTab="2"/>
  </bookViews>
  <sheets>
    <sheet name="Sheet1" sheetId="62571" r:id="rId1"/>
    <sheet name="MAR" sheetId="62566" r:id="rId2"/>
    <sheet name="Ap-Oc" sheetId="62569" r:id="rId3"/>
    <sheet name="Nov-MARCH" sheetId="62568" r:id="rId4"/>
    <sheet name="Ap-Oc (2)" sheetId="62572" r:id="rId5"/>
    <sheet name="AVGs" sheetId="62565" r:id="rId6"/>
    <sheet name="Prices" sheetId="62567" r:id="rId7"/>
    <sheet name="Listen" sheetId="2" r:id="rId8"/>
    <sheet name="Publish" sheetId="62570" r:id="rId9"/>
  </sheets>
  <externalReferences>
    <externalReference r:id="rId10"/>
    <externalReference r:id="rId11"/>
  </externalReferences>
  <definedNames>
    <definedName name="aDate" localSheetId="7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7">Listen!$B$3</definedName>
    <definedName name="dCurveCode" localSheetId="8">Publish!$C$6</definedName>
    <definedName name="dCurveCode">#REF!</definedName>
    <definedName name="dDate" localSheetId="8">Publish!$C$8</definedName>
    <definedName name="dDate">#REF!</definedName>
    <definedName name="Derived">#REF!</definedName>
    <definedName name="Discount_Factor" localSheetId="8">Publish!$A$8</definedName>
    <definedName name="Discount_Factor">#REF!</definedName>
    <definedName name="dRiskType" localSheetId="8">Publish!$C$7</definedName>
    <definedName name="dRiskType">#REF!</definedName>
    <definedName name="Effective_Date">#REF!</definedName>
    <definedName name="Environment" localSheetId="7">Listen!#REF!</definedName>
    <definedName name="Environment" localSheetId="8">Publish!$D$5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 localSheetId="8">Publish!$G$5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iskType" localSheetId="7">Listen!$B$4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 localSheetId="8">Publish!$J$5</definedName>
    <definedName name="service">#REF!</definedName>
    <definedName name="Telerate_Instrument">#REF!</definedName>
    <definedName name="Telerate_Producer">#REF!</definedName>
    <definedName name="Test" localSheetId="8">Publish!$B$8</definedName>
    <definedName name="Test">#REF!</definedName>
  </definedNames>
  <calcPr calcId="152511" calcMode="manual"/>
</workbook>
</file>

<file path=xl/calcChain.xml><?xml version="1.0" encoding="utf-8"?>
<calcChain xmlns="http://schemas.openxmlformats.org/spreadsheetml/2006/main">
  <c r="J10" i="62569" l="1"/>
  <c r="M10" i="62569"/>
  <c r="N10" i="62569"/>
  <c r="F11" i="62569"/>
  <c r="H11" i="62569" s="1"/>
  <c r="G11" i="62569"/>
  <c r="J11" i="62569"/>
  <c r="M11" i="62569"/>
  <c r="N11" i="62569"/>
  <c r="H12" i="62569"/>
  <c r="J12" i="62569"/>
  <c r="N12" i="62569" s="1"/>
  <c r="F12" i="62569" s="1"/>
  <c r="G12" i="62569" s="1"/>
  <c r="M12" i="62569"/>
  <c r="J13" i="62569"/>
  <c r="N13" i="62569" s="1"/>
  <c r="M13" i="62569"/>
  <c r="J14" i="62569"/>
  <c r="M14" i="62569"/>
  <c r="F14" i="62569" s="1"/>
  <c r="N14" i="62569"/>
  <c r="E15" i="62569"/>
  <c r="F15" i="62569"/>
  <c r="J15" i="62569"/>
  <c r="M15" i="62569"/>
  <c r="N15" i="62569"/>
  <c r="F16" i="62569"/>
  <c r="H16" i="62569" s="1"/>
  <c r="G16" i="62569"/>
  <c r="M16" i="62569"/>
  <c r="N16" i="62569"/>
  <c r="M17" i="62569"/>
  <c r="F17" i="62569" s="1"/>
  <c r="N17" i="62569"/>
  <c r="E18" i="62569"/>
  <c r="J18" i="62569"/>
  <c r="M18" i="62569"/>
  <c r="N18" i="62569"/>
  <c r="F19" i="62569"/>
  <c r="M19" i="62569"/>
  <c r="N19" i="62569"/>
  <c r="M20" i="62569"/>
  <c r="N20" i="62569"/>
  <c r="E25" i="62569"/>
  <c r="F25" i="62569" s="1"/>
  <c r="M25" i="62569"/>
  <c r="N25" i="62569"/>
  <c r="E26" i="62569"/>
  <c r="F26" i="62569"/>
  <c r="M26" i="62569"/>
  <c r="N26" i="62569"/>
  <c r="F27" i="62569"/>
  <c r="M27" i="62569"/>
  <c r="N27" i="62569"/>
  <c r="E32" i="62569"/>
  <c r="F32" i="62569"/>
  <c r="G32" i="62569" s="1"/>
  <c r="H32" i="62569"/>
  <c r="M32" i="62569"/>
  <c r="N32" i="62569"/>
  <c r="E33" i="62569"/>
  <c r="M33" i="62569"/>
  <c r="N33" i="62569"/>
  <c r="E38" i="62569"/>
  <c r="F38" i="62569"/>
  <c r="M38" i="62569"/>
  <c r="N38" i="62569"/>
  <c r="M39" i="62569"/>
  <c r="N39" i="62569"/>
  <c r="M40" i="62569"/>
  <c r="N40" i="62569"/>
  <c r="J10" i="62572"/>
  <c r="M10" i="62572"/>
  <c r="N10" i="62572"/>
  <c r="F10" i="62572" s="1"/>
  <c r="F11" i="62572"/>
  <c r="J11" i="62572"/>
  <c r="M11" i="62572"/>
  <c r="N11" i="62572"/>
  <c r="J12" i="62572"/>
  <c r="N12" i="62572" s="1"/>
  <c r="M12" i="62572"/>
  <c r="M13" i="62572"/>
  <c r="N13" i="62572"/>
  <c r="E14" i="62572"/>
  <c r="F14" i="62572"/>
  <c r="M14" i="62572"/>
  <c r="N14" i="62572"/>
  <c r="M15" i="62572"/>
  <c r="F15" i="62572" s="1"/>
  <c r="N15" i="62572"/>
  <c r="M16" i="62572"/>
  <c r="F16" i="62572" s="1"/>
  <c r="N16" i="62572"/>
  <c r="E17" i="62572"/>
  <c r="J17" i="62572"/>
  <c r="M17" i="62572"/>
  <c r="N17" i="62572"/>
  <c r="F17" i="62572" s="1"/>
  <c r="F18" i="62572"/>
  <c r="H18" i="62572" s="1"/>
  <c r="G18" i="62572"/>
  <c r="M18" i="62572"/>
  <c r="N18" i="62572"/>
  <c r="M19" i="62572"/>
  <c r="N19" i="62572"/>
  <c r="E24" i="62572"/>
  <c r="M24" i="62572"/>
  <c r="N24" i="62572"/>
  <c r="E25" i="62572"/>
  <c r="G25" i="62572" s="1"/>
  <c r="F25" i="62572"/>
  <c r="M25" i="62572"/>
  <c r="N25" i="62572"/>
  <c r="E26" i="62572"/>
  <c r="M26" i="62572"/>
  <c r="F26" i="62572" s="1"/>
  <c r="N26" i="62572"/>
  <c r="E31" i="62572"/>
  <c r="F31" i="62572"/>
  <c r="G31" i="62572" s="1"/>
  <c r="H31" i="62572"/>
  <c r="M31" i="62572"/>
  <c r="N31" i="62572"/>
  <c r="E32" i="62572"/>
  <c r="M32" i="62572"/>
  <c r="N32" i="62572"/>
  <c r="E37" i="62572"/>
  <c r="F37" i="62572"/>
  <c r="M37" i="62572"/>
  <c r="N37" i="62572"/>
  <c r="M38" i="62572"/>
  <c r="N38" i="62572"/>
  <c r="M39" i="62572"/>
  <c r="N39" i="62572"/>
  <c r="C1" i="62565"/>
  <c r="H1" i="62565"/>
  <c r="I1" i="62565"/>
  <c r="J1" i="62565"/>
  <c r="K1" i="62565"/>
  <c r="P1" i="62565"/>
  <c r="Q1" i="62565"/>
  <c r="R1" i="62565"/>
  <c r="S1" i="62565"/>
  <c r="X1" i="62565"/>
  <c r="Y1" i="62565"/>
  <c r="Z1" i="62565"/>
  <c r="AA1" i="62565"/>
  <c r="AF1" i="62565"/>
  <c r="AG1" i="62565"/>
  <c r="AH1" i="62565"/>
  <c r="AI1" i="62565"/>
  <c r="AN1" i="62565"/>
  <c r="AO1" i="62565"/>
  <c r="AP1" i="62565"/>
  <c r="AQ1" i="62565"/>
  <c r="AV1" i="62565"/>
  <c r="AW1" i="62565"/>
  <c r="AX1" i="62565"/>
  <c r="AY1" i="62565"/>
  <c r="C2" i="62565"/>
  <c r="D2" i="62565" s="1"/>
  <c r="C3" i="62565"/>
  <c r="D3" i="62565"/>
  <c r="D1" i="62565" s="1"/>
  <c r="E3" i="62565"/>
  <c r="E1" i="62565" s="1"/>
  <c r="F3" i="62565"/>
  <c r="F1" i="62565" s="1"/>
  <c r="G3" i="62565"/>
  <c r="G1" i="62565" s="1"/>
  <c r="H3" i="62565"/>
  <c r="I3" i="62565"/>
  <c r="J3" i="62565"/>
  <c r="K3" i="62565"/>
  <c r="L3" i="62565"/>
  <c r="L1" i="62565" s="1"/>
  <c r="M3" i="62565"/>
  <c r="M1" i="62565" s="1"/>
  <c r="N3" i="62565"/>
  <c r="N1" i="62565" s="1"/>
  <c r="O3" i="62565"/>
  <c r="O1" i="62565" s="1"/>
  <c r="P3" i="62565"/>
  <c r="Q3" i="62565"/>
  <c r="R3" i="62565"/>
  <c r="S3" i="62565"/>
  <c r="T3" i="62565"/>
  <c r="T1" i="62565" s="1"/>
  <c r="U3" i="62565"/>
  <c r="U1" i="62565" s="1"/>
  <c r="V3" i="62565"/>
  <c r="V1" i="62565" s="1"/>
  <c r="W3" i="62565"/>
  <c r="W1" i="62565" s="1"/>
  <c r="X3" i="62565"/>
  <c r="Y3" i="62565"/>
  <c r="Z3" i="62565"/>
  <c r="AA3" i="62565"/>
  <c r="AB3" i="62565"/>
  <c r="AB1" i="62565" s="1"/>
  <c r="AC3" i="62565"/>
  <c r="AC1" i="62565" s="1"/>
  <c r="AD3" i="62565"/>
  <c r="AD1" i="62565" s="1"/>
  <c r="AE3" i="62565"/>
  <c r="AE1" i="62565" s="1"/>
  <c r="AF3" i="62565"/>
  <c r="AG3" i="62565"/>
  <c r="AH3" i="62565"/>
  <c r="AI3" i="62565"/>
  <c r="AJ3" i="62565"/>
  <c r="AJ1" i="62565" s="1"/>
  <c r="AK3" i="62565"/>
  <c r="AK1" i="62565" s="1"/>
  <c r="AL3" i="62565"/>
  <c r="AL1" i="62565" s="1"/>
  <c r="AM3" i="62565"/>
  <c r="AM1" i="62565" s="1"/>
  <c r="AN3" i="62565"/>
  <c r="AO3" i="62565"/>
  <c r="AP3" i="62565"/>
  <c r="AQ3" i="62565"/>
  <c r="AR3" i="62565"/>
  <c r="AR1" i="62565" s="1"/>
  <c r="AS3" i="62565"/>
  <c r="AS1" i="62565" s="1"/>
  <c r="AT3" i="62565"/>
  <c r="AT1" i="62565" s="1"/>
  <c r="AU3" i="62565"/>
  <c r="AU1" i="62565" s="1"/>
  <c r="AV3" i="62565"/>
  <c r="AW3" i="62565"/>
  <c r="AX3" i="62565"/>
  <c r="AY3" i="62565"/>
  <c r="AZ3" i="62565"/>
  <c r="AZ1" i="62565" s="1"/>
  <c r="C4" i="62565"/>
  <c r="D4" i="62565"/>
  <c r="E4" i="62565"/>
  <c r="F4" i="62565"/>
  <c r="G4" i="62565"/>
  <c r="H4" i="62565"/>
  <c r="I4" i="62565"/>
  <c r="J4" i="62565"/>
  <c r="K4" i="62565"/>
  <c r="L4" i="62565"/>
  <c r="M4" i="62565"/>
  <c r="N4" i="62565"/>
  <c r="O4" i="62565"/>
  <c r="P4" i="62565"/>
  <c r="Q4" i="62565"/>
  <c r="R4" i="62565"/>
  <c r="S4" i="62565"/>
  <c r="T4" i="62565"/>
  <c r="U4" i="62565"/>
  <c r="V4" i="62565"/>
  <c r="W4" i="62565"/>
  <c r="X4" i="62565"/>
  <c r="Y4" i="62565"/>
  <c r="Z4" i="62565"/>
  <c r="AA4" i="62565"/>
  <c r="AB4" i="62565"/>
  <c r="AC4" i="62565"/>
  <c r="AD4" i="62565"/>
  <c r="AE4" i="62565"/>
  <c r="AF4" i="62565"/>
  <c r="AG4" i="62565"/>
  <c r="AH4" i="62565"/>
  <c r="AI4" i="62565"/>
  <c r="AJ4" i="62565"/>
  <c r="AK4" i="62565"/>
  <c r="AL4" i="62565"/>
  <c r="AM4" i="62565"/>
  <c r="AN4" i="62565"/>
  <c r="AO4" i="62565"/>
  <c r="AP4" i="62565"/>
  <c r="AQ4" i="62565"/>
  <c r="AR4" i="62565"/>
  <c r="AS4" i="62565"/>
  <c r="AT4" i="62565"/>
  <c r="AU4" i="62565"/>
  <c r="AV4" i="62565"/>
  <c r="AW4" i="62565"/>
  <c r="AX4" i="62565"/>
  <c r="AY4" i="62565"/>
  <c r="AZ4" i="62565"/>
  <c r="C6" i="62565"/>
  <c r="D6" i="62565"/>
  <c r="E6" i="62565"/>
  <c r="F6" i="62565"/>
  <c r="G6" i="62565"/>
  <c r="H6" i="62565"/>
  <c r="I6" i="62565"/>
  <c r="J6" i="62565"/>
  <c r="K6" i="62565"/>
  <c r="L6" i="62565"/>
  <c r="M6" i="62565"/>
  <c r="N6" i="62565"/>
  <c r="O6" i="62565"/>
  <c r="P6" i="62565"/>
  <c r="Q6" i="62565"/>
  <c r="R6" i="62565"/>
  <c r="S6" i="62565"/>
  <c r="T6" i="62565"/>
  <c r="U6" i="62565"/>
  <c r="V6" i="62565"/>
  <c r="W6" i="62565"/>
  <c r="X6" i="62565"/>
  <c r="Y6" i="62565"/>
  <c r="Z6" i="62565"/>
  <c r="AA6" i="62565"/>
  <c r="AB6" i="62565"/>
  <c r="AC6" i="62565"/>
  <c r="AD6" i="62565"/>
  <c r="AE6" i="62565"/>
  <c r="AF6" i="62565"/>
  <c r="AG6" i="62565"/>
  <c r="AH6" i="62565"/>
  <c r="AI6" i="62565"/>
  <c r="AJ6" i="62565"/>
  <c r="AK6" i="62565"/>
  <c r="AL6" i="62565"/>
  <c r="AM6" i="62565"/>
  <c r="AN6" i="62565"/>
  <c r="AO6" i="62565"/>
  <c r="AP6" i="62565"/>
  <c r="AQ6" i="62565"/>
  <c r="AR6" i="62565"/>
  <c r="AS6" i="62565"/>
  <c r="AT6" i="62565"/>
  <c r="AU6" i="62565"/>
  <c r="AV6" i="62565"/>
  <c r="AW6" i="62565"/>
  <c r="AX6" i="62565"/>
  <c r="AY6" i="62565"/>
  <c r="AZ6" i="62565"/>
  <c r="C7" i="62565"/>
  <c r="D7" i="62565"/>
  <c r="E7" i="62565"/>
  <c r="F7" i="62565"/>
  <c r="G7" i="62565"/>
  <c r="H7" i="62565"/>
  <c r="I7" i="62565"/>
  <c r="J7" i="62565"/>
  <c r="K7" i="62565"/>
  <c r="L7" i="62565"/>
  <c r="M7" i="62565"/>
  <c r="N7" i="62565"/>
  <c r="O7" i="62565"/>
  <c r="P7" i="62565"/>
  <c r="Q7" i="62565"/>
  <c r="R7" i="62565"/>
  <c r="S7" i="62565"/>
  <c r="T7" i="62565"/>
  <c r="U7" i="62565"/>
  <c r="V7" i="62565"/>
  <c r="W7" i="62565"/>
  <c r="X7" i="62565"/>
  <c r="Y7" i="62565"/>
  <c r="Z7" i="62565"/>
  <c r="AA7" i="62565"/>
  <c r="AB7" i="62565"/>
  <c r="AC7" i="62565"/>
  <c r="AD7" i="62565"/>
  <c r="AE7" i="62565"/>
  <c r="AF7" i="62565"/>
  <c r="AG7" i="62565"/>
  <c r="AH7" i="62565"/>
  <c r="AI7" i="62565"/>
  <c r="AJ7" i="62565"/>
  <c r="AK7" i="62565"/>
  <c r="AL7" i="62565"/>
  <c r="AM7" i="62565"/>
  <c r="AN7" i="62565"/>
  <c r="AO7" i="62565"/>
  <c r="AP7" i="62565"/>
  <c r="AQ7" i="62565"/>
  <c r="AR7" i="62565"/>
  <c r="AS7" i="62565"/>
  <c r="AT7" i="62565"/>
  <c r="AU7" i="62565"/>
  <c r="AV7" i="62565"/>
  <c r="AW7" i="62565"/>
  <c r="AX7" i="62565"/>
  <c r="AY7" i="62565"/>
  <c r="AZ7" i="62565"/>
  <c r="C8" i="62565"/>
  <c r="D8" i="62565"/>
  <c r="E8" i="62565"/>
  <c r="F8" i="62565"/>
  <c r="G8" i="62565"/>
  <c r="H8" i="62565"/>
  <c r="I8" i="62565"/>
  <c r="J8" i="62565"/>
  <c r="K8" i="62565"/>
  <c r="L8" i="62565"/>
  <c r="M8" i="62565"/>
  <c r="N8" i="62565"/>
  <c r="O8" i="62565"/>
  <c r="P8" i="62565"/>
  <c r="Q8" i="62565"/>
  <c r="R8" i="62565"/>
  <c r="S8" i="62565"/>
  <c r="T8" i="62565"/>
  <c r="U8" i="62565"/>
  <c r="V8" i="62565"/>
  <c r="W8" i="62565"/>
  <c r="X8" i="62565"/>
  <c r="Y8" i="62565"/>
  <c r="Z8" i="62565"/>
  <c r="AA8" i="62565"/>
  <c r="AB8" i="62565"/>
  <c r="AC8" i="62565"/>
  <c r="AD8" i="62565"/>
  <c r="AE8" i="62565"/>
  <c r="AF8" i="62565"/>
  <c r="AG8" i="62565"/>
  <c r="AH8" i="62565"/>
  <c r="AI8" i="62565"/>
  <c r="AJ8" i="62565"/>
  <c r="AK8" i="62565"/>
  <c r="AL8" i="62565"/>
  <c r="AM8" i="62565"/>
  <c r="AN8" i="62565"/>
  <c r="AO8" i="62565"/>
  <c r="AP8" i="62565"/>
  <c r="AQ8" i="62565"/>
  <c r="AR8" i="62565"/>
  <c r="AS8" i="62565"/>
  <c r="AT8" i="62565"/>
  <c r="AU8" i="62565"/>
  <c r="AV8" i="62565"/>
  <c r="AW8" i="62565"/>
  <c r="AX8" i="62565"/>
  <c r="AY8" i="62565"/>
  <c r="AZ8" i="62565"/>
  <c r="C10" i="62565"/>
  <c r="D10" i="62565"/>
  <c r="C11" i="62565"/>
  <c r="D11" i="62565"/>
  <c r="C12" i="62565"/>
  <c r="C13" i="62565"/>
  <c r="D13" i="62565"/>
  <c r="C14" i="62565"/>
  <c r="D14" i="62565"/>
  <c r="C15" i="62565"/>
  <c r="C16" i="62565"/>
  <c r="C17" i="62565"/>
  <c r="D17" i="62565"/>
  <c r="C18" i="62565"/>
  <c r="D18" i="62565"/>
  <c r="C19" i="62565"/>
  <c r="D19" i="62565"/>
  <c r="C20" i="62565"/>
  <c r="D20" i="62565"/>
  <c r="C21" i="62565"/>
  <c r="D21" i="62565"/>
  <c r="C22" i="62565"/>
  <c r="D22" i="62565"/>
  <c r="C24" i="62565"/>
  <c r="D24" i="62565"/>
  <c r="C25" i="62565"/>
  <c r="D25" i="62565"/>
  <c r="C26" i="62565"/>
  <c r="D26" i="62565"/>
  <c r="C27" i="62565"/>
  <c r="D27" i="62565"/>
  <c r="C28" i="62565"/>
  <c r="D28" i="62565"/>
  <c r="C30" i="62565"/>
  <c r="D30" i="62565"/>
  <c r="C31" i="62565"/>
  <c r="D31" i="62565"/>
  <c r="C32" i="62565"/>
  <c r="D32" i="62565"/>
  <c r="C33" i="62565"/>
  <c r="D33" i="62565"/>
  <c r="C34" i="62565"/>
  <c r="D34" i="62565"/>
  <c r="C35" i="62565"/>
  <c r="D35" i="62565"/>
  <c r="C36" i="62565"/>
  <c r="D36" i="62565"/>
  <c r="C38" i="62565"/>
  <c r="D38" i="62565"/>
  <c r="C39" i="62565"/>
  <c r="D39" i="62565"/>
  <c r="C40" i="62565"/>
  <c r="D40" i="62565"/>
  <c r="C41" i="62565"/>
  <c r="D41" i="62565"/>
  <c r="C42" i="62565"/>
  <c r="D42" i="62565"/>
  <c r="C44" i="62565"/>
  <c r="D44" i="62565"/>
  <c r="C45" i="62565"/>
  <c r="D45" i="62565"/>
  <c r="C46" i="62565"/>
  <c r="D46" i="62565"/>
  <c r="C47" i="62565"/>
  <c r="D47" i="62565"/>
  <c r="C48" i="62565"/>
  <c r="D48" i="62565"/>
  <c r="C49" i="62565"/>
  <c r="D49" i="62565"/>
  <c r="C50" i="62565"/>
  <c r="D50" i="62565"/>
  <c r="C52" i="62565"/>
  <c r="D52" i="62565"/>
  <c r="C53" i="62565"/>
  <c r="D53" i="62565"/>
  <c r="C54" i="62565"/>
  <c r="D54" i="62565"/>
  <c r="C55" i="62565"/>
  <c r="D55" i="62565"/>
  <c r="C56" i="62565"/>
  <c r="D56" i="62565"/>
  <c r="C57" i="62565"/>
  <c r="D57" i="62565"/>
  <c r="C58" i="62565"/>
  <c r="D58" i="62565"/>
  <c r="C59" i="62565"/>
  <c r="D59" i="62565"/>
  <c r="C60" i="62565"/>
  <c r="D60" i="62565"/>
  <c r="C61" i="62565"/>
  <c r="D61" i="62565"/>
  <c r="C62" i="62565"/>
  <c r="D62" i="62565"/>
  <c r="C63" i="62565"/>
  <c r="D63" i="62565"/>
  <c r="C64" i="62565"/>
  <c r="D64" i="62565"/>
  <c r="C65" i="62565"/>
  <c r="D65" i="62565"/>
  <c r="C66" i="62565"/>
  <c r="D66" i="62565"/>
  <c r="C67" i="62565"/>
  <c r="D67" i="62565"/>
  <c r="C68" i="62565"/>
  <c r="D68" i="62565"/>
  <c r="C69" i="62565"/>
  <c r="D69" i="62565"/>
  <c r="C70" i="62565"/>
  <c r="D70" i="62565"/>
  <c r="M9" i="62566"/>
  <c r="N9" i="62566"/>
  <c r="M10" i="62566"/>
  <c r="N10" i="62566"/>
  <c r="M11" i="62566"/>
  <c r="N11" i="62566"/>
  <c r="M12" i="62566"/>
  <c r="N12" i="62566"/>
  <c r="M13" i="62566"/>
  <c r="N13" i="62566"/>
  <c r="M17" i="62566"/>
  <c r="N17" i="62566"/>
  <c r="J21" i="62566"/>
  <c r="N21" i="62566" s="1"/>
  <c r="M21" i="62566"/>
  <c r="M22" i="62566"/>
  <c r="N22" i="62566"/>
  <c r="J23" i="62566"/>
  <c r="N23" i="62566" s="1"/>
  <c r="M23" i="62566"/>
  <c r="J24" i="62566"/>
  <c r="N24" i="62566" s="1"/>
  <c r="M24" i="62566"/>
  <c r="M28" i="62566"/>
  <c r="N28" i="62566"/>
  <c r="J29" i="62566"/>
  <c r="N29" i="62566" s="1"/>
  <c r="M29" i="62566"/>
  <c r="M30" i="62566"/>
  <c r="N30" i="62566"/>
  <c r="J31" i="62566"/>
  <c r="N31" i="62566" s="1"/>
  <c r="M31" i="62566"/>
  <c r="H33" i="62566"/>
  <c r="F35" i="62566"/>
  <c r="H35" i="62566" s="1"/>
  <c r="G35" i="62566"/>
  <c r="M35" i="62566"/>
  <c r="N35" i="62566"/>
  <c r="F36" i="62566"/>
  <c r="H36" i="62566" s="1"/>
  <c r="G36" i="62566"/>
  <c r="M36" i="62566"/>
  <c r="N36" i="62566"/>
  <c r="F37" i="62566"/>
  <c r="G37" i="62566"/>
  <c r="H37" i="62566"/>
  <c r="M37" i="62566"/>
  <c r="N37" i="62566"/>
  <c r="F38" i="62566"/>
  <c r="M38" i="62566"/>
  <c r="N38" i="62566"/>
  <c r="F39" i="62566"/>
  <c r="G39" i="62566"/>
  <c r="H39" i="62566"/>
  <c r="M39" i="62566"/>
  <c r="N39" i="62566"/>
  <c r="F40" i="62566"/>
  <c r="G40" i="62566" s="1"/>
  <c r="H40" i="62566"/>
  <c r="M40" i="62566"/>
  <c r="N40" i="62566"/>
  <c r="F41" i="62566"/>
  <c r="H41" i="62566" s="1"/>
  <c r="G41" i="62566"/>
  <c r="M41" i="62566"/>
  <c r="N41" i="62566"/>
  <c r="M46" i="62566"/>
  <c r="N46" i="62566"/>
  <c r="M47" i="62566"/>
  <c r="N47" i="62566"/>
  <c r="M48" i="62566"/>
  <c r="N48" i="62566"/>
  <c r="M53" i="62566"/>
  <c r="N53" i="62566"/>
  <c r="M58" i="62566"/>
  <c r="N58" i="62566"/>
  <c r="M59" i="62566"/>
  <c r="N59" i="62566"/>
  <c r="L9" i="62568"/>
  <c r="N9" i="62568" s="1"/>
  <c r="M9" i="62568"/>
  <c r="L10" i="62568"/>
  <c r="N10" i="62568" s="1"/>
  <c r="M10" i="62568"/>
  <c r="L11" i="62568"/>
  <c r="N11" i="62568" s="1"/>
  <c r="M11" i="62568"/>
  <c r="L12" i="62568"/>
  <c r="N12" i="62568" s="1"/>
  <c r="M12" i="62568"/>
  <c r="L13" i="62568"/>
  <c r="N13" i="62568" s="1"/>
  <c r="M13" i="62568"/>
  <c r="M17" i="62568"/>
  <c r="N17" i="62568"/>
  <c r="J21" i="62568"/>
  <c r="N21" i="62568" s="1"/>
  <c r="M21" i="62568"/>
  <c r="M22" i="62568"/>
  <c r="N22" i="62568"/>
  <c r="J23" i="62568"/>
  <c r="M23" i="62568"/>
  <c r="N23" i="62568"/>
  <c r="J24" i="62568"/>
  <c r="M24" i="62568"/>
  <c r="N24" i="62568"/>
  <c r="I28" i="62568"/>
  <c r="M28" i="62568"/>
  <c r="N28" i="62568"/>
  <c r="I29" i="62568"/>
  <c r="J29" i="62568"/>
  <c r="M29" i="62568"/>
  <c r="N29" i="62568"/>
  <c r="I30" i="62568"/>
  <c r="M30" i="62568"/>
  <c r="N30" i="62568"/>
  <c r="I31" i="62568"/>
  <c r="J31" i="62568"/>
  <c r="M31" i="62568"/>
  <c r="N31" i="62568"/>
  <c r="H34" i="62568"/>
  <c r="F36" i="62568"/>
  <c r="H36" i="62568" s="1"/>
  <c r="G36" i="62568"/>
  <c r="M36" i="62568"/>
  <c r="N36" i="62568"/>
  <c r="F37" i="62568"/>
  <c r="G37" i="62568"/>
  <c r="H37" i="62568"/>
  <c r="M37" i="62568"/>
  <c r="N37" i="62568"/>
  <c r="F38" i="62568"/>
  <c r="H38" i="62568" s="1"/>
  <c r="G38" i="62568"/>
  <c r="M38" i="62568"/>
  <c r="N38" i="62568"/>
  <c r="F39" i="62568"/>
  <c r="G39" i="62568"/>
  <c r="H39" i="62568"/>
  <c r="M39" i="62568"/>
  <c r="N39" i="62568"/>
  <c r="F40" i="62568"/>
  <c r="G40" i="62568"/>
  <c r="H40" i="62568"/>
  <c r="M40" i="62568"/>
  <c r="N40" i="62568"/>
  <c r="F41" i="62568"/>
  <c r="M41" i="62568"/>
  <c r="N41" i="62568"/>
  <c r="F42" i="62568"/>
  <c r="G42" i="62568"/>
  <c r="H42" i="62568"/>
  <c r="M42" i="62568"/>
  <c r="N42" i="62568"/>
  <c r="F43" i="62568"/>
  <c r="G43" i="62568" s="1"/>
  <c r="M43" i="62568"/>
  <c r="N43" i="62568"/>
  <c r="F44" i="62568"/>
  <c r="H44" i="62568" s="1"/>
  <c r="G44" i="62568"/>
  <c r="M44" i="62568"/>
  <c r="N44" i="62568"/>
  <c r="M49" i="62568"/>
  <c r="N49" i="62568"/>
  <c r="M50" i="62568"/>
  <c r="N50" i="62568"/>
  <c r="M51" i="62568"/>
  <c r="N51" i="62568"/>
  <c r="M56" i="62568"/>
  <c r="N56" i="62568"/>
  <c r="M61" i="62568"/>
  <c r="N61" i="62568"/>
  <c r="M62" i="62568"/>
  <c r="N62" i="62568"/>
  <c r="C4" i="62567"/>
  <c r="D4" i="62567"/>
  <c r="C10" i="62567"/>
  <c r="G56" i="62566" s="1"/>
  <c r="D9" i="62570"/>
  <c r="F9" i="62570"/>
  <c r="H9" i="62570"/>
  <c r="J9" i="62570"/>
  <c r="L9" i="62570"/>
  <c r="N9" i="62570"/>
  <c r="P9" i="62570"/>
  <c r="R9" i="62570"/>
  <c r="T9" i="62570"/>
  <c r="V9" i="62570"/>
  <c r="X9" i="62570"/>
  <c r="Z9" i="62570"/>
  <c r="AB9" i="62570"/>
  <c r="AD9" i="62570"/>
  <c r="AF9" i="62570"/>
  <c r="AH9" i="62570"/>
  <c r="AJ9" i="62570"/>
  <c r="AK9" i="62570"/>
  <c r="AL9" i="62570"/>
  <c r="AM9" i="62570"/>
  <c r="AN9" i="62570"/>
  <c r="AO9" i="62570"/>
  <c r="AP9" i="62570"/>
  <c r="AQ9" i="62570"/>
  <c r="AR9" i="62570"/>
  <c r="AS9" i="62570"/>
  <c r="AT9" i="62570"/>
  <c r="AU9" i="62570"/>
  <c r="AV9" i="62570"/>
  <c r="AW9" i="62570"/>
  <c r="AX9" i="62570"/>
  <c r="AY9" i="62570"/>
  <c r="AZ9" i="62570"/>
  <c r="BA9" i="62570"/>
  <c r="BB9" i="62570"/>
  <c r="BC9" i="62570"/>
  <c r="BD9" i="62570"/>
  <c r="BE9" i="62570"/>
  <c r="BF9" i="62570"/>
  <c r="BG9" i="62570"/>
  <c r="BH9" i="62570"/>
  <c r="BI9" i="62570"/>
  <c r="BJ9" i="62570"/>
  <c r="BK9" i="62570"/>
  <c r="BL9" i="62570"/>
  <c r="D10" i="62570"/>
  <c r="F10" i="62570"/>
  <c r="H10" i="62570"/>
  <c r="J10" i="62570"/>
  <c r="L10" i="62570"/>
  <c r="N10" i="62570"/>
  <c r="P10" i="62570"/>
  <c r="R10" i="62570"/>
  <c r="T10" i="62570"/>
  <c r="V10" i="62570"/>
  <c r="X10" i="62570"/>
  <c r="Z10" i="62570"/>
  <c r="AB10" i="62570"/>
  <c r="AD10" i="62570"/>
  <c r="AF10" i="62570"/>
  <c r="AH10" i="62570"/>
  <c r="AJ10" i="62570"/>
  <c r="AK10" i="62570"/>
  <c r="AL10" i="62570"/>
  <c r="AM10" i="62570"/>
  <c r="AN10" i="62570"/>
  <c r="AO10" i="62570"/>
  <c r="AP10" i="62570"/>
  <c r="AQ10" i="62570"/>
  <c r="AR10" i="62570"/>
  <c r="AS10" i="62570"/>
  <c r="AT10" i="62570"/>
  <c r="AU10" i="62570"/>
  <c r="AV10" i="62570"/>
  <c r="AW10" i="62570"/>
  <c r="AX10" i="62570"/>
  <c r="AY10" i="62570"/>
  <c r="AZ10" i="62570"/>
  <c r="BA10" i="62570"/>
  <c r="BB10" i="62570"/>
  <c r="BC10" i="62570"/>
  <c r="BD10" i="62570"/>
  <c r="BE10" i="62570"/>
  <c r="BF10" i="62570"/>
  <c r="BG10" i="62570"/>
  <c r="BH10" i="62570"/>
  <c r="BI10" i="62570"/>
  <c r="BJ10" i="62570"/>
  <c r="BK10" i="62570"/>
  <c r="BL10" i="62570"/>
  <c r="B11" i="62570"/>
  <c r="D11" i="62570"/>
  <c r="F11" i="62570"/>
  <c r="H11" i="62570"/>
  <c r="J11" i="62570"/>
  <c r="L11" i="62570"/>
  <c r="N11" i="62570"/>
  <c r="P11" i="62570"/>
  <c r="R11" i="62570"/>
  <c r="T11" i="62570"/>
  <c r="V11" i="62570"/>
  <c r="X11" i="62570"/>
  <c r="Z11" i="62570"/>
  <c r="AB11" i="62570"/>
  <c r="AD11" i="62570"/>
  <c r="AF11" i="62570"/>
  <c r="AH11" i="62570"/>
  <c r="AJ11" i="62570"/>
  <c r="AK11" i="62570"/>
  <c r="AL11" i="62570"/>
  <c r="AM11" i="62570"/>
  <c r="AN11" i="62570"/>
  <c r="AO11" i="62570"/>
  <c r="AP11" i="62570"/>
  <c r="AQ11" i="62570"/>
  <c r="AR11" i="62570"/>
  <c r="AS11" i="62570"/>
  <c r="AT11" i="62570"/>
  <c r="AU11" i="62570"/>
  <c r="AV11" i="62570"/>
  <c r="AW11" i="62570"/>
  <c r="AX11" i="62570"/>
  <c r="AY11" i="62570"/>
  <c r="AZ11" i="62570"/>
  <c r="BA11" i="62570"/>
  <c r="BB11" i="62570"/>
  <c r="BC11" i="62570"/>
  <c r="BD11" i="62570"/>
  <c r="BE11" i="62570"/>
  <c r="BF11" i="62570"/>
  <c r="BG11" i="62570"/>
  <c r="BH11" i="62570"/>
  <c r="BI11" i="62570"/>
  <c r="BJ11" i="62570"/>
  <c r="BK11" i="62570"/>
  <c r="BL11" i="62570"/>
  <c r="D12" i="62570"/>
  <c r="AM12" i="62570" s="1"/>
  <c r="F12" i="62570"/>
  <c r="H12" i="62570"/>
  <c r="J12" i="62570"/>
  <c r="L12" i="62570"/>
  <c r="N12" i="62570"/>
  <c r="P12" i="62570"/>
  <c r="R12" i="62570"/>
  <c r="T12" i="62570"/>
  <c r="V12" i="62570"/>
  <c r="X12" i="62570"/>
  <c r="Z12" i="62570"/>
  <c r="AB12" i="62570"/>
  <c r="AD12" i="62570"/>
  <c r="AF12" i="62570"/>
  <c r="AH12" i="62570"/>
  <c r="AJ12" i="62570"/>
  <c r="AK12" i="62570"/>
  <c r="AL12" i="62570"/>
  <c r="AN12" i="62570"/>
  <c r="AO12" i="62570"/>
  <c r="AP12" i="62570"/>
  <c r="AQ12" i="62570"/>
  <c r="AR12" i="62570"/>
  <c r="AS12" i="62570"/>
  <c r="AT12" i="62570"/>
  <c r="AU12" i="62570"/>
  <c r="AV12" i="62570"/>
  <c r="AW12" i="62570"/>
  <c r="AX12" i="62570"/>
  <c r="AY12" i="62570"/>
  <c r="AZ12" i="62570"/>
  <c r="BA12" i="62570"/>
  <c r="BB12" i="62570"/>
  <c r="BC12" i="62570"/>
  <c r="BD12" i="62570"/>
  <c r="BE12" i="62570"/>
  <c r="BF12" i="62570"/>
  <c r="BG12" i="62570"/>
  <c r="BH12" i="62570"/>
  <c r="BI12" i="62570"/>
  <c r="BJ12" i="62570"/>
  <c r="BK12" i="62570"/>
  <c r="BL12" i="62570"/>
  <c r="D13" i="62570"/>
  <c r="F13" i="62570"/>
  <c r="H13" i="62570"/>
  <c r="J13" i="62570"/>
  <c r="L13" i="62570"/>
  <c r="N13" i="62570"/>
  <c r="P13" i="62570"/>
  <c r="R13" i="62570"/>
  <c r="T13" i="62570"/>
  <c r="V13" i="62570"/>
  <c r="X13" i="62570"/>
  <c r="Z13" i="62570"/>
  <c r="AB13" i="62570"/>
  <c r="AD13" i="62570"/>
  <c r="AF13" i="62570"/>
  <c r="AH13" i="62570"/>
  <c r="AJ13" i="62570"/>
  <c r="AK13" i="62570"/>
  <c r="AL13" i="62570"/>
  <c r="AN13" i="62570"/>
  <c r="AO13" i="62570"/>
  <c r="AP13" i="62570"/>
  <c r="AQ13" i="62570"/>
  <c r="AR13" i="62570"/>
  <c r="AS13" i="62570"/>
  <c r="AT13" i="62570"/>
  <c r="AU13" i="62570"/>
  <c r="AV13" i="62570"/>
  <c r="AW13" i="62570"/>
  <c r="AX13" i="62570"/>
  <c r="AY13" i="62570"/>
  <c r="AZ13" i="62570"/>
  <c r="BA13" i="62570"/>
  <c r="BB13" i="62570"/>
  <c r="BC13" i="62570"/>
  <c r="BD13" i="62570"/>
  <c r="BE13" i="62570"/>
  <c r="BF13" i="62570"/>
  <c r="BG13" i="62570"/>
  <c r="BH13" i="62570"/>
  <c r="BI13" i="62570"/>
  <c r="BJ13" i="62570"/>
  <c r="BK13" i="62570"/>
  <c r="BL13" i="62570"/>
  <c r="D14" i="62570"/>
  <c r="F14" i="62570"/>
  <c r="H14" i="62570"/>
  <c r="J14" i="62570"/>
  <c r="L14" i="62570"/>
  <c r="N14" i="62570"/>
  <c r="P14" i="62570"/>
  <c r="R14" i="62570"/>
  <c r="T14" i="62570"/>
  <c r="V14" i="62570"/>
  <c r="X14" i="62570"/>
  <c r="Z14" i="62570"/>
  <c r="AB14" i="62570"/>
  <c r="AD14" i="62570"/>
  <c r="AF14" i="62570"/>
  <c r="AH14" i="62570"/>
  <c r="AJ14" i="62570"/>
  <c r="AK14" i="62570"/>
  <c r="AL14" i="62570"/>
  <c r="AM14" i="62570"/>
  <c r="AN14" i="62570"/>
  <c r="AO14" i="62570"/>
  <c r="AP14" i="62570"/>
  <c r="AQ14" i="62570"/>
  <c r="AR14" i="62570"/>
  <c r="AS14" i="62570"/>
  <c r="AT14" i="62570"/>
  <c r="AU14" i="62570"/>
  <c r="AV14" i="62570"/>
  <c r="AW14" i="62570"/>
  <c r="AX14" i="62570"/>
  <c r="AY14" i="62570"/>
  <c r="AZ14" i="62570"/>
  <c r="BA14" i="62570"/>
  <c r="BB14" i="62570"/>
  <c r="BC14" i="62570"/>
  <c r="BD14" i="62570"/>
  <c r="BE14" i="62570"/>
  <c r="BF14" i="62570"/>
  <c r="BG14" i="62570"/>
  <c r="BH14" i="62570"/>
  <c r="BI14" i="62570"/>
  <c r="BJ14" i="62570"/>
  <c r="BK14" i="62570"/>
  <c r="BL14" i="62570"/>
  <c r="D15" i="62570"/>
  <c r="F15" i="62570"/>
  <c r="H15" i="62570"/>
  <c r="J15" i="62570"/>
  <c r="L15" i="62570"/>
  <c r="B15" i="62570" s="1"/>
  <c r="N15" i="62570"/>
  <c r="P15" i="62570"/>
  <c r="R15" i="62570"/>
  <c r="T15" i="62570"/>
  <c r="V15" i="62570"/>
  <c r="X15" i="62570"/>
  <c r="Z15" i="62570"/>
  <c r="AB15" i="62570"/>
  <c r="AD15" i="62570"/>
  <c r="AF15" i="62570"/>
  <c r="AH15" i="62570"/>
  <c r="AJ15" i="62570"/>
  <c r="AK15" i="62570"/>
  <c r="AL15" i="62570"/>
  <c r="AM15" i="62570"/>
  <c r="AN15" i="62570"/>
  <c r="AO15" i="62570"/>
  <c r="AP15" i="62570"/>
  <c r="AQ15" i="62570"/>
  <c r="AR15" i="62570"/>
  <c r="AS15" i="62570"/>
  <c r="AT15" i="62570"/>
  <c r="AU15" i="62570"/>
  <c r="AV15" i="62570"/>
  <c r="AW15" i="62570"/>
  <c r="AX15" i="62570"/>
  <c r="AY15" i="62570"/>
  <c r="AZ15" i="62570"/>
  <c r="BA15" i="62570"/>
  <c r="BB15" i="62570"/>
  <c r="BC15" i="62570"/>
  <c r="BD15" i="62570"/>
  <c r="BE15" i="62570"/>
  <c r="BF15" i="62570"/>
  <c r="BG15" i="62570"/>
  <c r="BH15" i="62570"/>
  <c r="BI15" i="62570"/>
  <c r="BJ15" i="62570"/>
  <c r="BK15" i="62570"/>
  <c r="BL15" i="62570"/>
  <c r="D16" i="62570"/>
  <c r="AM16" i="62570" s="1"/>
  <c r="F16" i="62570"/>
  <c r="H16" i="62570"/>
  <c r="J16" i="62570"/>
  <c r="L16" i="62570"/>
  <c r="N16" i="62570"/>
  <c r="P16" i="62570"/>
  <c r="R16" i="62570"/>
  <c r="B16" i="62570" s="1"/>
  <c r="T16" i="62570"/>
  <c r="V16" i="62570"/>
  <c r="X16" i="62570"/>
  <c r="Z16" i="62570"/>
  <c r="AB16" i="62570"/>
  <c r="AD16" i="62570"/>
  <c r="AF16" i="62570"/>
  <c r="AH16" i="62570"/>
  <c r="AJ16" i="62570"/>
  <c r="AK16" i="62570"/>
  <c r="AL16" i="62570"/>
  <c r="AN16" i="62570"/>
  <c r="AO16" i="62570"/>
  <c r="AP16" i="62570"/>
  <c r="AQ16" i="62570"/>
  <c r="AR16" i="62570"/>
  <c r="AS16" i="62570"/>
  <c r="AT16" i="62570"/>
  <c r="AU16" i="62570"/>
  <c r="AV16" i="62570"/>
  <c r="AW16" i="62570"/>
  <c r="AX16" i="62570"/>
  <c r="AY16" i="62570"/>
  <c r="AZ16" i="62570"/>
  <c r="BA16" i="62570"/>
  <c r="BB16" i="62570"/>
  <c r="BC16" i="62570"/>
  <c r="BD16" i="62570"/>
  <c r="BE16" i="62570"/>
  <c r="BF16" i="62570"/>
  <c r="BG16" i="62570"/>
  <c r="BH16" i="62570"/>
  <c r="BI16" i="62570"/>
  <c r="BJ16" i="62570"/>
  <c r="BK16" i="62570"/>
  <c r="BL16" i="62570"/>
  <c r="D17" i="62570"/>
  <c r="F17" i="62570"/>
  <c r="H17" i="62570"/>
  <c r="J17" i="62570"/>
  <c r="L17" i="62570"/>
  <c r="N17" i="62570"/>
  <c r="P17" i="62570"/>
  <c r="R17" i="62570"/>
  <c r="T17" i="62570"/>
  <c r="V17" i="62570"/>
  <c r="X17" i="62570"/>
  <c r="Z17" i="62570"/>
  <c r="AB17" i="62570"/>
  <c r="AD17" i="62570"/>
  <c r="AF17" i="62570"/>
  <c r="AH17" i="62570"/>
  <c r="AJ17" i="62570"/>
  <c r="AK17" i="62570"/>
  <c r="AL17" i="62570"/>
  <c r="AM17" i="62570"/>
  <c r="AN17" i="62570"/>
  <c r="AO17" i="62570"/>
  <c r="AP17" i="62570"/>
  <c r="AQ17" i="62570"/>
  <c r="AR17" i="62570"/>
  <c r="AS17" i="62570"/>
  <c r="AT17" i="62570"/>
  <c r="AU17" i="62570"/>
  <c r="AV17" i="62570"/>
  <c r="AW17" i="62570"/>
  <c r="AX17" i="62570"/>
  <c r="AY17" i="62570"/>
  <c r="AZ17" i="62570"/>
  <c r="BA17" i="62570"/>
  <c r="BB17" i="62570"/>
  <c r="BC17" i="62570"/>
  <c r="BD17" i="62570"/>
  <c r="BE17" i="62570"/>
  <c r="BF17" i="62570"/>
  <c r="BG17" i="62570"/>
  <c r="BH17" i="62570"/>
  <c r="BI17" i="62570"/>
  <c r="BJ17" i="62570"/>
  <c r="BK17" i="62570"/>
  <c r="BL17" i="62570"/>
  <c r="D18" i="62570"/>
  <c r="F18" i="62570"/>
  <c r="H18" i="62570"/>
  <c r="J18" i="62570"/>
  <c r="L18" i="62570"/>
  <c r="N18" i="62570"/>
  <c r="P18" i="62570"/>
  <c r="R18" i="62570"/>
  <c r="T18" i="62570"/>
  <c r="V18" i="62570"/>
  <c r="X18" i="62570"/>
  <c r="Z18" i="62570"/>
  <c r="AB18" i="62570"/>
  <c r="AD18" i="62570"/>
  <c r="AF18" i="62570"/>
  <c r="AH18" i="62570"/>
  <c r="AJ18" i="62570"/>
  <c r="AK18" i="62570"/>
  <c r="AL18" i="62570"/>
  <c r="AM18" i="62570"/>
  <c r="AN18" i="62570"/>
  <c r="AO18" i="62570"/>
  <c r="AP18" i="62570"/>
  <c r="AQ18" i="62570"/>
  <c r="AR18" i="62570"/>
  <c r="AS18" i="62570"/>
  <c r="AT18" i="62570"/>
  <c r="AU18" i="62570"/>
  <c r="AV18" i="62570"/>
  <c r="AW18" i="62570"/>
  <c r="AX18" i="62570"/>
  <c r="AY18" i="62570"/>
  <c r="AZ18" i="62570"/>
  <c r="BA18" i="62570"/>
  <c r="BB18" i="62570"/>
  <c r="BC18" i="62570"/>
  <c r="BD18" i="62570"/>
  <c r="BE18" i="62570"/>
  <c r="BF18" i="62570"/>
  <c r="BG18" i="62570"/>
  <c r="BH18" i="62570"/>
  <c r="BI18" i="62570"/>
  <c r="BJ18" i="62570"/>
  <c r="BK18" i="62570"/>
  <c r="BL18" i="62570"/>
  <c r="D19" i="62570"/>
  <c r="F19" i="62570"/>
  <c r="H19" i="62570"/>
  <c r="J19" i="62570"/>
  <c r="L19" i="62570"/>
  <c r="N19" i="62570"/>
  <c r="B19" i="62570" s="1"/>
  <c r="P19" i="62570"/>
  <c r="R19" i="62570"/>
  <c r="T19" i="62570"/>
  <c r="V19" i="62570"/>
  <c r="X19" i="62570"/>
  <c r="Z19" i="62570"/>
  <c r="AB19" i="62570"/>
  <c r="AD19" i="62570"/>
  <c r="AF19" i="62570"/>
  <c r="AH19" i="62570"/>
  <c r="AJ19" i="62570"/>
  <c r="AK19" i="62570"/>
  <c r="AL19" i="62570"/>
  <c r="AM19" i="62570"/>
  <c r="AN19" i="62570"/>
  <c r="AO19" i="62570"/>
  <c r="AP19" i="62570"/>
  <c r="AQ19" i="62570"/>
  <c r="AR19" i="62570"/>
  <c r="AS19" i="62570"/>
  <c r="AT19" i="62570"/>
  <c r="AU19" i="62570"/>
  <c r="AV19" i="62570"/>
  <c r="AW19" i="62570"/>
  <c r="AX19" i="62570"/>
  <c r="AY19" i="62570"/>
  <c r="AZ19" i="62570"/>
  <c r="BA19" i="62570"/>
  <c r="BB19" i="62570"/>
  <c r="BC19" i="62570"/>
  <c r="BD19" i="62570"/>
  <c r="BE19" i="62570"/>
  <c r="BF19" i="62570"/>
  <c r="BG19" i="62570"/>
  <c r="BH19" i="62570"/>
  <c r="BI19" i="62570"/>
  <c r="BJ19" i="62570"/>
  <c r="BK19" i="62570"/>
  <c r="BL19" i="62570"/>
  <c r="D20" i="62570"/>
  <c r="AM20" i="62570" s="1"/>
  <c r="F20" i="62570"/>
  <c r="H20" i="62570"/>
  <c r="J20" i="62570"/>
  <c r="L20" i="62570"/>
  <c r="N20" i="62570"/>
  <c r="P20" i="62570"/>
  <c r="R20" i="62570"/>
  <c r="T20" i="62570"/>
  <c r="V20" i="62570"/>
  <c r="X20" i="62570"/>
  <c r="Z20" i="62570"/>
  <c r="AB20" i="62570"/>
  <c r="AD20" i="62570"/>
  <c r="AF20" i="62570"/>
  <c r="AH20" i="62570"/>
  <c r="AJ20" i="62570"/>
  <c r="AK20" i="62570"/>
  <c r="AL20" i="62570"/>
  <c r="AN20" i="62570"/>
  <c r="AO20" i="62570"/>
  <c r="AP20" i="62570"/>
  <c r="AQ20" i="62570"/>
  <c r="AR20" i="62570"/>
  <c r="AS20" i="62570"/>
  <c r="AT20" i="62570"/>
  <c r="AU20" i="62570"/>
  <c r="AV20" i="62570"/>
  <c r="AW20" i="62570"/>
  <c r="AX20" i="62570"/>
  <c r="AY20" i="62570"/>
  <c r="AZ20" i="62570"/>
  <c r="BA20" i="62570"/>
  <c r="BB20" i="62570"/>
  <c r="BC20" i="62570"/>
  <c r="BD20" i="62570"/>
  <c r="BE20" i="62570"/>
  <c r="BF20" i="62570"/>
  <c r="BG20" i="62570"/>
  <c r="BH20" i="62570"/>
  <c r="BI20" i="62570"/>
  <c r="BJ20" i="62570"/>
  <c r="BK20" i="62570"/>
  <c r="BL20" i="62570"/>
  <c r="D21" i="62570"/>
  <c r="F21" i="62570"/>
  <c r="H21" i="62570"/>
  <c r="J21" i="62570"/>
  <c r="L21" i="62570"/>
  <c r="N21" i="62570"/>
  <c r="P21" i="62570"/>
  <c r="R21" i="62570"/>
  <c r="T21" i="62570"/>
  <c r="V21" i="62570"/>
  <c r="X21" i="62570"/>
  <c r="Z21" i="62570"/>
  <c r="AB21" i="62570"/>
  <c r="AD21" i="62570"/>
  <c r="AF21" i="62570"/>
  <c r="AH21" i="62570"/>
  <c r="AJ21" i="62570"/>
  <c r="AK21" i="62570"/>
  <c r="AL21" i="62570"/>
  <c r="AM21" i="62570"/>
  <c r="AN21" i="62570"/>
  <c r="AO21" i="62570"/>
  <c r="AP21" i="62570"/>
  <c r="AQ21" i="62570"/>
  <c r="AR21" i="62570"/>
  <c r="AS21" i="62570"/>
  <c r="AT21" i="62570"/>
  <c r="AU21" i="62570"/>
  <c r="AV21" i="62570"/>
  <c r="AW21" i="62570"/>
  <c r="AX21" i="62570"/>
  <c r="AY21" i="62570"/>
  <c r="AZ21" i="62570"/>
  <c r="BA21" i="62570"/>
  <c r="BB21" i="62570"/>
  <c r="BC21" i="62570"/>
  <c r="BD21" i="62570"/>
  <c r="BE21" i="62570"/>
  <c r="BF21" i="62570"/>
  <c r="BG21" i="62570"/>
  <c r="BH21" i="62570"/>
  <c r="BI21" i="62570"/>
  <c r="BJ21" i="62570"/>
  <c r="BK21" i="62570"/>
  <c r="BL21" i="62570"/>
  <c r="D22" i="62570"/>
  <c r="F22" i="62570"/>
  <c r="B22" i="62570" s="1"/>
  <c r="H22" i="62570"/>
  <c r="J22" i="62570"/>
  <c r="L22" i="62570"/>
  <c r="N22" i="62570"/>
  <c r="P22" i="62570"/>
  <c r="R22" i="62570"/>
  <c r="T22" i="62570"/>
  <c r="V22" i="62570"/>
  <c r="X22" i="62570"/>
  <c r="Z22" i="62570"/>
  <c r="AB22" i="62570"/>
  <c r="AD22" i="62570"/>
  <c r="AF22" i="62570"/>
  <c r="AH22" i="62570"/>
  <c r="AJ22" i="62570"/>
  <c r="AK22" i="62570"/>
  <c r="AL22" i="62570"/>
  <c r="AM22" i="62570"/>
  <c r="AN22" i="62570"/>
  <c r="AO22" i="62570"/>
  <c r="AP22" i="62570"/>
  <c r="AQ22" i="62570"/>
  <c r="AR22" i="62570"/>
  <c r="AS22" i="62570"/>
  <c r="AT22" i="62570"/>
  <c r="AU22" i="62570"/>
  <c r="AV22" i="62570"/>
  <c r="AW22" i="62570"/>
  <c r="AX22" i="62570"/>
  <c r="AY22" i="62570"/>
  <c r="AZ22" i="62570"/>
  <c r="BA22" i="62570"/>
  <c r="BB22" i="62570"/>
  <c r="BC22" i="62570"/>
  <c r="BD22" i="62570"/>
  <c r="BE22" i="62570"/>
  <c r="BF22" i="62570"/>
  <c r="BG22" i="62570"/>
  <c r="BH22" i="62570"/>
  <c r="BI22" i="62570"/>
  <c r="BJ22" i="62570"/>
  <c r="BK22" i="62570"/>
  <c r="BL22" i="62570"/>
  <c r="D23" i="62570"/>
  <c r="F23" i="62570"/>
  <c r="H23" i="62570"/>
  <c r="J23" i="62570"/>
  <c r="L23" i="62570"/>
  <c r="B23" i="62570" s="1"/>
  <c r="N23" i="62570"/>
  <c r="P23" i="62570"/>
  <c r="R23" i="62570"/>
  <c r="T23" i="62570"/>
  <c r="V23" i="62570"/>
  <c r="X23" i="62570"/>
  <c r="Z23" i="62570"/>
  <c r="AB23" i="62570"/>
  <c r="AD23" i="62570"/>
  <c r="AF23" i="62570"/>
  <c r="AH23" i="62570"/>
  <c r="AJ23" i="62570"/>
  <c r="AK23" i="62570"/>
  <c r="AL23" i="62570"/>
  <c r="AM23" i="62570"/>
  <c r="AN23" i="62570"/>
  <c r="AO23" i="62570"/>
  <c r="AP23" i="62570"/>
  <c r="AQ23" i="62570"/>
  <c r="AR23" i="62570"/>
  <c r="AS23" i="62570"/>
  <c r="AT23" i="62570"/>
  <c r="AU23" i="62570"/>
  <c r="AV23" i="62570"/>
  <c r="AW23" i="62570"/>
  <c r="AX23" i="62570"/>
  <c r="AY23" i="62570"/>
  <c r="AZ23" i="62570"/>
  <c r="BA23" i="62570"/>
  <c r="BB23" i="62570"/>
  <c r="BC23" i="62570"/>
  <c r="BD23" i="62570"/>
  <c r="BE23" i="62570"/>
  <c r="BF23" i="62570"/>
  <c r="BG23" i="62570"/>
  <c r="BH23" i="62570"/>
  <c r="BI23" i="62570"/>
  <c r="BJ23" i="62570"/>
  <c r="BK23" i="62570"/>
  <c r="BL23" i="62570"/>
  <c r="D24" i="62570"/>
  <c r="AM24" i="62570" s="1"/>
  <c r="F24" i="62570"/>
  <c r="H24" i="62570"/>
  <c r="J24" i="62570"/>
  <c r="L24" i="62570"/>
  <c r="N24" i="62570"/>
  <c r="P24" i="62570"/>
  <c r="R24" i="62570"/>
  <c r="T24" i="62570"/>
  <c r="V24" i="62570"/>
  <c r="X24" i="62570"/>
  <c r="Z24" i="62570"/>
  <c r="AB24" i="62570"/>
  <c r="AD24" i="62570"/>
  <c r="AF24" i="62570"/>
  <c r="AH24" i="62570"/>
  <c r="AJ24" i="62570"/>
  <c r="AK24" i="62570"/>
  <c r="AL24" i="62570"/>
  <c r="AN24" i="62570"/>
  <c r="AO24" i="62570"/>
  <c r="AP24" i="62570"/>
  <c r="AQ24" i="62570"/>
  <c r="AR24" i="62570"/>
  <c r="AS24" i="62570"/>
  <c r="AT24" i="62570"/>
  <c r="AU24" i="62570"/>
  <c r="AV24" i="62570"/>
  <c r="AW24" i="62570"/>
  <c r="AX24" i="62570"/>
  <c r="AY24" i="62570"/>
  <c r="AZ24" i="62570"/>
  <c r="BA24" i="62570"/>
  <c r="BB24" i="62570"/>
  <c r="BC24" i="62570"/>
  <c r="BD24" i="62570"/>
  <c r="BE24" i="62570"/>
  <c r="BF24" i="62570"/>
  <c r="BG24" i="62570"/>
  <c r="BH24" i="62570"/>
  <c r="BI24" i="62570"/>
  <c r="BJ24" i="62570"/>
  <c r="BK24" i="62570"/>
  <c r="BL24" i="62570"/>
  <c r="D25" i="62570"/>
  <c r="F25" i="62570"/>
  <c r="H25" i="62570"/>
  <c r="J25" i="62570"/>
  <c r="L25" i="62570"/>
  <c r="N25" i="62570"/>
  <c r="P25" i="62570"/>
  <c r="R25" i="62570"/>
  <c r="T25" i="62570"/>
  <c r="V25" i="62570"/>
  <c r="X25" i="62570"/>
  <c r="Z25" i="62570"/>
  <c r="AB25" i="62570"/>
  <c r="AD25" i="62570"/>
  <c r="AF25" i="62570"/>
  <c r="AH25" i="62570"/>
  <c r="AJ25" i="62570"/>
  <c r="AK25" i="62570"/>
  <c r="AL25" i="62570"/>
  <c r="AN25" i="62570"/>
  <c r="AO25" i="62570"/>
  <c r="AP25" i="62570"/>
  <c r="AQ25" i="62570"/>
  <c r="AR25" i="62570"/>
  <c r="AS25" i="62570"/>
  <c r="AT25" i="62570"/>
  <c r="AU25" i="62570"/>
  <c r="AV25" i="62570"/>
  <c r="AW25" i="62570"/>
  <c r="AX25" i="62570"/>
  <c r="AY25" i="62570"/>
  <c r="AZ25" i="62570"/>
  <c r="BA25" i="62570"/>
  <c r="BB25" i="62570"/>
  <c r="BC25" i="62570"/>
  <c r="BD25" i="62570"/>
  <c r="BE25" i="62570"/>
  <c r="BF25" i="62570"/>
  <c r="BG25" i="62570"/>
  <c r="BH25" i="62570"/>
  <c r="BI25" i="62570"/>
  <c r="BJ25" i="62570"/>
  <c r="BK25" i="62570"/>
  <c r="BL25" i="62570"/>
  <c r="D26" i="62570"/>
  <c r="F26" i="62570"/>
  <c r="H26" i="62570"/>
  <c r="J26" i="62570"/>
  <c r="L26" i="62570"/>
  <c r="N26" i="62570"/>
  <c r="P26" i="62570"/>
  <c r="R26" i="62570"/>
  <c r="T26" i="62570"/>
  <c r="V26" i="62570"/>
  <c r="X26" i="62570"/>
  <c r="Z26" i="62570"/>
  <c r="AB26" i="62570"/>
  <c r="AD26" i="62570"/>
  <c r="AF26" i="62570"/>
  <c r="AH26" i="62570"/>
  <c r="AJ26" i="62570"/>
  <c r="AK26" i="62570"/>
  <c r="AL26" i="62570"/>
  <c r="AM26" i="62570"/>
  <c r="AN26" i="62570"/>
  <c r="AO26" i="62570"/>
  <c r="AP26" i="62570"/>
  <c r="AQ26" i="62570"/>
  <c r="AR26" i="62570"/>
  <c r="AS26" i="62570"/>
  <c r="AT26" i="62570"/>
  <c r="AU26" i="62570"/>
  <c r="AV26" i="62570"/>
  <c r="AW26" i="62570"/>
  <c r="AX26" i="62570"/>
  <c r="AY26" i="62570"/>
  <c r="AZ26" i="62570"/>
  <c r="BA26" i="62570"/>
  <c r="BB26" i="62570"/>
  <c r="BC26" i="62570"/>
  <c r="BD26" i="62570"/>
  <c r="BE26" i="62570"/>
  <c r="BF26" i="62570"/>
  <c r="BG26" i="62570"/>
  <c r="BH26" i="62570"/>
  <c r="BI26" i="62570"/>
  <c r="BJ26" i="62570"/>
  <c r="BK26" i="62570"/>
  <c r="BL26" i="62570"/>
  <c r="D27" i="62570"/>
  <c r="F27" i="62570"/>
  <c r="H27" i="62570"/>
  <c r="J27" i="62570"/>
  <c r="L27" i="62570"/>
  <c r="B27" i="62570" s="1"/>
  <c r="N27" i="62570"/>
  <c r="P27" i="62570"/>
  <c r="R27" i="62570"/>
  <c r="T27" i="62570"/>
  <c r="V27" i="62570"/>
  <c r="X27" i="62570"/>
  <c r="Z27" i="62570"/>
  <c r="AB27" i="62570"/>
  <c r="AD27" i="62570"/>
  <c r="AF27" i="62570"/>
  <c r="AH27" i="62570"/>
  <c r="AJ27" i="62570"/>
  <c r="AK27" i="62570"/>
  <c r="AL27" i="62570"/>
  <c r="AM27" i="62570"/>
  <c r="AN27" i="62570"/>
  <c r="AO27" i="62570"/>
  <c r="AP27" i="62570"/>
  <c r="AQ27" i="62570"/>
  <c r="AR27" i="62570"/>
  <c r="AS27" i="62570"/>
  <c r="AT27" i="62570"/>
  <c r="AU27" i="62570"/>
  <c r="AV27" i="62570"/>
  <c r="AW27" i="62570"/>
  <c r="AX27" i="62570"/>
  <c r="AY27" i="62570"/>
  <c r="AZ27" i="62570"/>
  <c r="BA27" i="62570"/>
  <c r="BB27" i="62570"/>
  <c r="BC27" i="62570"/>
  <c r="BD27" i="62570"/>
  <c r="BE27" i="62570"/>
  <c r="BF27" i="62570"/>
  <c r="BG27" i="62570"/>
  <c r="BH27" i="62570"/>
  <c r="BI27" i="62570"/>
  <c r="BJ27" i="62570"/>
  <c r="BK27" i="62570"/>
  <c r="BL27" i="62570"/>
  <c r="D28" i="62570"/>
  <c r="AM28" i="62570" s="1"/>
  <c r="F28" i="62570"/>
  <c r="H28" i="62570"/>
  <c r="J28" i="62570"/>
  <c r="L28" i="62570"/>
  <c r="N28" i="62570"/>
  <c r="P28" i="62570"/>
  <c r="R28" i="62570"/>
  <c r="T28" i="62570"/>
  <c r="V28" i="62570"/>
  <c r="X28" i="62570"/>
  <c r="Z28" i="62570"/>
  <c r="AB28" i="62570"/>
  <c r="AD28" i="62570"/>
  <c r="AF28" i="62570"/>
  <c r="AH28" i="62570"/>
  <c r="AJ28" i="62570"/>
  <c r="AK28" i="62570"/>
  <c r="AL28" i="62570"/>
  <c r="AN28" i="62570"/>
  <c r="AO28" i="62570"/>
  <c r="AP28" i="62570"/>
  <c r="AQ28" i="62570"/>
  <c r="AR28" i="62570"/>
  <c r="AS28" i="62570"/>
  <c r="AT28" i="62570"/>
  <c r="AU28" i="62570"/>
  <c r="AV28" i="62570"/>
  <c r="AW28" i="62570"/>
  <c r="AX28" i="62570"/>
  <c r="AY28" i="62570"/>
  <c r="AZ28" i="62570"/>
  <c r="BA28" i="62570"/>
  <c r="BB28" i="62570"/>
  <c r="BC28" i="62570"/>
  <c r="BD28" i="62570"/>
  <c r="BE28" i="62570"/>
  <c r="BF28" i="62570"/>
  <c r="BG28" i="62570"/>
  <c r="BH28" i="62570"/>
  <c r="BI28" i="62570"/>
  <c r="BJ28" i="62570"/>
  <c r="BK28" i="62570"/>
  <c r="BL28" i="62570"/>
  <c r="D29" i="62570"/>
  <c r="F29" i="62570"/>
  <c r="H29" i="62570"/>
  <c r="J29" i="62570"/>
  <c r="L29" i="62570"/>
  <c r="N29" i="62570"/>
  <c r="P29" i="62570"/>
  <c r="R29" i="62570"/>
  <c r="T29" i="62570"/>
  <c r="V29" i="62570"/>
  <c r="X29" i="62570"/>
  <c r="Z29" i="62570"/>
  <c r="AB29" i="62570"/>
  <c r="AD29" i="62570"/>
  <c r="AF29" i="62570"/>
  <c r="AH29" i="62570"/>
  <c r="AJ29" i="62570"/>
  <c r="AK29" i="62570"/>
  <c r="AL29" i="62570"/>
  <c r="AM29" i="62570"/>
  <c r="AN29" i="62570"/>
  <c r="AO29" i="62570"/>
  <c r="AP29" i="62570"/>
  <c r="AQ29" i="62570"/>
  <c r="AR29" i="62570"/>
  <c r="AS29" i="62570"/>
  <c r="AT29" i="62570"/>
  <c r="AU29" i="62570"/>
  <c r="AV29" i="62570"/>
  <c r="AW29" i="62570"/>
  <c r="AX29" i="62570"/>
  <c r="AY29" i="62570"/>
  <c r="AZ29" i="62570"/>
  <c r="BA29" i="62570"/>
  <c r="BB29" i="62570"/>
  <c r="BC29" i="62570"/>
  <c r="BD29" i="62570"/>
  <c r="BE29" i="62570"/>
  <c r="BF29" i="62570"/>
  <c r="BG29" i="62570"/>
  <c r="BH29" i="62570"/>
  <c r="BI29" i="62570"/>
  <c r="BJ29" i="62570"/>
  <c r="BK29" i="62570"/>
  <c r="BL29" i="62570"/>
  <c r="D30" i="62570"/>
  <c r="F30" i="62570"/>
  <c r="H30" i="62570"/>
  <c r="J30" i="62570"/>
  <c r="L30" i="62570"/>
  <c r="N30" i="62570"/>
  <c r="P30" i="62570"/>
  <c r="R30" i="62570"/>
  <c r="T30" i="62570"/>
  <c r="V30" i="62570"/>
  <c r="X30" i="62570"/>
  <c r="Z30" i="62570"/>
  <c r="AB30" i="62570"/>
  <c r="AD30" i="62570"/>
  <c r="AF30" i="62570"/>
  <c r="AH30" i="62570"/>
  <c r="AJ30" i="62570"/>
  <c r="AK30" i="62570"/>
  <c r="AL30" i="62570"/>
  <c r="AM30" i="62570"/>
  <c r="AN30" i="62570"/>
  <c r="AO30" i="62570"/>
  <c r="AP30" i="62570"/>
  <c r="AQ30" i="62570"/>
  <c r="AR30" i="62570"/>
  <c r="AS30" i="62570"/>
  <c r="AT30" i="62570"/>
  <c r="AU30" i="62570"/>
  <c r="AV30" i="62570"/>
  <c r="AW30" i="62570"/>
  <c r="AX30" i="62570"/>
  <c r="AY30" i="62570"/>
  <c r="AZ30" i="62570"/>
  <c r="BA30" i="62570"/>
  <c r="BB30" i="62570"/>
  <c r="BC30" i="62570"/>
  <c r="BD30" i="62570"/>
  <c r="BE30" i="62570"/>
  <c r="BF30" i="62570"/>
  <c r="BG30" i="62570"/>
  <c r="BH30" i="62570"/>
  <c r="BI30" i="62570"/>
  <c r="BJ30" i="62570"/>
  <c r="BK30" i="62570"/>
  <c r="BL30" i="62570"/>
  <c r="B31" i="62570"/>
  <c r="D31" i="62570"/>
  <c r="F31" i="62570"/>
  <c r="H31" i="62570"/>
  <c r="J31" i="62570"/>
  <c r="L31" i="62570"/>
  <c r="N31" i="62570"/>
  <c r="P31" i="62570"/>
  <c r="R31" i="62570"/>
  <c r="T31" i="62570"/>
  <c r="V31" i="62570"/>
  <c r="X31" i="62570"/>
  <c r="Z31" i="62570"/>
  <c r="AB31" i="62570"/>
  <c r="AD31" i="62570"/>
  <c r="AF31" i="62570"/>
  <c r="AH31" i="62570"/>
  <c r="AJ31" i="62570"/>
  <c r="AK31" i="62570"/>
  <c r="AL31" i="62570"/>
  <c r="AM31" i="62570"/>
  <c r="AN31" i="62570"/>
  <c r="AO31" i="62570"/>
  <c r="AP31" i="62570"/>
  <c r="AQ31" i="62570"/>
  <c r="AR31" i="62570"/>
  <c r="AS31" i="62570"/>
  <c r="AT31" i="62570"/>
  <c r="AU31" i="62570"/>
  <c r="AV31" i="62570"/>
  <c r="AW31" i="62570"/>
  <c r="AX31" i="62570"/>
  <c r="AY31" i="62570"/>
  <c r="AZ31" i="62570"/>
  <c r="BA31" i="62570"/>
  <c r="BB31" i="62570"/>
  <c r="BC31" i="62570"/>
  <c r="BD31" i="62570"/>
  <c r="BE31" i="62570"/>
  <c r="BF31" i="62570"/>
  <c r="BG31" i="62570"/>
  <c r="BH31" i="62570"/>
  <c r="BI31" i="62570"/>
  <c r="BJ31" i="62570"/>
  <c r="BK31" i="62570"/>
  <c r="BL31" i="62570"/>
  <c r="D32" i="62570"/>
  <c r="AM32" i="62570" s="1"/>
  <c r="F32" i="62570"/>
  <c r="H32" i="62570"/>
  <c r="J32" i="62570"/>
  <c r="L32" i="62570"/>
  <c r="N32" i="62570"/>
  <c r="P32" i="62570"/>
  <c r="R32" i="62570"/>
  <c r="T32" i="62570"/>
  <c r="V32" i="62570"/>
  <c r="X32" i="62570"/>
  <c r="Z32" i="62570"/>
  <c r="AB32" i="62570"/>
  <c r="AD32" i="62570"/>
  <c r="AF32" i="62570"/>
  <c r="AH32" i="62570"/>
  <c r="AJ32" i="62570"/>
  <c r="AK32" i="62570"/>
  <c r="AL32" i="62570"/>
  <c r="AN32" i="62570"/>
  <c r="AO32" i="62570"/>
  <c r="AP32" i="62570"/>
  <c r="AQ32" i="62570"/>
  <c r="AR32" i="62570"/>
  <c r="AS32" i="62570"/>
  <c r="AT32" i="62570"/>
  <c r="AU32" i="62570"/>
  <c r="AV32" i="62570"/>
  <c r="AW32" i="62570"/>
  <c r="AX32" i="62570"/>
  <c r="AY32" i="62570"/>
  <c r="AZ32" i="62570"/>
  <c r="BA32" i="62570"/>
  <c r="BB32" i="62570"/>
  <c r="BC32" i="62570"/>
  <c r="BD32" i="62570"/>
  <c r="BE32" i="62570"/>
  <c r="BF32" i="62570"/>
  <c r="BG32" i="62570"/>
  <c r="BH32" i="62570"/>
  <c r="BI32" i="62570"/>
  <c r="BJ32" i="62570"/>
  <c r="BK32" i="62570"/>
  <c r="BL32" i="62570"/>
  <c r="D33" i="62570"/>
  <c r="AM33" i="62570" s="1"/>
  <c r="F33" i="62570"/>
  <c r="H33" i="62570"/>
  <c r="J33" i="62570"/>
  <c r="L33" i="62570"/>
  <c r="N33" i="62570"/>
  <c r="P33" i="62570"/>
  <c r="R33" i="62570"/>
  <c r="T33" i="62570"/>
  <c r="V33" i="62570"/>
  <c r="X33" i="62570"/>
  <c r="Z33" i="62570"/>
  <c r="AB33" i="62570"/>
  <c r="AD33" i="62570"/>
  <c r="AF33" i="62570"/>
  <c r="AH33" i="62570"/>
  <c r="AJ33" i="62570"/>
  <c r="AK33" i="62570"/>
  <c r="AL33" i="62570"/>
  <c r="AN33" i="62570"/>
  <c r="AO33" i="62570"/>
  <c r="AP33" i="62570"/>
  <c r="AQ33" i="62570"/>
  <c r="AR33" i="62570"/>
  <c r="AS33" i="62570"/>
  <c r="AT33" i="62570"/>
  <c r="AU33" i="62570"/>
  <c r="AV33" i="62570"/>
  <c r="AW33" i="62570"/>
  <c r="AX33" i="62570"/>
  <c r="AY33" i="62570"/>
  <c r="AZ33" i="62570"/>
  <c r="BA33" i="62570"/>
  <c r="BB33" i="62570"/>
  <c r="BC33" i="62570"/>
  <c r="BD33" i="62570"/>
  <c r="BE33" i="62570"/>
  <c r="BF33" i="62570"/>
  <c r="BG33" i="62570"/>
  <c r="BH33" i="62570"/>
  <c r="BI33" i="62570"/>
  <c r="BJ33" i="62570"/>
  <c r="BK33" i="62570"/>
  <c r="BL33" i="62570"/>
  <c r="D34" i="62570"/>
  <c r="F34" i="62570"/>
  <c r="H34" i="62570"/>
  <c r="J34" i="62570"/>
  <c r="L34" i="62570"/>
  <c r="N34" i="62570"/>
  <c r="P34" i="62570"/>
  <c r="R34" i="62570"/>
  <c r="T34" i="62570"/>
  <c r="V34" i="62570"/>
  <c r="X34" i="62570"/>
  <c r="Z34" i="62570"/>
  <c r="AB34" i="62570"/>
  <c r="AD34" i="62570"/>
  <c r="AF34" i="62570"/>
  <c r="AH34" i="62570"/>
  <c r="AJ34" i="62570"/>
  <c r="AK34" i="62570"/>
  <c r="AL34" i="62570"/>
  <c r="AM34" i="62570"/>
  <c r="AN34" i="62570"/>
  <c r="AO34" i="62570"/>
  <c r="AP34" i="62570"/>
  <c r="AQ34" i="62570"/>
  <c r="AR34" i="62570"/>
  <c r="AS34" i="62570"/>
  <c r="AT34" i="62570"/>
  <c r="AU34" i="62570"/>
  <c r="AV34" i="62570"/>
  <c r="AW34" i="62570"/>
  <c r="AX34" i="62570"/>
  <c r="AY34" i="62570"/>
  <c r="AZ34" i="62570"/>
  <c r="BA34" i="62570"/>
  <c r="BB34" i="62570"/>
  <c r="BC34" i="62570"/>
  <c r="BD34" i="62570"/>
  <c r="BE34" i="62570"/>
  <c r="BF34" i="62570"/>
  <c r="BG34" i="62570"/>
  <c r="BH34" i="62570"/>
  <c r="BI34" i="62570"/>
  <c r="BJ34" i="62570"/>
  <c r="BK34" i="62570"/>
  <c r="BL34" i="62570"/>
  <c r="D35" i="62570"/>
  <c r="F35" i="62570"/>
  <c r="H35" i="62570"/>
  <c r="J35" i="62570"/>
  <c r="L35" i="62570"/>
  <c r="B35" i="62570" s="1"/>
  <c r="N35" i="62570"/>
  <c r="P35" i="62570"/>
  <c r="R35" i="62570"/>
  <c r="T35" i="62570"/>
  <c r="V35" i="62570"/>
  <c r="X35" i="62570"/>
  <c r="Z35" i="62570"/>
  <c r="AB35" i="62570"/>
  <c r="AD35" i="62570"/>
  <c r="AF35" i="62570"/>
  <c r="AH35" i="62570"/>
  <c r="AJ35" i="62570"/>
  <c r="AK35" i="62570"/>
  <c r="AL35" i="62570"/>
  <c r="AM35" i="62570"/>
  <c r="AN35" i="62570"/>
  <c r="AO35" i="62570"/>
  <c r="AP35" i="62570"/>
  <c r="AQ35" i="62570"/>
  <c r="AR35" i="62570"/>
  <c r="AS35" i="62570"/>
  <c r="AT35" i="62570"/>
  <c r="AU35" i="62570"/>
  <c r="AV35" i="62570"/>
  <c r="AW35" i="62570"/>
  <c r="AX35" i="62570"/>
  <c r="AY35" i="62570"/>
  <c r="AZ35" i="62570"/>
  <c r="BA35" i="62570"/>
  <c r="BB35" i="62570"/>
  <c r="BC35" i="62570"/>
  <c r="BD35" i="62570"/>
  <c r="BE35" i="62570"/>
  <c r="BF35" i="62570"/>
  <c r="BG35" i="62570"/>
  <c r="BH35" i="62570"/>
  <c r="BI35" i="62570"/>
  <c r="BJ35" i="62570"/>
  <c r="BK35" i="62570"/>
  <c r="BL35" i="62570"/>
  <c r="D36" i="62570"/>
  <c r="AM36" i="62570" s="1"/>
  <c r="F36" i="62570"/>
  <c r="H36" i="62570"/>
  <c r="J36" i="62570"/>
  <c r="L36" i="62570"/>
  <c r="N36" i="62570"/>
  <c r="P36" i="62570"/>
  <c r="B36" i="62570" s="1"/>
  <c r="R36" i="62570"/>
  <c r="T36" i="62570"/>
  <c r="V36" i="62570"/>
  <c r="X36" i="62570"/>
  <c r="Z36" i="62570"/>
  <c r="AB36" i="62570"/>
  <c r="AD36" i="62570"/>
  <c r="AF36" i="62570"/>
  <c r="AH36" i="62570"/>
  <c r="AJ36" i="62570"/>
  <c r="AK36" i="62570"/>
  <c r="AL36" i="62570"/>
  <c r="AN36" i="62570"/>
  <c r="AO36" i="62570"/>
  <c r="AP36" i="62570"/>
  <c r="AQ36" i="62570"/>
  <c r="AR36" i="62570"/>
  <c r="AS36" i="62570"/>
  <c r="AT36" i="62570"/>
  <c r="AU36" i="62570"/>
  <c r="AV36" i="62570"/>
  <c r="AW36" i="62570"/>
  <c r="AX36" i="62570"/>
  <c r="AY36" i="62570"/>
  <c r="AZ36" i="62570"/>
  <c r="BA36" i="62570"/>
  <c r="BB36" i="62570"/>
  <c r="BC36" i="62570"/>
  <c r="BD36" i="62570"/>
  <c r="BE36" i="62570"/>
  <c r="BF36" i="62570"/>
  <c r="BG36" i="62570"/>
  <c r="BH36" i="62570"/>
  <c r="BI36" i="62570"/>
  <c r="BJ36" i="62570"/>
  <c r="BK36" i="62570"/>
  <c r="BL36" i="62570"/>
  <c r="D37" i="62570"/>
  <c r="F37" i="62570"/>
  <c r="H37" i="62570"/>
  <c r="J37" i="62570"/>
  <c r="L37" i="62570"/>
  <c r="N37" i="62570"/>
  <c r="P37" i="62570"/>
  <c r="R37" i="62570"/>
  <c r="T37" i="62570"/>
  <c r="V37" i="62570"/>
  <c r="X37" i="62570"/>
  <c r="Z37" i="62570"/>
  <c r="AB37" i="62570"/>
  <c r="AD37" i="62570"/>
  <c r="AF37" i="62570"/>
  <c r="AH37" i="62570"/>
  <c r="AJ37" i="62570"/>
  <c r="AK37" i="62570"/>
  <c r="AL37" i="62570"/>
  <c r="AN37" i="62570"/>
  <c r="AO37" i="62570"/>
  <c r="AP37" i="62570"/>
  <c r="AQ37" i="62570"/>
  <c r="AR37" i="62570"/>
  <c r="AS37" i="62570"/>
  <c r="AT37" i="62570"/>
  <c r="AU37" i="62570"/>
  <c r="AV37" i="62570"/>
  <c r="AW37" i="62570"/>
  <c r="AX37" i="62570"/>
  <c r="AY37" i="62570"/>
  <c r="AZ37" i="62570"/>
  <c r="BA37" i="62570"/>
  <c r="BB37" i="62570"/>
  <c r="BC37" i="62570"/>
  <c r="BD37" i="62570"/>
  <c r="BE37" i="62570"/>
  <c r="BF37" i="62570"/>
  <c r="BG37" i="62570"/>
  <c r="BH37" i="62570"/>
  <c r="BI37" i="62570"/>
  <c r="BJ37" i="62570"/>
  <c r="BK37" i="62570"/>
  <c r="BL37" i="62570"/>
  <c r="D38" i="62570"/>
  <c r="F38" i="62570"/>
  <c r="H38" i="62570"/>
  <c r="J38" i="62570"/>
  <c r="L38" i="62570"/>
  <c r="N38" i="62570"/>
  <c r="P38" i="62570"/>
  <c r="R38" i="62570"/>
  <c r="T38" i="62570"/>
  <c r="V38" i="62570"/>
  <c r="X38" i="62570"/>
  <c r="Z38" i="62570"/>
  <c r="AB38" i="62570"/>
  <c r="AD38" i="62570"/>
  <c r="AF38" i="62570"/>
  <c r="AH38" i="62570"/>
  <c r="AJ38" i="62570"/>
  <c r="AK38" i="62570"/>
  <c r="AL38" i="62570"/>
  <c r="AM38" i="62570"/>
  <c r="AN38" i="62570"/>
  <c r="AO38" i="62570"/>
  <c r="AP38" i="62570"/>
  <c r="AQ38" i="62570"/>
  <c r="AR38" i="62570"/>
  <c r="AS38" i="62570"/>
  <c r="AT38" i="62570"/>
  <c r="AU38" i="62570"/>
  <c r="AV38" i="62570"/>
  <c r="AW38" i="62570"/>
  <c r="AX38" i="62570"/>
  <c r="AY38" i="62570"/>
  <c r="AZ38" i="62570"/>
  <c r="BA38" i="62570"/>
  <c r="BB38" i="62570"/>
  <c r="BC38" i="62570"/>
  <c r="BD38" i="62570"/>
  <c r="BE38" i="62570"/>
  <c r="BF38" i="62570"/>
  <c r="BG38" i="62570"/>
  <c r="BH38" i="62570"/>
  <c r="BI38" i="62570"/>
  <c r="BJ38" i="62570"/>
  <c r="BK38" i="62570"/>
  <c r="BL38" i="62570"/>
  <c r="D39" i="62570"/>
  <c r="F39" i="62570"/>
  <c r="H39" i="62570"/>
  <c r="J39" i="62570"/>
  <c r="L39" i="62570"/>
  <c r="N39" i="62570"/>
  <c r="P39" i="62570"/>
  <c r="R39" i="62570"/>
  <c r="B39" i="62570" s="1"/>
  <c r="T39" i="62570"/>
  <c r="V39" i="62570"/>
  <c r="X39" i="62570"/>
  <c r="Z39" i="62570"/>
  <c r="AB39" i="62570"/>
  <c r="AD39" i="62570"/>
  <c r="AF39" i="62570"/>
  <c r="AH39" i="62570"/>
  <c r="AJ39" i="62570"/>
  <c r="AK39" i="62570"/>
  <c r="AL39" i="62570"/>
  <c r="AM39" i="62570"/>
  <c r="AN39" i="62570"/>
  <c r="AO39" i="62570"/>
  <c r="AP39" i="62570"/>
  <c r="AQ39" i="62570"/>
  <c r="AR39" i="62570"/>
  <c r="AS39" i="62570"/>
  <c r="AT39" i="62570"/>
  <c r="AU39" i="62570"/>
  <c r="AV39" i="62570"/>
  <c r="AW39" i="62570"/>
  <c r="AX39" i="62570"/>
  <c r="AY39" i="62570"/>
  <c r="AZ39" i="62570"/>
  <c r="BA39" i="62570"/>
  <c r="BB39" i="62570"/>
  <c r="BC39" i="62570"/>
  <c r="BD39" i="62570"/>
  <c r="BE39" i="62570"/>
  <c r="BF39" i="62570"/>
  <c r="BG39" i="62570"/>
  <c r="BH39" i="62570"/>
  <c r="BI39" i="62570"/>
  <c r="BJ39" i="62570"/>
  <c r="BK39" i="62570"/>
  <c r="BL39" i="62570"/>
  <c r="D40" i="62570"/>
  <c r="AM40" i="62570" s="1"/>
  <c r="F40" i="62570"/>
  <c r="B40" i="62570" s="1"/>
  <c r="H40" i="62570"/>
  <c r="J40" i="62570"/>
  <c r="L40" i="62570"/>
  <c r="N40" i="62570"/>
  <c r="P40" i="62570"/>
  <c r="R40" i="62570"/>
  <c r="T40" i="62570"/>
  <c r="V40" i="62570"/>
  <c r="X40" i="62570"/>
  <c r="Z40" i="62570"/>
  <c r="AB40" i="62570"/>
  <c r="AD40" i="62570"/>
  <c r="AF40" i="62570"/>
  <c r="AH40" i="62570"/>
  <c r="AJ40" i="62570"/>
  <c r="AK40" i="62570"/>
  <c r="AL40" i="62570"/>
  <c r="AN40" i="62570"/>
  <c r="AO40" i="62570"/>
  <c r="AP40" i="62570"/>
  <c r="AQ40" i="62570"/>
  <c r="AR40" i="62570"/>
  <c r="AS40" i="62570"/>
  <c r="AT40" i="62570"/>
  <c r="AU40" i="62570"/>
  <c r="AV40" i="62570"/>
  <c r="AW40" i="62570"/>
  <c r="AX40" i="62570"/>
  <c r="AY40" i="62570"/>
  <c r="AZ40" i="62570"/>
  <c r="BA40" i="62570"/>
  <c r="BB40" i="62570"/>
  <c r="BC40" i="62570"/>
  <c r="BD40" i="62570"/>
  <c r="BE40" i="62570"/>
  <c r="BF40" i="62570"/>
  <c r="BG40" i="62570"/>
  <c r="BH40" i="62570"/>
  <c r="BI40" i="62570"/>
  <c r="BJ40" i="62570"/>
  <c r="BK40" i="62570"/>
  <c r="BL40" i="62570"/>
  <c r="D41" i="62570"/>
  <c r="F41" i="62570"/>
  <c r="H41" i="62570"/>
  <c r="J41" i="62570"/>
  <c r="L41" i="62570"/>
  <c r="N41" i="62570"/>
  <c r="P41" i="62570"/>
  <c r="R41" i="62570"/>
  <c r="T41" i="62570"/>
  <c r="V41" i="62570"/>
  <c r="X41" i="62570"/>
  <c r="Z41" i="62570"/>
  <c r="AB41" i="62570"/>
  <c r="AD41" i="62570"/>
  <c r="AF41" i="62570"/>
  <c r="AH41" i="62570"/>
  <c r="AJ41" i="62570"/>
  <c r="AK41" i="62570"/>
  <c r="AL41" i="62570"/>
  <c r="AM41" i="62570"/>
  <c r="AN41" i="62570"/>
  <c r="AO41" i="62570"/>
  <c r="AP41" i="62570"/>
  <c r="AQ41" i="62570"/>
  <c r="AR41" i="62570"/>
  <c r="AS41" i="62570"/>
  <c r="AT41" i="62570"/>
  <c r="AU41" i="62570"/>
  <c r="AV41" i="62570"/>
  <c r="AW41" i="62570"/>
  <c r="AX41" i="62570"/>
  <c r="AY41" i="62570"/>
  <c r="AZ41" i="62570"/>
  <c r="BA41" i="62570"/>
  <c r="BB41" i="62570"/>
  <c r="BC41" i="62570"/>
  <c r="BD41" i="62570"/>
  <c r="BE41" i="62570"/>
  <c r="BF41" i="62570"/>
  <c r="BG41" i="62570"/>
  <c r="BH41" i="62570"/>
  <c r="BI41" i="62570"/>
  <c r="BJ41" i="62570"/>
  <c r="BK41" i="62570"/>
  <c r="BL41" i="62570"/>
  <c r="D42" i="62570"/>
  <c r="F42" i="62570"/>
  <c r="H42" i="62570"/>
  <c r="J42" i="62570"/>
  <c r="L42" i="62570"/>
  <c r="N42" i="62570"/>
  <c r="P42" i="62570"/>
  <c r="R42" i="62570"/>
  <c r="T42" i="62570"/>
  <c r="V42" i="62570"/>
  <c r="X42" i="62570"/>
  <c r="Z42" i="62570"/>
  <c r="AB42" i="62570"/>
  <c r="AD42" i="62570"/>
  <c r="AF42" i="62570"/>
  <c r="AH42" i="62570"/>
  <c r="AJ42" i="62570"/>
  <c r="AK42" i="62570"/>
  <c r="AL42" i="62570"/>
  <c r="AM42" i="62570"/>
  <c r="AN42" i="62570"/>
  <c r="AO42" i="62570"/>
  <c r="AP42" i="62570"/>
  <c r="AQ42" i="62570"/>
  <c r="AR42" i="62570"/>
  <c r="AS42" i="62570"/>
  <c r="AT42" i="62570"/>
  <c r="AU42" i="62570"/>
  <c r="AV42" i="62570"/>
  <c r="AW42" i="62570"/>
  <c r="AX42" i="62570"/>
  <c r="AY42" i="62570"/>
  <c r="AZ42" i="62570"/>
  <c r="BA42" i="62570"/>
  <c r="BB42" i="62570"/>
  <c r="BC42" i="62570"/>
  <c r="BD42" i="62570"/>
  <c r="BE42" i="62570"/>
  <c r="BF42" i="62570"/>
  <c r="BG42" i="62570"/>
  <c r="BH42" i="62570"/>
  <c r="BI42" i="62570"/>
  <c r="BJ42" i="62570"/>
  <c r="BK42" i="62570"/>
  <c r="BL42" i="62570"/>
  <c r="D43" i="62570"/>
  <c r="F43" i="62570"/>
  <c r="H43" i="62570"/>
  <c r="J43" i="62570"/>
  <c r="L43" i="62570"/>
  <c r="N43" i="62570"/>
  <c r="P43" i="62570"/>
  <c r="R43" i="62570"/>
  <c r="B43" i="62570" s="1"/>
  <c r="T43" i="62570"/>
  <c r="V43" i="62570"/>
  <c r="X43" i="62570"/>
  <c r="Z43" i="62570"/>
  <c r="AB43" i="62570"/>
  <c r="AD43" i="62570"/>
  <c r="AF43" i="62570"/>
  <c r="AH43" i="62570"/>
  <c r="AJ43" i="62570"/>
  <c r="AK43" i="62570"/>
  <c r="AL43" i="62570"/>
  <c r="AM43" i="62570"/>
  <c r="AN43" i="62570"/>
  <c r="AO43" i="62570"/>
  <c r="AP43" i="62570"/>
  <c r="AQ43" i="62570"/>
  <c r="AR43" i="62570"/>
  <c r="AS43" i="62570"/>
  <c r="AT43" i="62570"/>
  <c r="AU43" i="62570"/>
  <c r="AV43" i="62570"/>
  <c r="AW43" i="62570"/>
  <c r="AX43" i="62570"/>
  <c r="AY43" i="62570"/>
  <c r="AZ43" i="62570"/>
  <c r="BA43" i="62570"/>
  <c r="BB43" i="62570"/>
  <c r="BC43" i="62570"/>
  <c r="BD43" i="62570"/>
  <c r="BE43" i="62570"/>
  <c r="BF43" i="62570"/>
  <c r="BG43" i="62570"/>
  <c r="BH43" i="62570"/>
  <c r="BI43" i="62570"/>
  <c r="BJ43" i="62570"/>
  <c r="BK43" i="62570"/>
  <c r="BL43" i="62570"/>
  <c r="D44" i="62570"/>
  <c r="AM44" i="62570" s="1"/>
  <c r="F44" i="62570"/>
  <c r="H44" i="62570"/>
  <c r="J44" i="62570"/>
  <c r="L44" i="62570"/>
  <c r="N44" i="62570"/>
  <c r="P44" i="62570"/>
  <c r="R44" i="62570"/>
  <c r="T44" i="62570"/>
  <c r="V44" i="62570"/>
  <c r="X44" i="62570"/>
  <c r="Z44" i="62570"/>
  <c r="AB44" i="62570"/>
  <c r="AD44" i="62570"/>
  <c r="AF44" i="62570"/>
  <c r="AH44" i="62570"/>
  <c r="AJ44" i="62570"/>
  <c r="AK44" i="62570"/>
  <c r="AL44" i="62570"/>
  <c r="AN44" i="62570"/>
  <c r="AO44" i="62570"/>
  <c r="AP44" i="62570"/>
  <c r="AQ44" i="62570"/>
  <c r="AR44" i="62570"/>
  <c r="AS44" i="62570"/>
  <c r="AT44" i="62570"/>
  <c r="AU44" i="62570"/>
  <c r="AV44" i="62570"/>
  <c r="AW44" i="62570"/>
  <c r="AX44" i="62570"/>
  <c r="AY44" i="62570"/>
  <c r="AZ44" i="62570"/>
  <c r="BA44" i="62570"/>
  <c r="BB44" i="62570"/>
  <c r="BC44" i="62570"/>
  <c r="BD44" i="62570"/>
  <c r="BE44" i="62570"/>
  <c r="BF44" i="62570"/>
  <c r="BG44" i="62570"/>
  <c r="BH44" i="62570"/>
  <c r="BI44" i="62570"/>
  <c r="BJ44" i="62570"/>
  <c r="BK44" i="62570"/>
  <c r="BL44" i="62570"/>
  <c r="D45" i="62570"/>
  <c r="AM45" i="62570" s="1"/>
  <c r="F45" i="62570"/>
  <c r="H45" i="62570"/>
  <c r="J45" i="62570"/>
  <c r="L45" i="62570"/>
  <c r="N45" i="62570"/>
  <c r="P45" i="62570"/>
  <c r="R45" i="62570"/>
  <c r="T45" i="62570"/>
  <c r="V45" i="62570"/>
  <c r="X45" i="62570"/>
  <c r="Z45" i="62570"/>
  <c r="AB45" i="62570"/>
  <c r="AD45" i="62570"/>
  <c r="AF45" i="62570"/>
  <c r="AH45" i="62570"/>
  <c r="AJ45" i="62570"/>
  <c r="AK45" i="62570"/>
  <c r="AL45" i="62570"/>
  <c r="AN45" i="62570"/>
  <c r="AO45" i="62570"/>
  <c r="AP45" i="62570"/>
  <c r="AQ45" i="62570"/>
  <c r="AR45" i="62570"/>
  <c r="AS45" i="62570"/>
  <c r="AT45" i="62570"/>
  <c r="AU45" i="62570"/>
  <c r="AV45" i="62570"/>
  <c r="AW45" i="62570"/>
  <c r="AX45" i="62570"/>
  <c r="AY45" i="62570"/>
  <c r="AZ45" i="62570"/>
  <c r="BA45" i="62570"/>
  <c r="BB45" i="62570"/>
  <c r="BC45" i="62570"/>
  <c r="BD45" i="62570"/>
  <c r="BE45" i="62570"/>
  <c r="BF45" i="62570"/>
  <c r="BG45" i="62570"/>
  <c r="BH45" i="62570"/>
  <c r="BI45" i="62570"/>
  <c r="BJ45" i="62570"/>
  <c r="BK45" i="62570"/>
  <c r="BL45" i="62570"/>
  <c r="D46" i="62570"/>
  <c r="F46" i="62570"/>
  <c r="H46" i="62570"/>
  <c r="J46" i="62570"/>
  <c r="L46" i="62570"/>
  <c r="N46" i="62570"/>
  <c r="P46" i="62570"/>
  <c r="R46" i="62570"/>
  <c r="T46" i="62570"/>
  <c r="V46" i="62570"/>
  <c r="X46" i="62570"/>
  <c r="Z46" i="62570"/>
  <c r="AB46" i="62570"/>
  <c r="AD46" i="62570"/>
  <c r="AF46" i="62570"/>
  <c r="AH46" i="62570"/>
  <c r="AJ46" i="62570"/>
  <c r="AK46" i="62570"/>
  <c r="AL46" i="62570"/>
  <c r="AM46" i="62570"/>
  <c r="AN46" i="62570"/>
  <c r="AO46" i="62570"/>
  <c r="AP46" i="62570"/>
  <c r="AQ46" i="62570"/>
  <c r="AR46" i="62570"/>
  <c r="AS46" i="62570"/>
  <c r="AT46" i="62570"/>
  <c r="AU46" i="62570"/>
  <c r="AV46" i="62570"/>
  <c r="AW46" i="62570"/>
  <c r="AX46" i="62570"/>
  <c r="AY46" i="62570"/>
  <c r="AZ46" i="62570"/>
  <c r="BA46" i="62570"/>
  <c r="BB46" i="62570"/>
  <c r="BC46" i="62570"/>
  <c r="BD46" i="62570"/>
  <c r="BE46" i="62570"/>
  <c r="BF46" i="62570"/>
  <c r="BG46" i="62570"/>
  <c r="BH46" i="62570"/>
  <c r="BI46" i="62570"/>
  <c r="BJ46" i="62570"/>
  <c r="BK46" i="62570"/>
  <c r="BL46" i="62570"/>
  <c r="D47" i="62570"/>
  <c r="F47" i="62570"/>
  <c r="H47" i="62570"/>
  <c r="J47" i="62570"/>
  <c r="L47" i="62570"/>
  <c r="B47" i="62570" s="1"/>
  <c r="N47" i="62570"/>
  <c r="P47" i="62570"/>
  <c r="R47" i="62570"/>
  <c r="T47" i="62570"/>
  <c r="V47" i="62570"/>
  <c r="X47" i="62570"/>
  <c r="Z47" i="62570"/>
  <c r="AB47" i="62570"/>
  <c r="AD47" i="62570"/>
  <c r="AF47" i="62570"/>
  <c r="AH47" i="62570"/>
  <c r="AJ47" i="62570"/>
  <c r="AK47" i="62570"/>
  <c r="AL47" i="62570"/>
  <c r="AM47" i="62570"/>
  <c r="AN47" i="62570"/>
  <c r="AO47" i="62570"/>
  <c r="AP47" i="62570"/>
  <c r="AQ47" i="62570"/>
  <c r="AR47" i="62570"/>
  <c r="AS47" i="62570"/>
  <c r="AT47" i="62570"/>
  <c r="AU47" i="62570"/>
  <c r="AV47" i="62570"/>
  <c r="AW47" i="62570"/>
  <c r="AX47" i="62570"/>
  <c r="AY47" i="62570"/>
  <c r="AZ47" i="62570"/>
  <c r="BA47" i="62570"/>
  <c r="BB47" i="62570"/>
  <c r="BC47" i="62570"/>
  <c r="BD47" i="62570"/>
  <c r="BE47" i="62570"/>
  <c r="BF47" i="62570"/>
  <c r="BG47" i="62570"/>
  <c r="BH47" i="62570"/>
  <c r="BI47" i="62570"/>
  <c r="BJ47" i="62570"/>
  <c r="BK47" i="62570"/>
  <c r="BL47" i="62570"/>
  <c r="D48" i="62570"/>
  <c r="AM48" i="62570" s="1"/>
  <c r="F48" i="62570"/>
  <c r="H48" i="62570"/>
  <c r="J48" i="62570"/>
  <c r="L48" i="62570"/>
  <c r="N48" i="62570"/>
  <c r="P48" i="62570"/>
  <c r="R48" i="62570"/>
  <c r="B48" i="62570" s="1"/>
  <c r="T48" i="62570"/>
  <c r="V48" i="62570"/>
  <c r="X48" i="62570"/>
  <c r="Z48" i="62570"/>
  <c r="AB48" i="62570"/>
  <c r="AD48" i="62570"/>
  <c r="AF48" i="62570"/>
  <c r="AH48" i="62570"/>
  <c r="AJ48" i="62570"/>
  <c r="AK48" i="62570"/>
  <c r="AL48" i="62570"/>
  <c r="AN48" i="62570"/>
  <c r="AO48" i="62570"/>
  <c r="AP48" i="62570"/>
  <c r="AQ48" i="62570"/>
  <c r="AR48" i="62570"/>
  <c r="AS48" i="62570"/>
  <c r="AT48" i="62570"/>
  <c r="AU48" i="62570"/>
  <c r="AV48" i="62570"/>
  <c r="AW48" i="62570"/>
  <c r="AX48" i="62570"/>
  <c r="AY48" i="62570"/>
  <c r="AZ48" i="62570"/>
  <c r="BA48" i="62570"/>
  <c r="BB48" i="62570"/>
  <c r="BC48" i="62570"/>
  <c r="BD48" i="62570"/>
  <c r="BE48" i="62570"/>
  <c r="BF48" i="62570"/>
  <c r="BG48" i="62570"/>
  <c r="BH48" i="62570"/>
  <c r="BI48" i="62570"/>
  <c r="BJ48" i="62570"/>
  <c r="BK48" i="62570"/>
  <c r="BL48" i="62570"/>
  <c r="D49" i="62570"/>
  <c r="F49" i="62570"/>
  <c r="H49" i="62570"/>
  <c r="J49" i="62570"/>
  <c r="L49" i="62570"/>
  <c r="N49" i="62570"/>
  <c r="P49" i="62570"/>
  <c r="R49" i="62570"/>
  <c r="T49" i="62570"/>
  <c r="V49" i="62570"/>
  <c r="X49" i="62570"/>
  <c r="Z49" i="62570"/>
  <c r="AB49" i="62570"/>
  <c r="AD49" i="62570"/>
  <c r="AF49" i="62570"/>
  <c r="AH49" i="62570"/>
  <c r="AJ49" i="62570"/>
  <c r="AK49" i="62570"/>
  <c r="AL49" i="62570"/>
  <c r="AM49" i="62570"/>
  <c r="AN49" i="62570"/>
  <c r="AO49" i="62570"/>
  <c r="AP49" i="62570"/>
  <c r="AQ49" i="62570"/>
  <c r="AR49" i="62570"/>
  <c r="AS49" i="62570"/>
  <c r="AT49" i="62570"/>
  <c r="AU49" i="62570"/>
  <c r="BK49" i="62570" s="1"/>
  <c r="AV49" i="62570"/>
  <c r="AW49" i="62570"/>
  <c r="AX49" i="62570"/>
  <c r="AY49" i="62570"/>
  <c r="AZ49" i="62570"/>
  <c r="BA49" i="62570"/>
  <c r="BB49" i="62570"/>
  <c r="BC49" i="62570"/>
  <c r="BD49" i="62570"/>
  <c r="BE49" i="62570"/>
  <c r="BF49" i="62570"/>
  <c r="BG49" i="62570"/>
  <c r="BH49" i="62570"/>
  <c r="BI49" i="62570"/>
  <c r="BJ49" i="62570"/>
  <c r="BL49" i="62570"/>
  <c r="D50" i="62570"/>
  <c r="F50" i="62570"/>
  <c r="H50" i="62570"/>
  <c r="J50" i="62570"/>
  <c r="L50" i="62570"/>
  <c r="N50" i="62570"/>
  <c r="P50" i="62570"/>
  <c r="R50" i="62570"/>
  <c r="T50" i="62570"/>
  <c r="V50" i="62570"/>
  <c r="X50" i="62570"/>
  <c r="Z50" i="62570"/>
  <c r="AB50" i="62570"/>
  <c r="AD50" i="62570"/>
  <c r="AF50" i="62570"/>
  <c r="AH50" i="62570"/>
  <c r="AJ50" i="62570"/>
  <c r="AK50" i="62570"/>
  <c r="AL50" i="62570"/>
  <c r="AM50" i="62570"/>
  <c r="AN50" i="62570"/>
  <c r="AO50" i="62570"/>
  <c r="AP50" i="62570"/>
  <c r="AQ50" i="62570"/>
  <c r="AR50" i="62570"/>
  <c r="AS50" i="62570"/>
  <c r="AT50" i="62570"/>
  <c r="AU50" i="62570"/>
  <c r="AV50" i="62570"/>
  <c r="AW50" i="62570"/>
  <c r="AX50" i="62570"/>
  <c r="AY50" i="62570"/>
  <c r="AZ50" i="62570"/>
  <c r="BA50" i="62570"/>
  <c r="BB50" i="62570"/>
  <c r="BC50" i="62570"/>
  <c r="BD50" i="62570"/>
  <c r="BE50" i="62570"/>
  <c r="BF50" i="62570"/>
  <c r="BG50" i="62570"/>
  <c r="BH50" i="62570"/>
  <c r="BI50" i="62570"/>
  <c r="BJ50" i="62570"/>
  <c r="BK50" i="62570"/>
  <c r="BL50" i="62570"/>
  <c r="D51" i="62570"/>
  <c r="F51" i="62570"/>
  <c r="H51" i="62570"/>
  <c r="J51" i="62570"/>
  <c r="L51" i="62570"/>
  <c r="N51" i="62570"/>
  <c r="B51" i="62570" s="1"/>
  <c r="P51" i="62570"/>
  <c r="R51" i="62570"/>
  <c r="T51" i="62570"/>
  <c r="V51" i="62570"/>
  <c r="X51" i="62570"/>
  <c r="Z51" i="62570"/>
  <c r="AB51" i="62570"/>
  <c r="AD51" i="62570"/>
  <c r="AF51" i="62570"/>
  <c r="AH51" i="62570"/>
  <c r="AJ51" i="62570"/>
  <c r="AK51" i="62570"/>
  <c r="AL51" i="62570"/>
  <c r="AM51" i="62570"/>
  <c r="AN51" i="62570"/>
  <c r="AO51" i="62570"/>
  <c r="AP51" i="62570"/>
  <c r="AQ51" i="62570"/>
  <c r="AR51" i="62570"/>
  <c r="AS51" i="62570"/>
  <c r="AT51" i="62570"/>
  <c r="AU51" i="62570"/>
  <c r="AV51" i="62570"/>
  <c r="AW51" i="62570"/>
  <c r="AX51" i="62570"/>
  <c r="AY51" i="62570"/>
  <c r="AZ51" i="62570"/>
  <c r="BA51" i="62570"/>
  <c r="BB51" i="62570"/>
  <c r="BC51" i="62570"/>
  <c r="BD51" i="62570"/>
  <c r="BE51" i="62570"/>
  <c r="BF51" i="62570"/>
  <c r="BG51" i="62570"/>
  <c r="BH51" i="62570"/>
  <c r="BI51" i="62570"/>
  <c r="BJ51" i="62570"/>
  <c r="BK51" i="62570"/>
  <c r="BL51" i="62570"/>
  <c r="D52" i="62570"/>
  <c r="AM52" i="62570" s="1"/>
  <c r="F52" i="62570"/>
  <c r="H52" i="62570"/>
  <c r="J52" i="62570"/>
  <c r="L52" i="62570"/>
  <c r="N52" i="62570"/>
  <c r="P52" i="62570"/>
  <c r="R52" i="62570"/>
  <c r="T52" i="62570"/>
  <c r="V52" i="62570"/>
  <c r="X52" i="62570"/>
  <c r="Z52" i="62570"/>
  <c r="AB52" i="62570"/>
  <c r="AD52" i="62570"/>
  <c r="AF52" i="62570"/>
  <c r="AH52" i="62570"/>
  <c r="AJ52" i="62570"/>
  <c r="AK52" i="62570"/>
  <c r="AL52" i="62570"/>
  <c r="AN52" i="62570"/>
  <c r="AO52" i="62570"/>
  <c r="AP52" i="62570"/>
  <c r="AQ52" i="62570"/>
  <c r="AR52" i="62570"/>
  <c r="AS52" i="62570"/>
  <c r="AT52" i="62570"/>
  <c r="AU52" i="62570"/>
  <c r="AV52" i="62570"/>
  <c r="AW52" i="62570"/>
  <c r="AX52" i="62570"/>
  <c r="AY52" i="62570"/>
  <c r="AZ52" i="62570"/>
  <c r="BA52" i="62570"/>
  <c r="BB52" i="62570"/>
  <c r="BC52" i="62570"/>
  <c r="BD52" i="62570"/>
  <c r="BE52" i="62570"/>
  <c r="BF52" i="62570"/>
  <c r="BG52" i="62570"/>
  <c r="BH52" i="62570"/>
  <c r="BI52" i="62570"/>
  <c r="BJ52" i="62570"/>
  <c r="BK52" i="62570"/>
  <c r="BL52" i="62570"/>
  <c r="D53" i="62570"/>
  <c r="F53" i="62570"/>
  <c r="H53" i="62570"/>
  <c r="J53" i="62570"/>
  <c r="L53" i="62570"/>
  <c r="N53" i="62570"/>
  <c r="P53" i="62570"/>
  <c r="R53" i="62570"/>
  <c r="T53" i="62570"/>
  <c r="V53" i="62570"/>
  <c r="X53" i="62570"/>
  <c r="Z53" i="62570"/>
  <c r="AB53" i="62570"/>
  <c r="AD53" i="62570"/>
  <c r="AF53" i="62570"/>
  <c r="AH53" i="62570"/>
  <c r="AJ53" i="62570"/>
  <c r="AK53" i="62570"/>
  <c r="AL53" i="62570"/>
  <c r="AM53" i="62570"/>
  <c r="AN53" i="62570"/>
  <c r="AO53" i="62570"/>
  <c r="AP53" i="62570"/>
  <c r="AQ53" i="62570"/>
  <c r="AR53" i="62570"/>
  <c r="AS53" i="62570"/>
  <c r="AT53" i="62570"/>
  <c r="AU53" i="62570"/>
  <c r="AV53" i="62570"/>
  <c r="AW53" i="62570"/>
  <c r="AX53" i="62570"/>
  <c r="AY53" i="62570"/>
  <c r="AZ53" i="62570"/>
  <c r="BA53" i="62570"/>
  <c r="BB53" i="62570"/>
  <c r="BC53" i="62570"/>
  <c r="BD53" i="62570"/>
  <c r="BE53" i="62570"/>
  <c r="BF53" i="62570"/>
  <c r="BG53" i="62570"/>
  <c r="BH53" i="62570"/>
  <c r="BI53" i="62570"/>
  <c r="BJ53" i="62570"/>
  <c r="BK53" i="62570"/>
  <c r="BL53" i="62570"/>
  <c r="D54" i="62570"/>
  <c r="F54" i="62570"/>
  <c r="B54" i="62570" s="1"/>
  <c r="H54" i="62570"/>
  <c r="J54" i="62570"/>
  <c r="L54" i="62570"/>
  <c r="N54" i="62570"/>
  <c r="P54" i="62570"/>
  <c r="R54" i="62570"/>
  <c r="T54" i="62570"/>
  <c r="V54" i="62570"/>
  <c r="X54" i="62570"/>
  <c r="Z54" i="62570"/>
  <c r="AB54" i="62570"/>
  <c r="AD54" i="62570"/>
  <c r="AF54" i="62570"/>
  <c r="AH54" i="62570"/>
  <c r="AJ54" i="62570"/>
  <c r="AK54" i="62570"/>
  <c r="AL54" i="62570"/>
  <c r="AM54" i="62570"/>
  <c r="AN54" i="62570"/>
  <c r="AO54" i="62570"/>
  <c r="AP54" i="62570"/>
  <c r="AQ54" i="62570"/>
  <c r="AR54" i="62570"/>
  <c r="AS54" i="62570"/>
  <c r="AT54" i="62570"/>
  <c r="AU54" i="62570"/>
  <c r="AV54" i="62570"/>
  <c r="AW54" i="62570"/>
  <c r="AX54" i="62570"/>
  <c r="AY54" i="62570"/>
  <c r="AZ54" i="62570"/>
  <c r="BA54" i="62570"/>
  <c r="BB54" i="62570"/>
  <c r="BC54" i="62570"/>
  <c r="BD54" i="62570"/>
  <c r="BE54" i="62570"/>
  <c r="BF54" i="62570"/>
  <c r="BG54" i="62570"/>
  <c r="BH54" i="62570"/>
  <c r="BI54" i="62570"/>
  <c r="BJ54" i="62570"/>
  <c r="BK54" i="62570"/>
  <c r="BL54" i="62570"/>
  <c r="D55" i="62570"/>
  <c r="F55" i="62570"/>
  <c r="H55" i="62570"/>
  <c r="J55" i="62570"/>
  <c r="L55" i="62570"/>
  <c r="B55" i="62570" s="1"/>
  <c r="N55" i="62570"/>
  <c r="P55" i="62570"/>
  <c r="R55" i="62570"/>
  <c r="T55" i="62570"/>
  <c r="V55" i="62570"/>
  <c r="X55" i="62570"/>
  <c r="Z55" i="62570"/>
  <c r="AB55" i="62570"/>
  <c r="AD55" i="62570"/>
  <c r="AF55" i="62570"/>
  <c r="AH55" i="62570"/>
  <c r="AJ55" i="62570"/>
  <c r="AK55" i="62570"/>
  <c r="AL55" i="62570"/>
  <c r="AM55" i="62570"/>
  <c r="AN55" i="62570"/>
  <c r="AO55" i="62570"/>
  <c r="AP55" i="62570"/>
  <c r="AQ55" i="62570"/>
  <c r="AR55" i="62570"/>
  <c r="AS55" i="62570"/>
  <c r="AT55" i="62570"/>
  <c r="AU55" i="62570"/>
  <c r="AV55" i="62570"/>
  <c r="AW55" i="62570"/>
  <c r="AX55" i="62570"/>
  <c r="AY55" i="62570"/>
  <c r="AZ55" i="62570"/>
  <c r="BA55" i="62570"/>
  <c r="BB55" i="62570"/>
  <c r="BC55" i="62570"/>
  <c r="BD55" i="62570"/>
  <c r="BE55" i="62570"/>
  <c r="BF55" i="62570"/>
  <c r="BG55" i="62570"/>
  <c r="BH55" i="62570"/>
  <c r="BI55" i="62570"/>
  <c r="BJ55" i="62570"/>
  <c r="BK55" i="62570"/>
  <c r="BL55" i="62570"/>
  <c r="D56" i="62570"/>
  <c r="AM56" i="62570" s="1"/>
  <c r="F56" i="62570"/>
  <c r="H56" i="62570"/>
  <c r="J56" i="62570"/>
  <c r="L56" i="62570"/>
  <c r="N56" i="62570"/>
  <c r="P56" i="62570"/>
  <c r="R56" i="62570"/>
  <c r="T56" i="62570"/>
  <c r="V56" i="62570"/>
  <c r="X56" i="62570"/>
  <c r="Z56" i="62570"/>
  <c r="AB56" i="62570"/>
  <c r="AD56" i="62570"/>
  <c r="AF56" i="62570"/>
  <c r="AH56" i="62570"/>
  <c r="AJ56" i="62570"/>
  <c r="AK56" i="62570"/>
  <c r="AL56" i="62570"/>
  <c r="AN56" i="62570"/>
  <c r="AO56" i="62570"/>
  <c r="AP56" i="62570"/>
  <c r="AQ56" i="62570"/>
  <c r="AR56" i="62570"/>
  <c r="AS56" i="62570"/>
  <c r="AT56" i="62570"/>
  <c r="AU56" i="62570"/>
  <c r="AV56" i="62570"/>
  <c r="AW56" i="62570"/>
  <c r="AX56" i="62570"/>
  <c r="AY56" i="62570"/>
  <c r="AZ56" i="62570"/>
  <c r="BA56" i="62570"/>
  <c r="BB56" i="62570"/>
  <c r="BC56" i="62570"/>
  <c r="BD56" i="62570"/>
  <c r="BE56" i="62570"/>
  <c r="BF56" i="62570"/>
  <c r="BG56" i="62570"/>
  <c r="BH56" i="62570"/>
  <c r="BI56" i="62570"/>
  <c r="BJ56" i="62570"/>
  <c r="BK56" i="62570"/>
  <c r="BL56" i="62570"/>
  <c r="D57" i="62570"/>
  <c r="F57" i="62570"/>
  <c r="H57" i="62570"/>
  <c r="J57" i="62570"/>
  <c r="L57" i="62570"/>
  <c r="N57" i="62570"/>
  <c r="P57" i="62570"/>
  <c r="R57" i="62570"/>
  <c r="T57" i="62570"/>
  <c r="V57" i="62570"/>
  <c r="X57" i="62570"/>
  <c r="Z57" i="62570"/>
  <c r="AB57" i="62570"/>
  <c r="AD57" i="62570"/>
  <c r="AF57" i="62570"/>
  <c r="AH57" i="62570"/>
  <c r="AJ57" i="62570"/>
  <c r="AK57" i="62570"/>
  <c r="AL57" i="62570"/>
  <c r="AN57" i="62570"/>
  <c r="AO57" i="62570"/>
  <c r="AP57" i="62570"/>
  <c r="AQ57" i="62570"/>
  <c r="AR57" i="62570"/>
  <c r="AS57" i="62570"/>
  <c r="AT57" i="62570"/>
  <c r="AU57" i="62570"/>
  <c r="AV57" i="62570"/>
  <c r="AW57" i="62570"/>
  <c r="AX57" i="62570"/>
  <c r="AY57" i="62570"/>
  <c r="AZ57" i="62570"/>
  <c r="BA57" i="62570"/>
  <c r="BB57" i="62570"/>
  <c r="BC57" i="62570"/>
  <c r="BD57" i="62570"/>
  <c r="BE57" i="62570"/>
  <c r="BF57" i="62570"/>
  <c r="BG57" i="62570"/>
  <c r="BH57" i="62570"/>
  <c r="BI57" i="62570"/>
  <c r="BJ57" i="62570"/>
  <c r="BK57" i="62570"/>
  <c r="BL57" i="62570"/>
  <c r="D58" i="62570"/>
  <c r="F58" i="62570"/>
  <c r="H58" i="62570"/>
  <c r="J58" i="62570"/>
  <c r="L58" i="62570"/>
  <c r="N58" i="62570"/>
  <c r="P58" i="62570"/>
  <c r="R58" i="62570"/>
  <c r="T58" i="62570"/>
  <c r="V58" i="62570"/>
  <c r="X58" i="62570"/>
  <c r="Z58" i="62570"/>
  <c r="AB58" i="62570"/>
  <c r="AD58" i="62570"/>
  <c r="AF58" i="62570"/>
  <c r="AH58" i="62570"/>
  <c r="AJ58" i="62570"/>
  <c r="AK58" i="62570"/>
  <c r="AL58" i="62570"/>
  <c r="AM58" i="62570"/>
  <c r="AN58" i="62570"/>
  <c r="AO58" i="62570"/>
  <c r="AP58" i="62570"/>
  <c r="AQ58" i="62570"/>
  <c r="AR58" i="62570"/>
  <c r="AS58" i="62570"/>
  <c r="AT58" i="62570"/>
  <c r="AU58" i="62570"/>
  <c r="AV58" i="62570"/>
  <c r="AW58" i="62570"/>
  <c r="AX58" i="62570"/>
  <c r="AY58" i="62570"/>
  <c r="AZ58" i="62570"/>
  <c r="BA58" i="62570"/>
  <c r="BB58" i="62570"/>
  <c r="BC58" i="62570"/>
  <c r="BD58" i="62570"/>
  <c r="BE58" i="62570"/>
  <c r="BF58" i="62570"/>
  <c r="BG58" i="62570"/>
  <c r="BH58" i="62570"/>
  <c r="BI58" i="62570"/>
  <c r="BJ58" i="62570"/>
  <c r="BK58" i="62570"/>
  <c r="BL58" i="62570"/>
  <c r="D59" i="62570"/>
  <c r="F59" i="62570"/>
  <c r="H59" i="62570"/>
  <c r="J59" i="62570"/>
  <c r="L59" i="62570"/>
  <c r="B59" i="62570" s="1"/>
  <c r="N59" i="62570"/>
  <c r="P59" i="62570"/>
  <c r="R59" i="62570"/>
  <c r="T59" i="62570"/>
  <c r="V59" i="62570"/>
  <c r="X59" i="62570"/>
  <c r="Z59" i="62570"/>
  <c r="AB59" i="62570"/>
  <c r="AD59" i="62570"/>
  <c r="AF59" i="62570"/>
  <c r="AH59" i="62570"/>
  <c r="AJ59" i="62570"/>
  <c r="AK59" i="62570"/>
  <c r="AL59" i="62570"/>
  <c r="AM59" i="62570"/>
  <c r="AN59" i="62570"/>
  <c r="AO59" i="62570"/>
  <c r="AP59" i="62570"/>
  <c r="AQ59" i="62570"/>
  <c r="AR59" i="62570"/>
  <c r="AS59" i="62570"/>
  <c r="AT59" i="62570"/>
  <c r="AU59" i="62570"/>
  <c r="AV59" i="62570"/>
  <c r="AW59" i="62570"/>
  <c r="AX59" i="62570"/>
  <c r="AY59" i="62570"/>
  <c r="AZ59" i="62570"/>
  <c r="BA59" i="62570"/>
  <c r="BB59" i="62570"/>
  <c r="BC59" i="62570"/>
  <c r="BD59" i="62570"/>
  <c r="BE59" i="62570"/>
  <c r="BF59" i="62570"/>
  <c r="BG59" i="62570"/>
  <c r="BH59" i="62570"/>
  <c r="BI59" i="62570"/>
  <c r="BJ59" i="62570"/>
  <c r="BK59" i="62570"/>
  <c r="BL59" i="62570"/>
  <c r="D60" i="62570"/>
  <c r="AM60" i="62570" s="1"/>
  <c r="F60" i="62570"/>
  <c r="H60" i="62570"/>
  <c r="J60" i="62570"/>
  <c r="L60" i="62570"/>
  <c r="N60" i="62570"/>
  <c r="P60" i="62570"/>
  <c r="R60" i="62570"/>
  <c r="T60" i="62570"/>
  <c r="V60" i="62570"/>
  <c r="X60" i="62570"/>
  <c r="Z60" i="62570"/>
  <c r="AB60" i="62570"/>
  <c r="AD60" i="62570"/>
  <c r="AF60" i="62570"/>
  <c r="AH60" i="62570"/>
  <c r="AJ60" i="62570"/>
  <c r="AK60" i="62570"/>
  <c r="AL60" i="62570"/>
  <c r="AN60" i="62570"/>
  <c r="AO60" i="62570"/>
  <c r="AP60" i="62570"/>
  <c r="AQ60" i="62570"/>
  <c r="AR60" i="62570"/>
  <c r="AS60" i="62570"/>
  <c r="AT60" i="62570"/>
  <c r="AU60" i="62570"/>
  <c r="AV60" i="62570"/>
  <c r="AW60" i="62570"/>
  <c r="AX60" i="62570"/>
  <c r="AY60" i="62570"/>
  <c r="AZ60" i="62570"/>
  <c r="BA60" i="62570"/>
  <c r="BB60" i="62570"/>
  <c r="BC60" i="62570"/>
  <c r="BD60" i="62570"/>
  <c r="BE60" i="62570"/>
  <c r="BF60" i="62570"/>
  <c r="BG60" i="62570"/>
  <c r="BH60" i="62570"/>
  <c r="BI60" i="62570"/>
  <c r="BJ60" i="62570"/>
  <c r="BK60" i="62570"/>
  <c r="BL60" i="62570"/>
  <c r="D61" i="62570"/>
  <c r="F61" i="62570"/>
  <c r="H61" i="62570"/>
  <c r="J61" i="62570"/>
  <c r="L61" i="62570"/>
  <c r="N61" i="62570"/>
  <c r="P61" i="62570"/>
  <c r="R61" i="62570"/>
  <c r="T61" i="62570"/>
  <c r="V61" i="62570"/>
  <c r="X61" i="62570"/>
  <c r="Z61" i="62570"/>
  <c r="AB61" i="62570"/>
  <c r="AD61" i="62570"/>
  <c r="AF61" i="62570"/>
  <c r="AH61" i="62570"/>
  <c r="AJ61" i="62570"/>
  <c r="AK61" i="62570"/>
  <c r="AL61" i="62570"/>
  <c r="AM61" i="62570"/>
  <c r="AN61" i="62570"/>
  <c r="AO61" i="62570"/>
  <c r="AP61" i="62570"/>
  <c r="AQ61" i="62570"/>
  <c r="AR61" i="62570"/>
  <c r="AS61" i="62570"/>
  <c r="AT61" i="62570"/>
  <c r="AU61" i="62570"/>
  <c r="AV61" i="62570"/>
  <c r="AW61" i="62570"/>
  <c r="AX61" i="62570"/>
  <c r="AY61" i="62570"/>
  <c r="AZ61" i="62570"/>
  <c r="BA61" i="62570"/>
  <c r="BB61" i="62570"/>
  <c r="BC61" i="62570"/>
  <c r="BD61" i="62570"/>
  <c r="BE61" i="62570"/>
  <c r="BF61" i="62570"/>
  <c r="BG61" i="62570"/>
  <c r="BH61" i="62570"/>
  <c r="BI61" i="62570"/>
  <c r="BJ61" i="62570"/>
  <c r="BK61" i="62570"/>
  <c r="BL61" i="62570"/>
  <c r="D62" i="62570"/>
  <c r="F62" i="62570"/>
  <c r="H62" i="62570"/>
  <c r="J62" i="62570"/>
  <c r="L62" i="62570"/>
  <c r="N62" i="62570"/>
  <c r="P62" i="62570"/>
  <c r="R62" i="62570"/>
  <c r="T62" i="62570"/>
  <c r="V62" i="62570"/>
  <c r="X62" i="62570"/>
  <c r="Z62" i="62570"/>
  <c r="AB62" i="62570"/>
  <c r="AD62" i="62570"/>
  <c r="AF62" i="62570"/>
  <c r="AH62" i="62570"/>
  <c r="AJ62" i="62570"/>
  <c r="AK62" i="62570"/>
  <c r="AL62" i="62570"/>
  <c r="AM62" i="62570"/>
  <c r="AN62" i="62570"/>
  <c r="AO62" i="62570"/>
  <c r="AP62" i="62570"/>
  <c r="AQ62" i="62570"/>
  <c r="AR62" i="62570"/>
  <c r="AS62" i="62570"/>
  <c r="AT62" i="62570"/>
  <c r="AU62" i="62570"/>
  <c r="BK62" i="62570" s="1"/>
  <c r="AV62" i="62570"/>
  <c r="AW62" i="62570"/>
  <c r="AX62" i="62570"/>
  <c r="AY62" i="62570"/>
  <c r="AZ62" i="62570"/>
  <c r="BA62" i="62570"/>
  <c r="BB62" i="62570"/>
  <c r="BC62" i="62570"/>
  <c r="BD62" i="62570"/>
  <c r="BE62" i="62570"/>
  <c r="BF62" i="62570"/>
  <c r="BG62" i="62570"/>
  <c r="BH62" i="62570"/>
  <c r="BI62" i="62570"/>
  <c r="BJ62" i="62570"/>
  <c r="BL62" i="62570"/>
  <c r="D63" i="62570"/>
  <c r="F63" i="62570"/>
  <c r="H63" i="62570"/>
  <c r="J63" i="62570"/>
  <c r="L63" i="62570"/>
  <c r="N63" i="62570"/>
  <c r="P63" i="62570"/>
  <c r="R63" i="62570"/>
  <c r="T63" i="62570"/>
  <c r="V63" i="62570"/>
  <c r="X63" i="62570"/>
  <c r="Z63" i="62570"/>
  <c r="AB63" i="62570"/>
  <c r="AD63" i="62570"/>
  <c r="AF63" i="62570"/>
  <c r="AH63" i="62570"/>
  <c r="B63" i="62570" s="1"/>
  <c r="AJ63" i="62570"/>
  <c r="AK63" i="62570"/>
  <c r="AL63" i="62570"/>
  <c r="AM63" i="62570"/>
  <c r="AN63" i="62570"/>
  <c r="AO63" i="62570"/>
  <c r="AP63" i="62570"/>
  <c r="AQ63" i="62570"/>
  <c r="AR63" i="62570"/>
  <c r="AS63" i="62570"/>
  <c r="AT63" i="62570"/>
  <c r="AU63" i="62570"/>
  <c r="AV63" i="62570"/>
  <c r="AW63" i="62570"/>
  <c r="AX63" i="62570"/>
  <c r="AY63" i="62570"/>
  <c r="AZ63" i="62570"/>
  <c r="BA63" i="62570"/>
  <c r="BB63" i="62570"/>
  <c r="BC63" i="62570"/>
  <c r="BD63" i="62570"/>
  <c r="BE63" i="62570"/>
  <c r="BF63" i="62570"/>
  <c r="BG63" i="62570"/>
  <c r="BH63" i="62570"/>
  <c r="BI63" i="62570"/>
  <c r="BJ63" i="62570"/>
  <c r="BK63" i="62570"/>
  <c r="BL63" i="62570"/>
  <c r="D64" i="62570"/>
  <c r="AM64" i="62570" s="1"/>
  <c r="F64" i="62570"/>
  <c r="H64" i="62570"/>
  <c r="J64" i="62570"/>
  <c r="L64" i="62570"/>
  <c r="N64" i="62570"/>
  <c r="P64" i="62570"/>
  <c r="R64" i="62570"/>
  <c r="T64" i="62570"/>
  <c r="V64" i="62570"/>
  <c r="X64" i="62570"/>
  <c r="Z64" i="62570"/>
  <c r="AB64" i="62570"/>
  <c r="AD64" i="62570"/>
  <c r="AF64" i="62570"/>
  <c r="AH64" i="62570"/>
  <c r="AJ64" i="62570"/>
  <c r="AK64" i="62570"/>
  <c r="AL64" i="62570"/>
  <c r="AN64" i="62570"/>
  <c r="AO64" i="62570"/>
  <c r="AP64" i="62570"/>
  <c r="AQ64" i="62570"/>
  <c r="AR64" i="62570"/>
  <c r="AS64" i="62570"/>
  <c r="AT64" i="62570"/>
  <c r="AU64" i="62570"/>
  <c r="AV64" i="62570"/>
  <c r="AW64" i="62570"/>
  <c r="AX64" i="62570"/>
  <c r="AY64" i="62570"/>
  <c r="AZ64" i="62570"/>
  <c r="BA64" i="62570"/>
  <c r="BB64" i="62570"/>
  <c r="BC64" i="62570"/>
  <c r="BD64" i="62570"/>
  <c r="BE64" i="62570"/>
  <c r="BF64" i="62570"/>
  <c r="BG64" i="62570"/>
  <c r="BH64" i="62570"/>
  <c r="BI64" i="62570"/>
  <c r="BJ64" i="62570"/>
  <c r="BK64" i="62570"/>
  <c r="BL64" i="62570"/>
  <c r="B65" i="62570"/>
  <c r="H56" i="62566" l="1"/>
  <c r="B60" i="62570"/>
  <c r="B34" i="62570"/>
  <c r="B28" i="62570"/>
  <c r="G38" i="62566"/>
  <c r="H38" i="62566"/>
  <c r="B46" i="62570"/>
  <c r="B49" i="62570"/>
  <c r="B26" i="62570"/>
  <c r="B20" i="62570"/>
  <c r="B32" i="62570"/>
  <c r="B29" i="62570"/>
  <c r="G41" i="62568"/>
  <c r="H41" i="62568"/>
  <c r="B14" i="62570"/>
  <c r="B52" i="62570"/>
  <c r="B38" i="62570"/>
  <c r="B17" i="62570"/>
  <c r="B64" i="62570"/>
  <c r="B61" i="62570"/>
  <c r="B50" i="62570"/>
  <c r="B62" i="62570"/>
  <c r="B44" i="62570"/>
  <c r="B41" i="62570"/>
  <c r="B18" i="62570"/>
  <c r="AM13" i="62570"/>
  <c r="B13" i="62570" s="1"/>
  <c r="B12" i="62570"/>
  <c r="B9" i="62570"/>
  <c r="B45" i="62570"/>
  <c r="B58" i="62570"/>
  <c r="B37" i="62570"/>
  <c r="AM57" i="62570"/>
  <c r="B57" i="62570" s="1"/>
  <c r="B56" i="62570"/>
  <c r="B53" i="62570"/>
  <c r="B42" i="62570"/>
  <c r="B30" i="62570"/>
  <c r="AM25" i="62570"/>
  <c r="B25" i="62570" s="1"/>
  <c r="B24" i="62570"/>
  <c r="B21" i="62570"/>
  <c r="B10" i="62570"/>
  <c r="AM37" i="62570"/>
  <c r="B33" i="62570"/>
  <c r="G15" i="62572"/>
  <c r="H15" i="62572"/>
  <c r="H43" i="62568"/>
  <c r="G14" i="62569"/>
  <c r="H14" i="62569"/>
  <c r="G11" i="62572"/>
  <c r="H11" i="62572"/>
  <c r="C23" i="62565"/>
  <c r="E4" i="62567" s="1"/>
  <c r="H27" i="62569"/>
  <c r="G27" i="62569"/>
  <c r="G26" i="62572"/>
  <c r="H26" i="62572"/>
  <c r="G10" i="62572"/>
  <c r="H10" i="62572"/>
  <c r="G16" i="62572"/>
  <c r="H16" i="62572"/>
  <c r="F13" i="62572"/>
  <c r="G25" i="62569"/>
  <c r="H25" i="62569"/>
  <c r="F13" i="62569"/>
  <c r="H37" i="62572"/>
  <c r="G37" i="62572"/>
  <c r="G17" i="62569"/>
  <c r="H17" i="62569"/>
  <c r="F19" i="62572"/>
  <c r="G38" i="62569"/>
  <c r="G15" i="62569"/>
  <c r="H15" i="62569"/>
  <c r="D12" i="62565"/>
  <c r="D15" i="62565" s="1"/>
  <c r="D10" i="62567" s="1"/>
  <c r="G59" i="62568" s="1"/>
  <c r="D16" i="62565"/>
  <c r="D23" i="62565" s="1"/>
  <c r="E10" i="62567" s="1"/>
  <c r="E2" i="62565"/>
  <c r="H19" i="62569"/>
  <c r="G19" i="62569"/>
  <c r="F24" i="62572"/>
  <c r="G24" i="62572"/>
  <c r="H24" i="62572"/>
  <c r="G14" i="62572"/>
  <c r="H14" i="62572"/>
  <c r="F33" i="62569"/>
  <c r="H33" i="62569" s="1"/>
  <c r="G33" i="62569"/>
  <c r="E40" i="62569"/>
  <c r="F12" i="62572"/>
  <c r="F20" i="62569"/>
  <c r="F32" i="62572"/>
  <c r="G32" i="62572" s="1"/>
  <c r="E39" i="62572"/>
  <c r="H32" i="62572"/>
  <c r="E38" i="62572"/>
  <c r="H25" i="62572"/>
  <c r="G17" i="62572"/>
  <c r="H17" i="62572"/>
  <c r="H38" i="62569"/>
  <c r="F18" i="62569"/>
  <c r="G18" i="62569"/>
  <c r="H18" i="62569"/>
  <c r="F10" i="62569"/>
  <c r="G26" i="62569"/>
  <c r="H26" i="62569"/>
  <c r="H59" i="62568" l="1"/>
  <c r="F39" i="62572"/>
  <c r="G39" i="62572" s="1"/>
  <c r="E11" i="62565"/>
  <c r="E13" i="62565"/>
  <c r="F2" i="62565"/>
  <c r="E16" i="62565"/>
  <c r="E17" i="62565"/>
  <c r="E26" i="62565"/>
  <c r="E19" i="62565"/>
  <c r="E20" i="62565"/>
  <c r="E24" i="62565"/>
  <c r="E18" i="62565"/>
  <c r="E22" i="62565"/>
  <c r="E25" i="62565"/>
  <c r="E27" i="62565"/>
  <c r="E10" i="62565"/>
  <c r="E30" i="62565"/>
  <c r="E39" i="62565"/>
  <c r="E44" i="62565"/>
  <c r="E48" i="62565"/>
  <c r="E53" i="62565"/>
  <c r="E12" i="62565"/>
  <c r="E31" i="62565"/>
  <c r="E28" i="62565"/>
  <c r="E34" i="62565"/>
  <c r="E36" i="62565"/>
  <c r="E14" i="62565"/>
  <c r="E56" i="62565"/>
  <c r="E21" i="62565"/>
  <c r="E40" i="62565"/>
  <c r="E41" i="62565"/>
  <c r="E42" i="62565"/>
  <c r="E45" i="62565"/>
  <c r="E46" i="62565"/>
  <c r="E47" i="62565"/>
  <c r="E49" i="62565"/>
  <c r="E50" i="62565"/>
  <c r="E52" i="62565"/>
  <c r="E54" i="62565"/>
  <c r="E61" i="62565"/>
  <c r="E65" i="62565"/>
  <c r="E33" i="62565"/>
  <c r="E35" i="62565"/>
  <c r="E38" i="62565"/>
  <c r="E57" i="62565"/>
  <c r="E32" i="62565"/>
  <c r="E58" i="62565"/>
  <c r="E62" i="62565"/>
  <c r="E55" i="62565"/>
  <c r="E63" i="62565"/>
  <c r="E66" i="62565"/>
  <c r="E69" i="62565"/>
  <c r="E70" i="62565"/>
  <c r="E59" i="62565"/>
  <c r="E68" i="62565"/>
  <c r="E60" i="62565"/>
  <c r="E67" i="62565"/>
  <c r="E64" i="62565"/>
  <c r="G13" i="62572"/>
  <c r="H13" i="62572"/>
  <c r="G20" i="62569"/>
  <c r="H20" i="62569"/>
  <c r="G13" i="62569"/>
  <c r="H13" i="62569"/>
  <c r="G12" i="62572"/>
  <c r="H12" i="62572"/>
  <c r="G10" i="62569"/>
  <c r="H10" i="62569"/>
  <c r="F38" i="62572"/>
  <c r="G38" i="62572" s="1"/>
  <c r="H38" i="62572"/>
  <c r="F40" i="62569"/>
  <c r="G40" i="62569" s="1"/>
  <c r="E39" i="62569"/>
  <c r="G19" i="62572"/>
  <c r="H19" i="62572"/>
  <c r="H40" i="62569" l="1"/>
  <c r="E15" i="62565"/>
  <c r="D6" i="62567" s="1"/>
  <c r="C6" i="62567"/>
  <c r="H39" i="62572"/>
  <c r="F39" i="62569"/>
  <c r="H39" i="62569" s="1"/>
  <c r="G39" i="62569"/>
  <c r="E23" i="62565"/>
  <c r="E6" i="62567" s="1"/>
  <c r="F11" i="62565"/>
  <c r="F19" i="62565"/>
  <c r="F10" i="62565"/>
  <c r="F17" i="62565"/>
  <c r="F18" i="62565"/>
  <c r="F22" i="62565"/>
  <c r="F12" i="62565"/>
  <c r="G2" i="62565"/>
  <c r="F14" i="62565"/>
  <c r="F21" i="62565"/>
  <c r="F31" i="62565"/>
  <c r="F13" i="62565"/>
  <c r="F26" i="62565"/>
  <c r="F28" i="62565"/>
  <c r="F33" i="62565"/>
  <c r="F38" i="62565"/>
  <c r="F24" i="62565"/>
  <c r="F27" i="62565"/>
  <c r="F30" i="62565"/>
  <c r="F35" i="62565"/>
  <c r="F20" i="62565"/>
  <c r="F39" i="62565"/>
  <c r="F44" i="62565"/>
  <c r="F48" i="62565"/>
  <c r="F53" i="62565"/>
  <c r="F57" i="62565"/>
  <c r="F40" i="62565"/>
  <c r="F45" i="62565"/>
  <c r="F49" i="62565"/>
  <c r="F54" i="62565"/>
  <c r="F32" i="62565"/>
  <c r="F60" i="62565"/>
  <c r="F64" i="62565"/>
  <c r="F68" i="62565"/>
  <c r="F56" i="62565"/>
  <c r="F25" i="62565"/>
  <c r="F41" i="62565"/>
  <c r="F42" i="62565"/>
  <c r="F46" i="62565"/>
  <c r="F47" i="62565"/>
  <c r="F50" i="62565"/>
  <c r="F52" i="62565"/>
  <c r="F61" i="62565"/>
  <c r="F65" i="62565"/>
  <c r="F55" i="62565"/>
  <c r="F36" i="62565"/>
  <c r="F58" i="62565"/>
  <c r="F66" i="62565"/>
  <c r="F69" i="62565"/>
  <c r="F70" i="62565"/>
  <c r="F62" i="62565"/>
  <c r="F59" i="62565"/>
  <c r="F16" i="62565"/>
  <c r="F67" i="62565"/>
  <c r="F34" i="62565"/>
  <c r="F63" i="62565"/>
  <c r="F23" i="62565" l="1"/>
  <c r="E22" i="62567" s="1"/>
  <c r="G10" i="62565"/>
  <c r="G14" i="62565"/>
  <c r="G16" i="62565"/>
  <c r="G20" i="62565"/>
  <c r="G27" i="62565"/>
  <c r="G31" i="62565"/>
  <c r="H2" i="62565"/>
  <c r="G12" i="62565"/>
  <c r="G21" i="62565"/>
  <c r="G13" i="62565"/>
  <c r="G24" i="62565"/>
  <c r="G28" i="62565"/>
  <c r="G32" i="62565"/>
  <c r="G11" i="62565"/>
  <c r="G33" i="62565"/>
  <c r="G38" i="62565"/>
  <c r="G42" i="62565"/>
  <c r="G47" i="62565"/>
  <c r="G52" i="62565"/>
  <c r="G30" i="62565"/>
  <c r="G35" i="62565"/>
  <c r="G17" i="62565"/>
  <c r="G19" i="62565"/>
  <c r="G22" i="62565"/>
  <c r="G26" i="62565"/>
  <c r="G34" i="62565"/>
  <c r="G36" i="62565"/>
  <c r="G39" i="62565"/>
  <c r="G44" i="62565"/>
  <c r="G48" i="62565"/>
  <c r="G53" i="62565"/>
  <c r="G60" i="62565"/>
  <c r="G64" i="62565"/>
  <c r="G18" i="62565"/>
  <c r="G40" i="62565"/>
  <c r="G45" i="62565"/>
  <c r="G49" i="62565"/>
  <c r="G54" i="62565"/>
  <c r="G56" i="62565"/>
  <c r="G58" i="62565"/>
  <c r="G62" i="62565"/>
  <c r="G66" i="62565"/>
  <c r="G59" i="62565"/>
  <c r="G63" i="62565"/>
  <c r="G41" i="62565"/>
  <c r="G46" i="62565"/>
  <c r="G50" i="62565"/>
  <c r="G65" i="62565"/>
  <c r="G55" i="62565"/>
  <c r="G25" i="62565"/>
  <c r="G68" i="62565"/>
  <c r="G69" i="62565"/>
  <c r="G70" i="62565"/>
  <c r="G61" i="62565"/>
  <c r="G57" i="62565"/>
  <c r="G67" i="62565"/>
  <c r="F15" i="62565"/>
  <c r="D22" i="62567" s="1"/>
  <c r="C22" i="62567"/>
  <c r="G7" i="62566" s="1"/>
  <c r="H10" i="62565" l="1"/>
  <c r="H14" i="62565"/>
  <c r="H18" i="62565"/>
  <c r="H21" i="62565"/>
  <c r="H13" i="62565"/>
  <c r="I2" i="62565"/>
  <c r="H12" i="62565"/>
  <c r="H30" i="62565"/>
  <c r="H24" i="62565"/>
  <c r="H11" i="62565"/>
  <c r="H20" i="62565"/>
  <c r="H25" i="62565"/>
  <c r="H36" i="62565"/>
  <c r="H16" i="62565"/>
  <c r="H27" i="62565"/>
  <c r="H33" i="62565"/>
  <c r="H38" i="62565"/>
  <c r="H42" i="62565"/>
  <c r="H47" i="62565"/>
  <c r="H52" i="62565"/>
  <c r="H56" i="62565"/>
  <c r="H39" i="62565"/>
  <c r="H44" i="62565"/>
  <c r="H48" i="62565"/>
  <c r="H53" i="62565"/>
  <c r="H55" i="62565"/>
  <c r="H28" i="62565"/>
  <c r="H31" i="62565"/>
  <c r="H32" i="62565"/>
  <c r="H34" i="62565"/>
  <c r="H59" i="62565"/>
  <c r="H63" i="62565"/>
  <c r="H67" i="62565"/>
  <c r="H26" i="62565"/>
  <c r="H17" i="62565"/>
  <c r="H22" i="62565"/>
  <c r="H40" i="62565"/>
  <c r="H45" i="62565"/>
  <c r="H49" i="62565"/>
  <c r="H54" i="62565"/>
  <c r="H69" i="62565"/>
  <c r="H41" i="62565"/>
  <c r="H46" i="62565"/>
  <c r="H50" i="62565"/>
  <c r="H60" i="62565"/>
  <c r="H35" i="62565"/>
  <c r="H57" i="62565"/>
  <c r="H65" i="62565"/>
  <c r="H58" i="62565"/>
  <c r="H66" i="62565"/>
  <c r="H62" i="62565"/>
  <c r="H68" i="62565"/>
  <c r="H70" i="62565"/>
  <c r="H19" i="62565"/>
  <c r="H61" i="62565"/>
  <c r="H64" i="62565"/>
  <c r="G15" i="62565"/>
  <c r="D21" i="62567" s="1"/>
  <c r="G26" i="62568" s="1"/>
  <c r="C21" i="62567"/>
  <c r="G26" i="62566" s="1"/>
  <c r="H7" i="62566"/>
  <c r="G23" i="62565"/>
  <c r="E21" i="62567" s="1"/>
  <c r="H23" i="62565" l="1"/>
  <c r="E7" i="62567" s="1"/>
  <c r="J2" i="62565"/>
  <c r="I13" i="62565"/>
  <c r="I17" i="62565"/>
  <c r="I14" i="62565"/>
  <c r="I10" i="62565"/>
  <c r="I18" i="62565"/>
  <c r="I26" i="62565"/>
  <c r="I25" i="62565"/>
  <c r="I30" i="62565"/>
  <c r="I16" i="62565"/>
  <c r="I19" i="62565"/>
  <c r="I20" i="62565"/>
  <c r="I11" i="62565"/>
  <c r="I22" i="62565"/>
  <c r="I31" i="62565"/>
  <c r="I41" i="62565"/>
  <c r="I46" i="62565"/>
  <c r="I50" i="62565"/>
  <c r="I24" i="62565"/>
  <c r="I21" i="62565"/>
  <c r="I35" i="62565"/>
  <c r="I27" i="62565"/>
  <c r="I57" i="62565"/>
  <c r="I36" i="62565"/>
  <c r="I55" i="62565"/>
  <c r="I12" i="62565"/>
  <c r="I28" i="62565"/>
  <c r="I32" i="62565"/>
  <c r="I34" i="62565"/>
  <c r="I59" i="62565"/>
  <c r="I63" i="62565"/>
  <c r="I39" i="62565"/>
  <c r="I44" i="62565"/>
  <c r="I48" i="62565"/>
  <c r="I53" i="62565"/>
  <c r="I33" i="62565"/>
  <c r="I67" i="62565"/>
  <c r="I61" i="62565"/>
  <c r="I56" i="62565"/>
  <c r="I64" i="62565"/>
  <c r="I47" i="62565"/>
  <c r="I49" i="62565"/>
  <c r="I52" i="62565"/>
  <c r="I54" i="62565"/>
  <c r="I65" i="62565"/>
  <c r="I45" i="62565"/>
  <c r="I58" i="62565"/>
  <c r="I60" i="62565"/>
  <c r="I66" i="62565"/>
  <c r="I38" i="62565"/>
  <c r="I40" i="62565"/>
  <c r="I42" i="62565"/>
  <c r="I62" i="62565"/>
  <c r="I70" i="62565"/>
  <c r="I68" i="62565"/>
  <c r="I69" i="62565"/>
  <c r="H26" i="62566"/>
  <c r="H15" i="62565"/>
  <c r="D7" i="62567" s="1"/>
  <c r="G19" i="62568" s="1"/>
  <c r="H19" i="62568" s="1"/>
  <c r="C7" i="62567"/>
  <c r="G19" i="62566" s="1"/>
  <c r="H19" i="62566" s="1"/>
  <c r="H26" i="62568"/>
  <c r="I15" i="62565" l="1"/>
  <c r="D20" i="62567" s="1"/>
  <c r="G15" i="62568" s="1"/>
  <c r="C20" i="62567"/>
  <c r="G15" i="62566" s="1"/>
  <c r="I23" i="62565"/>
  <c r="E20" i="62567" s="1"/>
  <c r="K2" i="62565"/>
  <c r="J13" i="62565"/>
  <c r="J17" i="62565"/>
  <c r="J11" i="62565"/>
  <c r="J20" i="62565"/>
  <c r="J24" i="62565"/>
  <c r="J19" i="62565"/>
  <c r="J10" i="62565"/>
  <c r="J14" i="62565"/>
  <c r="J22" i="62565"/>
  <c r="J27" i="62565"/>
  <c r="J28" i="62565"/>
  <c r="J25" i="62565"/>
  <c r="J26" i="62565"/>
  <c r="J18" i="62565"/>
  <c r="J35" i="62565"/>
  <c r="J32" i="62565"/>
  <c r="J34" i="62565"/>
  <c r="J16" i="62565"/>
  <c r="J41" i="62565"/>
  <c r="J46" i="62565"/>
  <c r="J50" i="62565"/>
  <c r="J55" i="62565"/>
  <c r="J12" i="62565"/>
  <c r="J31" i="62565"/>
  <c r="J33" i="62565"/>
  <c r="J38" i="62565"/>
  <c r="J42" i="62565"/>
  <c r="J47" i="62565"/>
  <c r="J52" i="62565"/>
  <c r="J57" i="62565"/>
  <c r="J58" i="62565"/>
  <c r="J62" i="62565"/>
  <c r="J66" i="62565"/>
  <c r="J70" i="62565"/>
  <c r="J36" i="62565"/>
  <c r="J21" i="62565"/>
  <c r="J30" i="62565"/>
  <c r="J56" i="62565"/>
  <c r="J39" i="62565"/>
  <c r="J44" i="62565"/>
  <c r="J48" i="62565"/>
  <c r="J53" i="62565"/>
  <c r="J64" i="62565"/>
  <c r="J65" i="62565"/>
  <c r="J59" i="62565"/>
  <c r="J40" i="62565"/>
  <c r="J45" i="62565"/>
  <c r="J49" i="62565"/>
  <c r="J67" i="62565"/>
  <c r="J69" i="62565"/>
  <c r="J54" i="62565"/>
  <c r="J60" i="62565"/>
  <c r="J63" i="62565"/>
  <c r="J68" i="62565"/>
  <c r="J61" i="62565"/>
  <c r="J15" i="62565" l="1"/>
  <c r="D17" i="62567" s="1"/>
  <c r="C17" i="62567"/>
  <c r="J23" i="62565"/>
  <c r="E17" i="62567" s="1"/>
  <c r="K12" i="62565"/>
  <c r="K16" i="62565"/>
  <c r="K23" i="62565" s="1"/>
  <c r="E16" i="62567" s="1"/>
  <c r="L2" i="62565"/>
  <c r="K19" i="62565"/>
  <c r="K10" i="62565"/>
  <c r="K11" i="62565"/>
  <c r="K13" i="62565"/>
  <c r="K20" i="62565"/>
  <c r="K22" i="62565"/>
  <c r="K25" i="62565"/>
  <c r="K14" i="62565"/>
  <c r="K27" i="62565"/>
  <c r="K28" i="62565"/>
  <c r="K17" i="62565"/>
  <c r="K21" i="62565"/>
  <c r="K18" i="62565"/>
  <c r="K26" i="62565"/>
  <c r="K36" i="62565"/>
  <c r="K40" i="62565"/>
  <c r="K45" i="62565"/>
  <c r="K49" i="62565"/>
  <c r="K54" i="62565"/>
  <c r="K32" i="62565"/>
  <c r="K34" i="62565"/>
  <c r="K30" i="62565"/>
  <c r="K31" i="62565"/>
  <c r="K55" i="62565"/>
  <c r="K57" i="62565"/>
  <c r="K58" i="62565"/>
  <c r="K62" i="62565"/>
  <c r="K66" i="62565"/>
  <c r="K59" i="62565"/>
  <c r="K63" i="62565"/>
  <c r="K33" i="62565"/>
  <c r="K60" i="62565"/>
  <c r="K35" i="62565"/>
  <c r="K39" i="62565"/>
  <c r="K44" i="62565"/>
  <c r="K48" i="62565"/>
  <c r="K53" i="62565"/>
  <c r="K41" i="62565"/>
  <c r="K46" i="62565"/>
  <c r="K50" i="62565"/>
  <c r="K56" i="62565"/>
  <c r="K64" i="62565"/>
  <c r="K65" i="62565"/>
  <c r="K24" i="62565"/>
  <c r="K38" i="62565"/>
  <c r="K42" i="62565"/>
  <c r="K47" i="62565"/>
  <c r="K52" i="62565"/>
  <c r="K67" i="62565"/>
  <c r="K69" i="62565"/>
  <c r="K68" i="62565"/>
  <c r="K70" i="62565"/>
  <c r="K61" i="62565"/>
  <c r="H15" i="62566"/>
  <c r="H15" i="62568"/>
  <c r="L12" i="62565" l="1"/>
  <c r="L16" i="62565"/>
  <c r="M2" i="62565"/>
  <c r="L14" i="62565"/>
  <c r="L21" i="62565"/>
  <c r="L10" i="62565"/>
  <c r="L18" i="62565"/>
  <c r="L24" i="62565"/>
  <c r="L11" i="62565"/>
  <c r="L32" i="62565"/>
  <c r="L22" i="62565"/>
  <c r="L17" i="62565"/>
  <c r="L19" i="62565"/>
  <c r="L34" i="62565"/>
  <c r="L36" i="62565"/>
  <c r="L40" i="62565"/>
  <c r="L45" i="62565"/>
  <c r="L49" i="62565"/>
  <c r="L54" i="62565"/>
  <c r="L13" i="62565"/>
  <c r="L27" i="62565"/>
  <c r="L41" i="62565"/>
  <c r="L46" i="62565"/>
  <c r="L50" i="62565"/>
  <c r="L61" i="62565"/>
  <c r="L65" i="62565"/>
  <c r="L69" i="62565"/>
  <c r="L26" i="62565"/>
  <c r="L28" i="62565"/>
  <c r="L31" i="62565"/>
  <c r="L55" i="62565"/>
  <c r="L57" i="62565"/>
  <c r="L35" i="62565"/>
  <c r="L39" i="62565"/>
  <c r="L44" i="62565"/>
  <c r="L48" i="62565"/>
  <c r="L53" i="62565"/>
  <c r="L58" i="62565"/>
  <c r="L62" i="62565"/>
  <c r="L38" i="62565"/>
  <c r="L42" i="62565"/>
  <c r="L47" i="62565"/>
  <c r="L52" i="62565"/>
  <c r="L67" i="62565"/>
  <c r="L68" i="62565"/>
  <c r="L20" i="62565"/>
  <c r="L56" i="62565"/>
  <c r="L25" i="62565"/>
  <c r="L64" i="62565"/>
  <c r="L33" i="62565"/>
  <c r="L66" i="62565"/>
  <c r="L63" i="62565"/>
  <c r="L60" i="62565"/>
  <c r="L30" i="62565"/>
  <c r="L59" i="62565"/>
  <c r="L70" i="62565"/>
  <c r="K15" i="62565"/>
  <c r="D16" i="62567" s="1"/>
  <c r="C16" i="62567"/>
  <c r="M11" i="62565" l="1"/>
  <c r="M12" i="62565"/>
  <c r="M16" i="62565"/>
  <c r="M17" i="62565"/>
  <c r="N2" i="62565"/>
  <c r="M18" i="62565"/>
  <c r="M21" i="62565"/>
  <c r="M10" i="62565"/>
  <c r="M13" i="62565"/>
  <c r="M25" i="62565"/>
  <c r="M39" i="62565"/>
  <c r="M44" i="62565"/>
  <c r="M48" i="62565"/>
  <c r="M53" i="62565"/>
  <c r="M20" i="62565"/>
  <c r="M24" i="62565"/>
  <c r="M56" i="62565"/>
  <c r="M14" i="62565"/>
  <c r="M27" i="62565"/>
  <c r="M61" i="62565"/>
  <c r="M65" i="62565"/>
  <c r="M32" i="62565"/>
  <c r="M34" i="62565"/>
  <c r="M36" i="62565"/>
  <c r="M60" i="62565"/>
  <c r="M64" i="62565"/>
  <c r="M68" i="62565"/>
  <c r="M22" i="62565"/>
  <c r="M30" i="62565"/>
  <c r="M33" i="62565"/>
  <c r="M40" i="62565"/>
  <c r="M45" i="62565"/>
  <c r="M49" i="62565"/>
  <c r="M54" i="62565"/>
  <c r="M57" i="62565"/>
  <c r="M26" i="62565"/>
  <c r="M31" i="62565"/>
  <c r="M19" i="62565"/>
  <c r="M63" i="62565"/>
  <c r="M70" i="62565"/>
  <c r="M28" i="62565"/>
  <c r="M35" i="62565"/>
  <c r="M67" i="62565"/>
  <c r="M41" i="62565"/>
  <c r="M46" i="62565"/>
  <c r="M50" i="62565"/>
  <c r="M55" i="62565"/>
  <c r="M59" i="62565"/>
  <c r="M38" i="62565"/>
  <c r="M42" i="62565"/>
  <c r="M47" i="62565"/>
  <c r="M52" i="62565"/>
  <c r="M62" i="62565"/>
  <c r="M66" i="62565"/>
  <c r="M69" i="62565"/>
  <c r="M58" i="62565"/>
  <c r="L23" i="62565"/>
  <c r="L15" i="62565"/>
  <c r="N11" i="62565" l="1"/>
  <c r="N19" i="62565"/>
  <c r="O2" i="62565"/>
  <c r="N16" i="62565"/>
  <c r="N22" i="62565"/>
  <c r="N13" i="62565"/>
  <c r="N24" i="62565"/>
  <c r="N26" i="62565"/>
  <c r="N31" i="62565"/>
  <c r="N18" i="62565"/>
  <c r="N21" i="62565"/>
  <c r="N25" i="62565"/>
  <c r="N27" i="62565"/>
  <c r="N28" i="62565"/>
  <c r="N12" i="62565"/>
  <c r="N17" i="62565"/>
  <c r="N14" i="62565"/>
  <c r="N33" i="62565"/>
  <c r="N39" i="62565"/>
  <c r="N44" i="62565"/>
  <c r="N48" i="62565"/>
  <c r="N53" i="62565"/>
  <c r="N57" i="62565"/>
  <c r="N32" i="62565"/>
  <c r="N34" i="62565"/>
  <c r="N36" i="62565"/>
  <c r="N40" i="62565"/>
  <c r="N45" i="62565"/>
  <c r="N49" i="62565"/>
  <c r="N54" i="62565"/>
  <c r="N35" i="62565"/>
  <c r="N38" i="62565"/>
  <c r="N41" i="62565"/>
  <c r="N42" i="62565"/>
  <c r="N46" i="62565"/>
  <c r="N47" i="62565"/>
  <c r="N50" i="62565"/>
  <c r="N52" i="62565"/>
  <c r="N56" i="62565"/>
  <c r="N60" i="62565"/>
  <c r="N64" i="62565"/>
  <c r="N68" i="62565"/>
  <c r="N10" i="62565"/>
  <c r="N20" i="62565"/>
  <c r="N59" i="62565"/>
  <c r="N63" i="62565"/>
  <c r="N55" i="62565"/>
  <c r="N61" i="62565"/>
  <c r="N30" i="62565"/>
  <c r="N62" i="62565"/>
  <c r="N69" i="62565"/>
  <c r="N70" i="62565"/>
  <c r="N67" i="62565"/>
  <c r="N58" i="62565"/>
  <c r="N66" i="62565"/>
  <c r="N65" i="62565"/>
  <c r="M23" i="62565"/>
  <c r="E18" i="62567" s="1"/>
  <c r="M15" i="62565"/>
  <c r="D18" i="62567" s="1"/>
  <c r="C18" i="62567"/>
  <c r="N23" i="62565" l="1"/>
  <c r="E26" i="62567" s="1"/>
  <c r="O10" i="62565"/>
  <c r="O14" i="62565"/>
  <c r="O13" i="62565"/>
  <c r="O18" i="62565"/>
  <c r="P2" i="62565"/>
  <c r="O11" i="62565"/>
  <c r="O19" i="62565"/>
  <c r="O21" i="62565"/>
  <c r="O27" i="62565"/>
  <c r="O12" i="62565"/>
  <c r="O20" i="62565"/>
  <c r="O24" i="62565"/>
  <c r="O26" i="62565"/>
  <c r="O31" i="62565"/>
  <c r="O16" i="62565"/>
  <c r="O30" i="62565"/>
  <c r="O28" i="62565"/>
  <c r="O35" i="62565"/>
  <c r="O38" i="62565"/>
  <c r="O42" i="62565"/>
  <c r="O47" i="62565"/>
  <c r="O52" i="62565"/>
  <c r="O25" i="62565"/>
  <c r="O22" i="62565"/>
  <c r="O33" i="62565"/>
  <c r="O40" i="62565"/>
  <c r="O45" i="62565"/>
  <c r="O49" i="62565"/>
  <c r="O54" i="62565"/>
  <c r="O41" i="62565"/>
  <c r="O46" i="62565"/>
  <c r="O50" i="62565"/>
  <c r="O56" i="62565"/>
  <c r="O60" i="62565"/>
  <c r="O64" i="62565"/>
  <c r="O34" i="62565"/>
  <c r="O17" i="62565"/>
  <c r="O36" i="62565"/>
  <c r="O58" i="62565"/>
  <c r="O62" i="62565"/>
  <c r="O61" i="62565"/>
  <c r="O66" i="62565"/>
  <c r="O32" i="62565"/>
  <c r="O39" i="62565"/>
  <c r="O44" i="62565"/>
  <c r="O48" i="62565"/>
  <c r="O53" i="62565"/>
  <c r="O57" i="62565"/>
  <c r="O63" i="62565"/>
  <c r="O68" i="62565"/>
  <c r="O69" i="62565"/>
  <c r="O70" i="62565"/>
  <c r="O55" i="62565"/>
  <c r="O67" i="62565"/>
  <c r="O59" i="62565"/>
  <c r="O65" i="62565"/>
  <c r="N15" i="62565"/>
  <c r="D26" i="62567" s="1"/>
  <c r="C26" i="62567"/>
  <c r="O23" i="62565" l="1"/>
  <c r="E25" i="62567" s="1"/>
  <c r="O15" i="62565"/>
  <c r="D25" i="62567" s="1"/>
  <c r="G47" i="62568" s="1"/>
  <c r="C25" i="62567"/>
  <c r="G44" i="62566" s="1"/>
  <c r="P10" i="62565"/>
  <c r="P14" i="62565"/>
  <c r="P18" i="62565"/>
  <c r="P17" i="62565"/>
  <c r="P21" i="62565"/>
  <c r="P12" i="62565"/>
  <c r="P20" i="62565"/>
  <c r="P30" i="62565"/>
  <c r="P11" i="62565"/>
  <c r="P22" i="62565"/>
  <c r="P24" i="62565"/>
  <c r="Q2" i="62565"/>
  <c r="P16" i="62565"/>
  <c r="P25" i="62565"/>
  <c r="P32" i="62565"/>
  <c r="P36" i="62565"/>
  <c r="P33" i="62565"/>
  <c r="P28" i="62565"/>
  <c r="P35" i="62565"/>
  <c r="P38" i="62565"/>
  <c r="P42" i="62565"/>
  <c r="P47" i="62565"/>
  <c r="P52" i="62565"/>
  <c r="P56" i="62565"/>
  <c r="P39" i="62565"/>
  <c r="P44" i="62565"/>
  <c r="P48" i="62565"/>
  <c r="P53" i="62565"/>
  <c r="P13" i="62565"/>
  <c r="P40" i="62565"/>
  <c r="P45" i="62565"/>
  <c r="P49" i="62565"/>
  <c r="P54" i="62565"/>
  <c r="P59" i="62565"/>
  <c r="P63" i="62565"/>
  <c r="P67" i="62565"/>
  <c r="P27" i="62565"/>
  <c r="P41" i="62565"/>
  <c r="P46" i="62565"/>
  <c r="P50" i="62565"/>
  <c r="P55" i="62565"/>
  <c r="P61" i="62565"/>
  <c r="P65" i="62565"/>
  <c r="P19" i="62565"/>
  <c r="P26" i="62565"/>
  <c r="P62" i="62565"/>
  <c r="P66" i="62565"/>
  <c r="P64" i="62565"/>
  <c r="P57" i="62565"/>
  <c r="P68" i="62565"/>
  <c r="P69" i="62565"/>
  <c r="P70" i="62565"/>
  <c r="P31" i="62565"/>
  <c r="P60" i="62565"/>
  <c r="P34" i="62565"/>
  <c r="P58" i="62565"/>
  <c r="E47" i="62566"/>
  <c r="E46" i="62566"/>
  <c r="E50" i="62568"/>
  <c r="E49" i="62568"/>
  <c r="F47" i="62566" l="1"/>
  <c r="G47" i="62566"/>
  <c r="P23" i="62565"/>
  <c r="E15" i="62567" s="1"/>
  <c r="F49" i="62568"/>
  <c r="G49" i="62568" s="1"/>
  <c r="R2" i="62565"/>
  <c r="Q13" i="62565"/>
  <c r="Q17" i="62565"/>
  <c r="Q16" i="62565"/>
  <c r="Q12" i="62565"/>
  <c r="Q14" i="62565"/>
  <c r="Q11" i="62565"/>
  <c r="Q26" i="62565"/>
  <c r="Q19" i="62565"/>
  <c r="Q20" i="62565"/>
  <c r="Q30" i="62565"/>
  <c r="Q10" i="62565"/>
  <c r="Q31" i="62565"/>
  <c r="Q41" i="62565"/>
  <c r="Q46" i="62565"/>
  <c r="Q50" i="62565"/>
  <c r="Q33" i="62565"/>
  <c r="Q39" i="62565"/>
  <c r="Q44" i="62565"/>
  <c r="Q48" i="62565"/>
  <c r="Q53" i="62565"/>
  <c r="Q55" i="62565"/>
  <c r="Q22" i="62565"/>
  <c r="Q35" i="62565"/>
  <c r="Q38" i="62565"/>
  <c r="Q42" i="62565"/>
  <c r="Q47" i="62565"/>
  <c r="Q52" i="62565"/>
  <c r="Q40" i="62565"/>
  <c r="Q45" i="62565"/>
  <c r="Q49" i="62565"/>
  <c r="Q54" i="62565"/>
  <c r="Q59" i="62565"/>
  <c r="Q63" i="62565"/>
  <c r="Q27" i="62565"/>
  <c r="Q56" i="62565"/>
  <c r="Q28" i="62565"/>
  <c r="Q58" i="62565"/>
  <c r="Q62" i="62565"/>
  <c r="Q66" i="62565"/>
  <c r="Q69" i="62565"/>
  <c r="Q32" i="62565"/>
  <c r="Q18" i="62565"/>
  <c r="Q25" i="62565"/>
  <c r="Q57" i="62565"/>
  <c r="Q34" i="62565"/>
  <c r="Q60" i="62565"/>
  <c r="Q61" i="62565"/>
  <c r="Q21" i="62565"/>
  <c r="Q67" i="62565"/>
  <c r="Q36" i="62565"/>
  <c r="Q68" i="62565"/>
  <c r="Q64" i="62565"/>
  <c r="Q70" i="62565"/>
  <c r="Q24" i="62565"/>
  <c r="Q65" i="62565"/>
  <c r="F50" i="62568"/>
  <c r="H50" i="62568" s="1"/>
  <c r="G50" i="62568"/>
  <c r="H46" i="62566"/>
  <c r="H44" i="62566"/>
  <c r="H47" i="62566"/>
  <c r="P15" i="62565"/>
  <c r="D15" i="62567" s="1"/>
  <c r="C15" i="62567"/>
  <c r="H47" i="62568"/>
  <c r="F46" i="62566"/>
  <c r="G46" i="62566"/>
  <c r="H49" i="62568" l="1"/>
  <c r="S2" i="62565"/>
  <c r="R13" i="62565"/>
  <c r="R17" i="62565"/>
  <c r="R10" i="62565"/>
  <c r="R20" i="62565"/>
  <c r="R24" i="62565"/>
  <c r="R16" i="62565"/>
  <c r="R25" i="62565"/>
  <c r="R28" i="62565"/>
  <c r="R12" i="62565"/>
  <c r="R19" i="62565"/>
  <c r="R14" i="62565"/>
  <c r="R22" i="62565"/>
  <c r="R26" i="62565"/>
  <c r="R27" i="62565"/>
  <c r="R35" i="62565"/>
  <c r="R18" i="62565"/>
  <c r="R11" i="62565"/>
  <c r="R31" i="62565"/>
  <c r="R41" i="62565"/>
  <c r="R46" i="62565"/>
  <c r="R50" i="62565"/>
  <c r="R55" i="62565"/>
  <c r="R38" i="62565"/>
  <c r="R42" i="62565"/>
  <c r="R47" i="62565"/>
  <c r="R52" i="62565"/>
  <c r="R30" i="62565"/>
  <c r="R33" i="62565"/>
  <c r="R39" i="62565"/>
  <c r="R44" i="62565"/>
  <c r="R48" i="62565"/>
  <c r="R53" i="62565"/>
  <c r="R58" i="62565"/>
  <c r="R62" i="62565"/>
  <c r="R66" i="62565"/>
  <c r="R70" i="62565"/>
  <c r="R40" i="62565"/>
  <c r="R45" i="62565"/>
  <c r="R49" i="62565"/>
  <c r="R54" i="62565"/>
  <c r="R36" i="62565"/>
  <c r="R67" i="62565"/>
  <c r="R21" i="62565"/>
  <c r="R34" i="62565"/>
  <c r="R60" i="62565"/>
  <c r="R56" i="62565"/>
  <c r="R59" i="62565"/>
  <c r="R65" i="62565"/>
  <c r="R61" i="62565"/>
  <c r="R63" i="62565"/>
  <c r="R57" i="62565"/>
  <c r="R69" i="62565"/>
  <c r="R32" i="62565"/>
  <c r="R64" i="62565"/>
  <c r="R68" i="62565"/>
  <c r="Q15" i="62565"/>
  <c r="D32" i="62567" s="1"/>
  <c r="C32" i="62567"/>
  <c r="Q23" i="62565"/>
  <c r="E32" i="62567" s="1"/>
  <c r="R23" i="62565" l="1"/>
  <c r="E28" i="62567" s="1"/>
  <c r="R15" i="62565"/>
  <c r="D28" i="62567" s="1"/>
  <c r="C28" i="62567"/>
  <c r="S12" i="62565"/>
  <c r="S16" i="62565"/>
  <c r="T2" i="62565"/>
  <c r="S14" i="62565"/>
  <c r="S18" i="62565"/>
  <c r="S17" i="62565"/>
  <c r="S25" i="62565"/>
  <c r="S27" i="62565"/>
  <c r="S28" i="62565"/>
  <c r="S10" i="62565"/>
  <c r="S21" i="62565"/>
  <c r="S24" i="62565"/>
  <c r="S26" i="62565"/>
  <c r="S20" i="62565"/>
  <c r="S31" i="62565"/>
  <c r="S22" i="62565"/>
  <c r="S30" i="62565"/>
  <c r="S34" i="62565"/>
  <c r="S40" i="62565"/>
  <c r="S45" i="62565"/>
  <c r="S49" i="62565"/>
  <c r="S54" i="62565"/>
  <c r="S33" i="62565"/>
  <c r="S35" i="62565"/>
  <c r="S55" i="62565"/>
  <c r="S57" i="62565"/>
  <c r="S13" i="62565"/>
  <c r="S38" i="62565"/>
  <c r="S39" i="62565"/>
  <c r="S42" i="62565"/>
  <c r="S44" i="62565"/>
  <c r="S47" i="62565"/>
  <c r="S48" i="62565"/>
  <c r="S52" i="62565"/>
  <c r="S53" i="62565"/>
  <c r="S58" i="62565"/>
  <c r="S62" i="62565"/>
  <c r="S66" i="62565"/>
  <c r="S41" i="62565"/>
  <c r="S46" i="62565"/>
  <c r="S50" i="62565"/>
  <c r="S61" i="62565"/>
  <c r="S59" i="62565"/>
  <c r="S63" i="62565"/>
  <c r="S19" i="62565"/>
  <c r="S60" i="62565"/>
  <c r="S65" i="62565"/>
  <c r="S36" i="62565"/>
  <c r="S56" i="62565"/>
  <c r="S70" i="62565"/>
  <c r="S64" i="62565"/>
  <c r="S67" i="62565"/>
  <c r="S11" i="62565"/>
  <c r="S32" i="62565"/>
  <c r="S69" i="62565"/>
  <c r="S68" i="62565"/>
  <c r="T12" i="62565" l="1"/>
  <c r="T16" i="62565"/>
  <c r="U2" i="62565"/>
  <c r="T11" i="62565"/>
  <c r="T19" i="62565"/>
  <c r="T13" i="62565"/>
  <c r="T10" i="62565"/>
  <c r="T20" i="62565"/>
  <c r="T22" i="62565"/>
  <c r="T17" i="62565"/>
  <c r="T25" i="62565"/>
  <c r="T27" i="62565"/>
  <c r="T18" i="62565"/>
  <c r="T28" i="62565"/>
  <c r="T34" i="62565"/>
  <c r="T26" i="62565"/>
  <c r="T32" i="62565"/>
  <c r="T36" i="62565"/>
  <c r="T30" i="62565"/>
  <c r="T40" i="62565"/>
  <c r="T45" i="62565"/>
  <c r="T49" i="62565"/>
  <c r="T54" i="62565"/>
  <c r="T41" i="62565"/>
  <c r="T46" i="62565"/>
  <c r="T50" i="62565"/>
  <c r="T24" i="62565"/>
  <c r="T61" i="62565"/>
  <c r="T65" i="62565"/>
  <c r="T69" i="62565"/>
  <c r="T14" i="62565"/>
  <c r="T33" i="62565"/>
  <c r="T35" i="62565"/>
  <c r="T55" i="62565"/>
  <c r="T57" i="62565"/>
  <c r="T38" i="62565"/>
  <c r="T39" i="62565"/>
  <c r="T42" i="62565"/>
  <c r="T44" i="62565"/>
  <c r="T47" i="62565"/>
  <c r="T48" i="62565"/>
  <c r="T52" i="62565"/>
  <c r="T53" i="62565"/>
  <c r="T31" i="62565"/>
  <c r="T56" i="62565"/>
  <c r="T58" i="62565"/>
  <c r="T64" i="62565"/>
  <c r="T59" i="62565"/>
  <c r="T60" i="62565"/>
  <c r="T62" i="62565"/>
  <c r="T66" i="62565"/>
  <c r="T21" i="62565"/>
  <c r="T63" i="62565"/>
  <c r="T68" i="62565"/>
  <c r="T70" i="62565"/>
  <c r="T67" i="62565"/>
  <c r="S23" i="62565"/>
  <c r="E14" i="62567" s="1"/>
  <c r="S15" i="62565"/>
  <c r="D14" i="62567" s="1"/>
  <c r="C14" i="62567"/>
  <c r="U11" i="62565" l="1"/>
  <c r="V2" i="62565"/>
  <c r="U10" i="62565"/>
  <c r="U19" i="62565"/>
  <c r="U21" i="62565"/>
  <c r="U14" i="62565"/>
  <c r="U24" i="62565"/>
  <c r="U16" i="62565"/>
  <c r="U22" i="62565"/>
  <c r="U17" i="62565"/>
  <c r="U13" i="62565"/>
  <c r="U12" i="62565"/>
  <c r="U18" i="62565"/>
  <c r="U39" i="62565"/>
  <c r="U44" i="62565"/>
  <c r="U48" i="62565"/>
  <c r="U53" i="62565"/>
  <c r="U26" i="62565"/>
  <c r="U32" i="62565"/>
  <c r="U34" i="62565"/>
  <c r="U36" i="62565"/>
  <c r="U25" i="62565"/>
  <c r="U28" i="62565"/>
  <c r="U31" i="62565"/>
  <c r="U20" i="62565"/>
  <c r="U30" i="62565"/>
  <c r="U61" i="62565"/>
  <c r="U65" i="62565"/>
  <c r="U33" i="62565"/>
  <c r="U35" i="62565"/>
  <c r="U55" i="62565"/>
  <c r="U57" i="62565"/>
  <c r="U38" i="62565"/>
  <c r="U42" i="62565"/>
  <c r="U47" i="62565"/>
  <c r="U52" i="62565"/>
  <c r="U59" i="62565"/>
  <c r="U63" i="62565"/>
  <c r="U27" i="62565"/>
  <c r="U41" i="62565"/>
  <c r="U46" i="62565"/>
  <c r="U50" i="62565"/>
  <c r="U60" i="62565"/>
  <c r="U58" i="62565"/>
  <c r="U64" i="62565"/>
  <c r="U56" i="62565"/>
  <c r="U62" i="62565"/>
  <c r="U66" i="62565"/>
  <c r="U40" i="62565"/>
  <c r="U45" i="62565"/>
  <c r="U49" i="62565"/>
  <c r="U68" i="62565"/>
  <c r="U54" i="62565"/>
  <c r="U70" i="62565"/>
  <c r="U67" i="62565"/>
  <c r="U69" i="62565"/>
  <c r="T15" i="62565"/>
  <c r="D33" i="62567" s="1"/>
  <c r="E62" i="62568" s="1"/>
  <c r="C33" i="62567"/>
  <c r="E59" i="62566" s="1"/>
  <c r="T23" i="62565"/>
  <c r="E33" i="62567" s="1"/>
  <c r="U23" i="62565" l="1"/>
  <c r="E5" i="62567" s="1"/>
  <c r="F59" i="62566"/>
  <c r="G59" i="62566" s="1"/>
  <c r="H59" i="62566"/>
  <c r="V11" i="62565"/>
  <c r="V22" i="62565"/>
  <c r="V14" i="62565"/>
  <c r="V12" i="62565"/>
  <c r="V18" i="62565"/>
  <c r="V13" i="62565"/>
  <c r="V31" i="62565"/>
  <c r="V16" i="62565"/>
  <c r="V23" i="62565" s="1"/>
  <c r="E23" i="62567" s="1"/>
  <c r="V20" i="62565"/>
  <c r="V28" i="62565"/>
  <c r="V19" i="62565"/>
  <c r="V10" i="62565"/>
  <c r="V21" i="62565"/>
  <c r="V33" i="62565"/>
  <c r="V27" i="62565"/>
  <c r="W2" i="62565"/>
  <c r="V39" i="62565"/>
  <c r="V44" i="62565"/>
  <c r="V48" i="62565"/>
  <c r="V53" i="62565"/>
  <c r="V57" i="62565"/>
  <c r="V30" i="62565"/>
  <c r="V40" i="62565"/>
  <c r="V45" i="62565"/>
  <c r="V49" i="62565"/>
  <c r="V54" i="62565"/>
  <c r="V32" i="62565"/>
  <c r="V34" i="62565"/>
  <c r="V36" i="62565"/>
  <c r="V56" i="62565"/>
  <c r="V24" i="62565"/>
  <c r="V60" i="62565"/>
  <c r="V64" i="62565"/>
  <c r="V68" i="62565"/>
  <c r="V26" i="62565"/>
  <c r="V58" i="62565"/>
  <c r="V62" i="62565"/>
  <c r="V67" i="62565"/>
  <c r="V70" i="62565"/>
  <c r="V66" i="62565"/>
  <c r="V17" i="62565"/>
  <c r="V35" i="62565"/>
  <c r="V59" i="62565"/>
  <c r="V65" i="62565"/>
  <c r="V63" i="62565"/>
  <c r="V41" i="62565"/>
  <c r="V46" i="62565"/>
  <c r="V50" i="62565"/>
  <c r="V61" i="62565"/>
  <c r="V25" i="62565"/>
  <c r="V55" i="62565"/>
  <c r="V38" i="62565"/>
  <c r="V42" i="62565"/>
  <c r="V47" i="62565"/>
  <c r="V52" i="62565"/>
  <c r="V69" i="62565"/>
  <c r="F62" i="62568"/>
  <c r="G62" i="62568"/>
  <c r="H62" i="62568"/>
  <c r="U15" i="62565"/>
  <c r="D5" i="62567" s="1"/>
  <c r="C5" i="62567"/>
  <c r="E22" i="62568" l="1"/>
  <c r="E61" i="62568"/>
  <c r="V15" i="62565"/>
  <c r="D23" i="62567" s="1"/>
  <c r="E56" i="62568" s="1"/>
  <c r="C23" i="62567"/>
  <c r="E53" i="62566" s="1"/>
  <c r="W10" i="62565"/>
  <c r="W14" i="62565"/>
  <c r="W12" i="62565"/>
  <c r="W13" i="62565"/>
  <c r="W27" i="62565"/>
  <c r="W26" i="62565"/>
  <c r="W22" i="62565"/>
  <c r="W31" i="62565"/>
  <c r="W11" i="62565"/>
  <c r="W19" i="62565"/>
  <c r="W25" i="62565"/>
  <c r="W17" i="62565"/>
  <c r="W24" i="62565"/>
  <c r="W21" i="62565"/>
  <c r="W38" i="62565"/>
  <c r="W42" i="62565"/>
  <c r="W47" i="62565"/>
  <c r="W52" i="62565"/>
  <c r="W18" i="62565"/>
  <c r="W32" i="62565"/>
  <c r="W34" i="62565"/>
  <c r="W36" i="62565"/>
  <c r="X2" i="62565"/>
  <c r="W20" i="62565"/>
  <c r="W56" i="62565"/>
  <c r="W30" i="62565"/>
  <c r="W60" i="62565"/>
  <c r="W64" i="62565"/>
  <c r="W41" i="62565"/>
  <c r="W46" i="62565"/>
  <c r="W50" i="62565"/>
  <c r="W57" i="62565"/>
  <c r="W68" i="62565"/>
  <c r="W28" i="62565"/>
  <c r="W16" i="62565"/>
  <c r="W35" i="62565"/>
  <c r="W67" i="62565"/>
  <c r="W70" i="62565"/>
  <c r="W39" i="62565"/>
  <c r="W44" i="62565"/>
  <c r="W48" i="62565"/>
  <c r="W53" i="62565"/>
  <c r="W58" i="62565"/>
  <c r="W61" i="62565"/>
  <c r="W59" i="62565"/>
  <c r="W65" i="62565"/>
  <c r="W62" i="62565"/>
  <c r="W55" i="62565"/>
  <c r="W33" i="62565"/>
  <c r="W66" i="62565"/>
  <c r="W40" i="62565"/>
  <c r="W45" i="62565"/>
  <c r="W49" i="62565"/>
  <c r="W54" i="62565"/>
  <c r="W63" i="62565"/>
  <c r="W69" i="62565"/>
  <c r="E58" i="62566"/>
  <c r="E22" i="62566"/>
  <c r="W23" i="62565" l="1"/>
  <c r="E8" i="62567" s="1"/>
  <c r="F22" i="62566"/>
  <c r="G22" i="62566" s="1"/>
  <c r="H22" i="62566"/>
  <c r="F58" i="62566"/>
  <c r="G58" i="62566"/>
  <c r="H58" i="62566"/>
  <c r="W15" i="62565"/>
  <c r="D8" i="62567" s="1"/>
  <c r="E17" i="62568" s="1"/>
  <c r="C8" i="62567"/>
  <c r="E17" i="62566" s="1"/>
  <c r="X10" i="62565"/>
  <c r="X14" i="62565"/>
  <c r="X18" i="62565"/>
  <c r="X16" i="62565"/>
  <c r="X23" i="62565" s="1"/>
  <c r="E11" i="62567" s="1"/>
  <c r="X21" i="62565"/>
  <c r="Y2" i="62565"/>
  <c r="X17" i="62565"/>
  <c r="X19" i="62565"/>
  <c r="X24" i="62565"/>
  <c r="X30" i="62565"/>
  <c r="X13" i="62565"/>
  <c r="X26" i="62565"/>
  <c r="X27" i="62565"/>
  <c r="X25" i="62565"/>
  <c r="X11" i="62565"/>
  <c r="X32" i="62565"/>
  <c r="X36" i="62565"/>
  <c r="X35" i="62565"/>
  <c r="X22" i="62565"/>
  <c r="X38" i="62565"/>
  <c r="X42" i="62565"/>
  <c r="X47" i="62565"/>
  <c r="X52" i="62565"/>
  <c r="X56" i="62565"/>
  <c r="X39" i="62565"/>
  <c r="X44" i="62565"/>
  <c r="X48" i="62565"/>
  <c r="X53" i="62565"/>
  <c r="X34" i="62565"/>
  <c r="X59" i="62565"/>
  <c r="X63" i="62565"/>
  <c r="X67" i="62565"/>
  <c r="X20" i="62565"/>
  <c r="X12" i="62565"/>
  <c r="X31" i="62565"/>
  <c r="X55" i="62565"/>
  <c r="X40" i="62565"/>
  <c r="X45" i="62565"/>
  <c r="X49" i="62565"/>
  <c r="X54" i="62565"/>
  <c r="X61" i="62565"/>
  <c r="X68" i="62565"/>
  <c r="X69" i="62565"/>
  <c r="X46" i="62565"/>
  <c r="X65" i="62565"/>
  <c r="X41" i="62565"/>
  <c r="X28" i="62565"/>
  <c r="X64" i="62565"/>
  <c r="X70" i="62565"/>
  <c r="X58" i="62565"/>
  <c r="X60" i="62565"/>
  <c r="X50" i="62565"/>
  <c r="X57" i="62565"/>
  <c r="X66" i="62565"/>
  <c r="X33" i="62565"/>
  <c r="X62" i="62565"/>
  <c r="F56" i="62568"/>
  <c r="G56" i="62568" s="1"/>
  <c r="F53" i="62566"/>
  <c r="G53" i="62566"/>
  <c r="F61" i="62568"/>
  <c r="G61" i="62568"/>
  <c r="H61" i="62568"/>
  <c r="F22" i="62568"/>
  <c r="H22" i="62568" s="1"/>
  <c r="G22" i="62568"/>
  <c r="F17" i="62568" l="1"/>
  <c r="G17" i="62568" s="1"/>
  <c r="X15" i="62565"/>
  <c r="D11" i="62567" s="1"/>
  <c r="C11" i="62567"/>
  <c r="Z2" i="62565"/>
  <c r="Y13" i="62565"/>
  <c r="Y17" i="62565"/>
  <c r="Y18" i="62565"/>
  <c r="Y11" i="62565"/>
  <c r="Y20" i="62565"/>
  <c r="Y21" i="62565"/>
  <c r="Y26" i="62565"/>
  <c r="Y24" i="62565"/>
  <c r="Y30" i="62565"/>
  <c r="Y12" i="62565"/>
  <c r="Y19" i="62565"/>
  <c r="Y14" i="62565"/>
  <c r="Y33" i="62565"/>
  <c r="Y41" i="62565"/>
  <c r="Y46" i="62565"/>
  <c r="Y50" i="62565"/>
  <c r="Y10" i="62565"/>
  <c r="Y27" i="62565"/>
  <c r="Y35" i="62565"/>
  <c r="Y16" i="62565"/>
  <c r="Y25" i="62565"/>
  <c r="Y28" i="62565"/>
  <c r="Y31" i="62565"/>
  <c r="Y32" i="62565"/>
  <c r="Y36" i="62565"/>
  <c r="Y22" i="62565"/>
  <c r="Y34" i="62565"/>
  <c r="Y56" i="62565"/>
  <c r="Y59" i="62565"/>
  <c r="Y63" i="62565"/>
  <c r="Y60" i="62565"/>
  <c r="Y64" i="62565"/>
  <c r="Y39" i="62565"/>
  <c r="Y44" i="62565"/>
  <c r="Y48" i="62565"/>
  <c r="Y53" i="62565"/>
  <c r="Y58" i="62565"/>
  <c r="Y62" i="62565"/>
  <c r="Y38" i="62565"/>
  <c r="Y40" i="62565"/>
  <c r="Y42" i="62565"/>
  <c r="Y45" i="62565"/>
  <c r="Y47" i="62565"/>
  <c r="Y49" i="62565"/>
  <c r="Y52" i="62565"/>
  <c r="Y54" i="62565"/>
  <c r="Y68" i="62565"/>
  <c r="Y69" i="62565"/>
  <c r="Y67" i="62565"/>
  <c r="Y70" i="62565"/>
  <c r="Y61" i="62565"/>
  <c r="Y55" i="62565"/>
  <c r="Y57" i="62565"/>
  <c r="Y66" i="62565"/>
  <c r="Y65" i="62565"/>
  <c r="F17" i="62566"/>
  <c r="G17" i="62566"/>
  <c r="H17" i="62566"/>
  <c r="AA2" i="62565" l="1"/>
  <c r="Z13" i="62565"/>
  <c r="Z17" i="62565"/>
  <c r="Z20" i="62565"/>
  <c r="Z12" i="62565"/>
  <c r="Z11" i="62565"/>
  <c r="Z16" i="62565"/>
  <c r="Z10" i="62565"/>
  <c r="Z21" i="62565"/>
  <c r="Z28" i="62565"/>
  <c r="Z22" i="62565"/>
  <c r="Z26" i="62565"/>
  <c r="Z35" i="62565"/>
  <c r="Z19" i="62565"/>
  <c r="Z14" i="62565"/>
  <c r="Z33" i="62565"/>
  <c r="Z41" i="62565"/>
  <c r="Z46" i="62565"/>
  <c r="Z50" i="62565"/>
  <c r="Z55" i="62565"/>
  <c r="Z38" i="62565"/>
  <c r="Z42" i="62565"/>
  <c r="Z47" i="62565"/>
  <c r="Z52" i="62565"/>
  <c r="Z40" i="62565"/>
  <c r="Z45" i="62565"/>
  <c r="Z49" i="62565"/>
  <c r="Z54" i="62565"/>
  <c r="Z25" i="62565"/>
  <c r="Z31" i="62565"/>
  <c r="Z58" i="62565"/>
  <c r="Z62" i="62565"/>
  <c r="Z66" i="62565"/>
  <c r="Z70" i="62565"/>
  <c r="Z24" i="62565"/>
  <c r="Z32" i="62565"/>
  <c r="Z36" i="62565"/>
  <c r="Z30" i="62565"/>
  <c r="Z34" i="62565"/>
  <c r="Z56" i="62565"/>
  <c r="Z61" i="62565"/>
  <c r="Z65" i="62565"/>
  <c r="Z69" i="62565"/>
  <c r="Z57" i="62565"/>
  <c r="Z59" i="62565"/>
  <c r="Z63" i="62565"/>
  <c r="Z60" i="62565"/>
  <c r="Z18" i="62565"/>
  <c r="Z27" i="62565"/>
  <c r="Z68" i="62565"/>
  <c r="Z39" i="62565"/>
  <c r="Z44" i="62565"/>
  <c r="Z48" i="62565"/>
  <c r="Z53" i="62565"/>
  <c r="Z64" i="62565"/>
  <c r="Z67" i="62565"/>
  <c r="H17" i="62568"/>
  <c r="Y23" i="62565"/>
  <c r="E13" i="62567" s="1"/>
  <c r="Y15" i="62565"/>
  <c r="D13" i="62567" s="1"/>
  <c r="C13" i="62567"/>
  <c r="Z23" i="62565" l="1"/>
  <c r="E24" i="62567" s="1"/>
  <c r="Z15" i="62565"/>
  <c r="D24" i="62567" s="1"/>
  <c r="C24" i="62567"/>
  <c r="AA12" i="62565"/>
  <c r="AA16" i="62565"/>
  <c r="AB2" i="62565"/>
  <c r="AA13" i="62565"/>
  <c r="AA25" i="62565"/>
  <c r="AA14" i="62565"/>
  <c r="AA18" i="62565"/>
  <c r="AA21" i="62565"/>
  <c r="AA28" i="62565"/>
  <c r="AA17" i="62565"/>
  <c r="AA20" i="62565"/>
  <c r="AA22" i="62565"/>
  <c r="AA30" i="62565"/>
  <c r="AA24" i="62565"/>
  <c r="AA40" i="62565"/>
  <c r="AA45" i="62565"/>
  <c r="AA49" i="62565"/>
  <c r="AA54" i="62565"/>
  <c r="AA19" i="62565"/>
  <c r="AA11" i="62565"/>
  <c r="AA26" i="62565"/>
  <c r="AA27" i="62565"/>
  <c r="AA41" i="62565"/>
  <c r="AA46" i="62565"/>
  <c r="AA50" i="62565"/>
  <c r="AA55" i="62565"/>
  <c r="AA31" i="62565"/>
  <c r="AA58" i="62565"/>
  <c r="AA62" i="62565"/>
  <c r="AA66" i="62565"/>
  <c r="AA32" i="62565"/>
  <c r="AA36" i="62565"/>
  <c r="AA67" i="62565"/>
  <c r="AA38" i="62565"/>
  <c r="AA42" i="62565"/>
  <c r="AA47" i="62565"/>
  <c r="AA52" i="62565"/>
  <c r="AA33" i="62565"/>
  <c r="AA34" i="62565"/>
  <c r="AA39" i="62565"/>
  <c r="AA48" i="62565"/>
  <c r="AA69" i="62565"/>
  <c r="AA53" i="62565"/>
  <c r="AA59" i="62565"/>
  <c r="AA10" i="62565"/>
  <c r="AA35" i="62565"/>
  <c r="AA68" i="62565"/>
  <c r="AA44" i="62565"/>
  <c r="AA64" i="62565"/>
  <c r="AA65" i="62565"/>
  <c r="AA61" i="62565"/>
  <c r="AA70" i="62565"/>
  <c r="AA57" i="62565"/>
  <c r="AA60" i="62565"/>
  <c r="AA56" i="62565"/>
  <c r="AA63" i="62565"/>
  <c r="AA15" i="62565" l="1"/>
  <c r="D27" i="62567" s="1"/>
  <c r="G54" i="62568" s="1"/>
  <c r="C27" i="62567"/>
  <c r="G51" i="62566" s="1"/>
  <c r="AA23" i="62565"/>
  <c r="E27" i="62567" s="1"/>
  <c r="AB12" i="62565"/>
  <c r="AB16" i="62565"/>
  <c r="AC2" i="62565"/>
  <c r="AB10" i="62565"/>
  <c r="AB17" i="62565"/>
  <c r="AB19" i="62565"/>
  <c r="AB20" i="62565"/>
  <c r="AB25" i="62565"/>
  <c r="AB27" i="62565"/>
  <c r="AB14" i="62565"/>
  <c r="AB18" i="62565"/>
  <c r="AB24" i="62565"/>
  <c r="AB26" i="62565"/>
  <c r="AB13" i="62565"/>
  <c r="AB34" i="62565"/>
  <c r="AB31" i="62565"/>
  <c r="AB21" i="62565"/>
  <c r="AB40" i="62565"/>
  <c r="AB45" i="62565"/>
  <c r="AB49" i="62565"/>
  <c r="AB54" i="62565"/>
  <c r="AB22" i="62565"/>
  <c r="AB33" i="62565"/>
  <c r="AB35" i="62565"/>
  <c r="AB41" i="62565"/>
  <c r="AB46" i="62565"/>
  <c r="AB50" i="62565"/>
  <c r="AB38" i="62565"/>
  <c r="AB39" i="62565"/>
  <c r="AB42" i="62565"/>
  <c r="AB44" i="62565"/>
  <c r="AB47" i="62565"/>
  <c r="AB48" i="62565"/>
  <c r="AB52" i="62565"/>
  <c r="AB53" i="62565"/>
  <c r="AB28" i="62565"/>
  <c r="AB55" i="62565"/>
  <c r="AB57" i="62565"/>
  <c r="AB61" i="62565"/>
  <c r="AB65" i="62565"/>
  <c r="AB69" i="62565"/>
  <c r="AB11" i="62565"/>
  <c r="AB56" i="62565"/>
  <c r="AB60" i="62565"/>
  <c r="AB32" i="62565"/>
  <c r="AB66" i="62565"/>
  <c r="AB58" i="62565"/>
  <c r="AB30" i="62565"/>
  <c r="AB67" i="62565"/>
  <c r="AB36" i="62565"/>
  <c r="AB63" i="62565"/>
  <c r="AB62" i="62565"/>
  <c r="AB59" i="62565"/>
  <c r="AB68" i="62565"/>
  <c r="AB70" i="62565"/>
  <c r="AB64" i="62565"/>
  <c r="H51" i="62566" l="1"/>
  <c r="H53" i="62566"/>
  <c r="AC11" i="62565"/>
  <c r="AC14" i="62565"/>
  <c r="AC18" i="62565"/>
  <c r="AC13" i="62565"/>
  <c r="AC20" i="62565"/>
  <c r="AC22" i="62565"/>
  <c r="AC24" i="62565"/>
  <c r="AD2" i="62565"/>
  <c r="AC10" i="62565"/>
  <c r="AC19" i="62565"/>
  <c r="AC25" i="62565"/>
  <c r="AC27" i="62565"/>
  <c r="AC16" i="62565"/>
  <c r="AC31" i="62565"/>
  <c r="AC28" i="62565"/>
  <c r="AC32" i="62565"/>
  <c r="AC34" i="62565"/>
  <c r="AC36" i="62565"/>
  <c r="AC39" i="62565"/>
  <c r="AC44" i="62565"/>
  <c r="AC48" i="62565"/>
  <c r="AC53" i="62565"/>
  <c r="AC38" i="62565"/>
  <c r="AC40" i="62565"/>
  <c r="AC41" i="62565"/>
  <c r="AC42" i="62565"/>
  <c r="AC45" i="62565"/>
  <c r="AC46" i="62565"/>
  <c r="AC47" i="62565"/>
  <c r="AC49" i="62565"/>
  <c r="AC50" i="62565"/>
  <c r="AC52" i="62565"/>
  <c r="AC54" i="62565"/>
  <c r="AC55" i="62565"/>
  <c r="AC57" i="62565"/>
  <c r="AC61" i="62565"/>
  <c r="AC65" i="62565"/>
  <c r="AC58" i="62565"/>
  <c r="AC62" i="62565"/>
  <c r="AC66" i="62565"/>
  <c r="AC26" i="62565"/>
  <c r="AC17" i="62565"/>
  <c r="AC30" i="62565"/>
  <c r="AC59" i="62565"/>
  <c r="AC63" i="62565"/>
  <c r="AC33" i="62565"/>
  <c r="AC12" i="62565"/>
  <c r="AC35" i="62565"/>
  <c r="AC69" i="62565"/>
  <c r="AC21" i="62565"/>
  <c r="AC64" i="62565"/>
  <c r="AC67" i="62565"/>
  <c r="AC68" i="62565"/>
  <c r="AC60" i="62565"/>
  <c r="AC70" i="62565"/>
  <c r="AC56" i="62565"/>
  <c r="AB15" i="62565"/>
  <c r="D34" i="62567" s="1"/>
  <c r="E31" i="62568" s="1"/>
  <c r="C34" i="62567"/>
  <c r="E31" i="62566" s="1"/>
  <c r="AB23" i="62565"/>
  <c r="E34" i="62567" s="1"/>
  <c r="H54" i="62568"/>
  <c r="H56" i="62568"/>
  <c r="F31" i="62566" l="1"/>
  <c r="G31" i="62566" s="1"/>
  <c r="H31" i="62566"/>
  <c r="F31" i="62568"/>
  <c r="G31" i="62568"/>
  <c r="H31" i="62568"/>
  <c r="AC15" i="62565"/>
  <c r="D35" i="62567" s="1"/>
  <c r="E13" i="62568" s="1"/>
  <c r="C35" i="62567"/>
  <c r="E13" i="62566" s="1"/>
  <c r="AC23" i="62565"/>
  <c r="E35" i="62567" s="1"/>
  <c r="AD11" i="62565"/>
  <c r="AE2" i="62565"/>
  <c r="AD22" i="62565"/>
  <c r="AD13" i="62565"/>
  <c r="AD14" i="62565"/>
  <c r="AD19" i="62565"/>
  <c r="AD21" i="62565"/>
  <c r="AD17" i="62565"/>
  <c r="AD31" i="62565"/>
  <c r="AD10" i="62565"/>
  <c r="AD20" i="62565"/>
  <c r="AD28" i="62565"/>
  <c r="AD12" i="62565"/>
  <c r="AD16" i="62565"/>
  <c r="AD33" i="62565"/>
  <c r="AD30" i="62565"/>
  <c r="AD24" i="62565"/>
  <c r="AD32" i="62565"/>
  <c r="AD34" i="62565"/>
  <c r="AD36" i="62565"/>
  <c r="AD39" i="62565"/>
  <c r="AD44" i="62565"/>
  <c r="AD48" i="62565"/>
  <c r="AD53" i="62565"/>
  <c r="AD18" i="62565"/>
  <c r="AD40" i="62565"/>
  <c r="AD45" i="62565"/>
  <c r="AD49" i="62565"/>
  <c r="AD54" i="62565"/>
  <c r="AD26" i="62565"/>
  <c r="AD35" i="62565"/>
  <c r="AD60" i="62565"/>
  <c r="AD64" i="62565"/>
  <c r="AD68" i="62565"/>
  <c r="AD25" i="62565"/>
  <c r="AD38" i="62565"/>
  <c r="AD41" i="62565"/>
  <c r="AD42" i="62565"/>
  <c r="AD46" i="62565"/>
  <c r="AD47" i="62565"/>
  <c r="AD50" i="62565"/>
  <c r="AD52" i="62565"/>
  <c r="AD55" i="62565"/>
  <c r="AD57" i="62565"/>
  <c r="AD27" i="62565"/>
  <c r="AD63" i="62565"/>
  <c r="AD66" i="62565"/>
  <c r="AD56" i="62565"/>
  <c r="AD65" i="62565"/>
  <c r="AD61" i="62565"/>
  <c r="AD59" i="62565"/>
  <c r="AD62" i="62565"/>
  <c r="AD67" i="62565"/>
  <c r="AD58" i="62565"/>
  <c r="AD69" i="62565"/>
  <c r="AD70" i="62565"/>
  <c r="F13" i="62568" l="1"/>
  <c r="G13" i="62568" s="1"/>
  <c r="H13" i="62568"/>
  <c r="AE10" i="62565"/>
  <c r="AE14" i="62565"/>
  <c r="AF2" i="62565"/>
  <c r="AE12" i="62565"/>
  <c r="AE11" i="62565"/>
  <c r="AE16" i="62565"/>
  <c r="AE19" i="62565"/>
  <c r="AE31" i="62565"/>
  <c r="AE21" i="62565"/>
  <c r="AE18" i="62565"/>
  <c r="AE24" i="62565"/>
  <c r="AE26" i="62565"/>
  <c r="AE25" i="62565"/>
  <c r="AE17" i="62565"/>
  <c r="AE20" i="62565"/>
  <c r="AE38" i="62565"/>
  <c r="AE42" i="62565"/>
  <c r="AE47" i="62565"/>
  <c r="AE52" i="62565"/>
  <c r="AE28" i="62565"/>
  <c r="AE30" i="62565"/>
  <c r="AE33" i="62565"/>
  <c r="AE56" i="62565"/>
  <c r="AE35" i="62565"/>
  <c r="AE39" i="62565"/>
  <c r="AE44" i="62565"/>
  <c r="AE48" i="62565"/>
  <c r="AE53" i="62565"/>
  <c r="AE40" i="62565"/>
  <c r="AE45" i="62565"/>
  <c r="AE49" i="62565"/>
  <c r="AE54" i="62565"/>
  <c r="AE60" i="62565"/>
  <c r="AE64" i="62565"/>
  <c r="AE13" i="62565"/>
  <c r="AE22" i="62565"/>
  <c r="AE41" i="62565"/>
  <c r="AE46" i="62565"/>
  <c r="AE50" i="62565"/>
  <c r="AE59" i="62565"/>
  <c r="AE63" i="62565"/>
  <c r="AE27" i="62565"/>
  <c r="AE36" i="62565"/>
  <c r="AE61" i="62565"/>
  <c r="AE62" i="62565"/>
  <c r="AE65" i="62565"/>
  <c r="AE70" i="62565"/>
  <c r="AE34" i="62565"/>
  <c r="AE66" i="62565"/>
  <c r="AE58" i="62565"/>
  <c r="AE69" i="62565"/>
  <c r="AE68" i="62565"/>
  <c r="AE55" i="62565"/>
  <c r="AE32" i="62565"/>
  <c r="AE57" i="62565"/>
  <c r="AE67" i="62565"/>
  <c r="AD15" i="62565"/>
  <c r="D36" i="62567" s="1"/>
  <c r="E28" i="62568" s="1"/>
  <c r="C36" i="62567"/>
  <c r="E28" i="62566" s="1"/>
  <c r="F13" i="62566"/>
  <c r="G13" i="62566" s="1"/>
  <c r="H13" i="62566"/>
  <c r="AD23" i="62565"/>
  <c r="E36" i="62567" s="1"/>
  <c r="AE15" i="62565" l="1"/>
  <c r="D37" i="62567" s="1"/>
  <c r="E30" i="62568" s="1"/>
  <c r="C37" i="62567"/>
  <c r="E30" i="62566" s="1"/>
  <c r="AF10" i="62565"/>
  <c r="AF14" i="62565"/>
  <c r="AF18" i="62565"/>
  <c r="AF11" i="62565"/>
  <c r="AF21" i="62565"/>
  <c r="AG2" i="62565"/>
  <c r="AF22" i="62565"/>
  <c r="AF26" i="62565"/>
  <c r="AF30" i="62565"/>
  <c r="AF13" i="62565"/>
  <c r="AF25" i="62565"/>
  <c r="AF27" i="62565"/>
  <c r="AF19" i="62565"/>
  <c r="AF28" i="62565"/>
  <c r="AF32" i="62565"/>
  <c r="AF36" i="62565"/>
  <c r="AF17" i="62565"/>
  <c r="AF20" i="62565"/>
  <c r="AF31" i="62565"/>
  <c r="AF38" i="62565"/>
  <c r="AF42" i="62565"/>
  <c r="AF47" i="62565"/>
  <c r="AF52" i="62565"/>
  <c r="AF56" i="62565"/>
  <c r="AF34" i="62565"/>
  <c r="AF39" i="62565"/>
  <c r="AF44" i="62565"/>
  <c r="AF48" i="62565"/>
  <c r="AF53" i="62565"/>
  <c r="AF33" i="62565"/>
  <c r="AF59" i="62565"/>
  <c r="AF63" i="62565"/>
  <c r="AF67" i="62565"/>
  <c r="AF35" i="62565"/>
  <c r="AF24" i="62565"/>
  <c r="AF40" i="62565"/>
  <c r="AF45" i="62565"/>
  <c r="AF49" i="62565"/>
  <c r="AF54" i="62565"/>
  <c r="AF68" i="62565"/>
  <c r="AF58" i="62565"/>
  <c r="AF62" i="62565"/>
  <c r="AF55" i="62565"/>
  <c r="AF57" i="62565"/>
  <c r="AF61" i="62565"/>
  <c r="AF65" i="62565"/>
  <c r="AF70" i="62565"/>
  <c r="AF12" i="62565"/>
  <c r="AF66" i="62565"/>
  <c r="AF16" i="62565"/>
  <c r="AF23" i="62565" s="1"/>
  <c r="E38" i="62567" s="1"/>
  <c r="AF41" i="62565"/>
  <c r="AF46" i="62565"/>
  <c r="AF50" i="62565"/>
  <c r="AF69" i="62565"/>
  <c r="AF64" i="62565"/>
  <c r="AF60" i="62565"/>
  <c r="F28" i="62568"/>
  <c r="H28" i="62568" s="1"/>
  <c r="G28" i="62568"/>
  <c r="F28" i="62566"/>
  <c r="G28" i="62566" s="1"/>
  <c r="H28" i="62566"/>
  <c r="AE23" i="62565"/>
  <c r="E37" i="62567" s="1"/>
  <c r="AH2" i="62565" l="1"/>
  <c r="AG13" i="62565"/>
  <c r="AG17" i="62565"/>
  <c r="AG12" i="62565"/>
  <c r="AG10" i="62565"/>
  <c r="AG18" i="62565"/>
  <c r="AG19" i="62565"/>
  <c r="AG26" i="62565"/>
  <c r="AG11" i="62565"/>
  <c r="AG24" i="62565"/>
  <c r="AG22" i="62565"/>
  <c r="AG30" i="62565"/>
  <c r="AG20" i="62565"/>
  <c r="AG14" i="62565"/>
  <c r="AG21" i="62565"/>
  <c r="AG27" i="62565"/>
  <c r="AG25" i="62565"/>
  <c r="AG35" i="62565"/>
  <c r="AG41" i="62565"/>
  <c r="AG46" i="62565"/>
  <c r="AG50" i="62565"/>
  <c r="AG32" i="62565"/>
  <c r="AG36" i="62565"/>
  <c r="AG56" i="62565"/>
  <c r="AG28" i="62565"/>
  <c r="AG33" i="62565"/>
  <c r="AG39" i="62565"/>
  <c r="AG44" i="62565"/>
  <c r="AG48" i="62565"/>
  <c r="AG53" i="62565"/>
  <c r="AG59" i="62565"/>
  <c r="AG63" i="62565"/>
  <c r="AG31" i="62565"/>
  <c r="AG38" i="62565"/>
  <c r="AG42" i="62565"/>
  <c r="AG47" i="62565"/>
  <c r="AG52" i="62565"/>
  <c r="AG40" i="62565"/>
  <c r="AG45" i="62565"/>
  <c r="AG49" i="62565"/>
  <c r="AG54" i="62565"/>
  <c r="AG34" i="62565"/>
  <c r="AG60" i="62565"/>
  <c r="AG55" i="62565"/>
  <c r="AG57" i="62565"/>
  <c r="AG64" i="62565"/>
  <c r="AG67" i="62565"/>
  <c r="AG61" i="62565"/>
  <c r="AG62" i="62565"/>
  <c r="AG65" i="62565"/>
  <c r="AG70" i="62565"/>
  <c r="AG66" i="62565"/>
  <c r="AG58" i="62565"/>
  <c r="AG69" i="62565"/>
  <c r="AG68" i="62565"/>
  <c r="AG16" i="62565"/>
  <c r="AG23" i="62565" s="1"/>
  <c r="E9" i="62567" s="1"/>
  <c r="AF15" i="62565"/>
  <c r="D38" i="62567" s="1"/>
  <c r="E29" i="62568" s="1"/>
  <c r="C38" i="62567"/>
  <c r="E29" i="62566" s="1"/>
  <c r="F30" i="62566"/>
  <c r="G30" i="62566"/>
  <c r="H30" i="62566"/>
  <c r="F30" i="62568"/>
  <c r="G30" i="62568" s="1"/>
  <c r="H30" i="62568"/>
  <c r="F29" i="62566" l="1"/>
  <c r="G29" i="62566" s="1"/>
  <c r="H29" i="62566"/>
  <c r="F29" i="62568"/>
  <c r="G29" i="62568" s="1"/>
  <c r="H29" i="62568"/>
  <c r="AG15" i="62565"/>
  <c r="D9" i="62567" s="1"/>
  <c r="C9" i="62567"/>
  <c r="AI2" i="62565"/>
  <c r="AH13" i="62565"/>
  <c r="AH17" i="62565"/>
  <c r="AH16" i="62565"/>
  <c r="AH18" i="62565"/>
  <c r="AH20" i="62565"/>
  <c r="AH14" i="62565"/>
  <c r="AH21" i="62565"/>
  <c r="AH12" i="62565"/>
  <c r="AH28" i="62565"/>
  <c r="AH11" i="62565"/>
  <c r="AH24" i="62565"/>
  <c r="AH26" i="62565"/>
  <c r="AH35" i="62565"/>
  <c r="AH33" i="62565"/>
  <c r="AH25" i="62565"/>
  <c r="AH41" i="62565"/>
  <c r="AH46" i="62565"/>
  <c r="AH50" i="62565"/>
  <c r="AH55" i="62565"/>
  <c r="AH10" i="62565"/>
  <c r="AH31" i="62565"/>
  <c r="AH38" i="62565"/>
  <c r="AH42" i="62565"/>
  <c r="AH47" i="62565"/>
  <c r="AH52" i="62565"/>
  <c r="AH19" i="62565"/>
  <c r="AH27" i="62565"/>
  <c r="AH58" i="62565"/>
  <c r="AH62" i="62565"/>
  <c r="AH66" i="62565"/>
  <c r="AH56" i="62565"/>
  <c r="AH39" i="62565"/>
  <c r="AH44" i="62565"/>
  <c r="AH48" i="62565"/>
  <c r="AH53" i="62565"/>
  <c r="AH32" i="62565"/>
  <c r="AH57" i="62565"/>
  <c r="AH61" i="62565"/>
  <c r="AH60" i="62565"/>
  <c r="AH68" i="62565"/>
  <c r="AH69" i="62565"/>
  <c r="AH40" i="62565"/>
  <c r="AH45" i="62565"/>
  <c r="AH49" i="62565"/>
  <c r="AH54" i="62565"/>
  <c r="AH63" i="62565"/>
  <c r="AH64" i="62565"/>
  <c r="AH67" i="62565"/>
  <c r="AH30" i="62565"/>
  <c r="AH34" i="62565"/>
  <c r="AH65" i="62565"/>
  <c r="AH70" i="62565"/>
  <c r="AH59" i="62565"/>
  <c r="AH36" i="62565"/>
  <c r="AH22" i="62565"/>
  <c r="AH23" i="62565" l="1"/>
  <c r="E12" i="62567" s="1"/>
  <c r="AH15" i="62565"/>
  <c r="D12" i="62567" s="1"/>
  <c r="C12" i="62567"/>
  <c r="AI12" i="62565"/>
  <c r="AI16" i="62565"/>
  <c r="AJ2" i="62565"/>
  <c r="AI11" i="62565"/>
  <c r="AI10" i="62565"/>
  <c r="AI20" i="62565"/>
  <c r="AI25" i="62565"/>
  <c r="AI17" i="62565"/>
  <c r="AI28" i="62565"/>
  <c r="AI18" i="62565"/>
  <c r="AI19" i="62565"/>
  <c r="AI22" i="62565"/>
  <c r="AI14" i="62565"/>
  <c r="AI40" i="62565"/>
  <c r="AI45" i="62565"/>
  <c r="AI49" i="62565"/>
  <c r="AI33" i="62565"/>
  <c r="AI35" i="62565"/>
  <c r="AI21" i="62565"/>
  <c r="AI24" i="62565"/>
  <c r="AI30" i="62565"/>
  <c r="AI34" i="62565"/>
  <c r="AI26" i="62565"/>
  <c r="AI27" i="62565"/>
  <c r="AI58" i="62565"/>
  <c r="AI62" i="62565"/>
  <c r="AI66" i="62565"/>
  <c r="AI56" i="62565"/>
  <c r="AI55" i="62565"/>
  <c r="AI60" i="62565"/>
  <c r="AI64" i="62565"/>
  <c r="AI69" i="62565"/>
  <c r="AI13" i="62565"/>
  <c r="AI32" i="62565"/>
  <c r="AI41" i="62565"/>
  <c r="AI46" i="62565"/>
  <c r="AI50" i="62565"/>
  <c r="AI39" i="62565"/>
  <c r="AI44" i="62565"/>
  <c r="AI48" i="62565"/>
  <c r="AI53" i="62565"/>
  <c r="AI59" i="62565"/>
  <c r="AI38" i="62565"/>
  <c r="AI42" i="62565"/>
  <c r="AI47" i="62565"/>
  <c r="AI52" i="62565"/>
  <c r="AI57" i="62565"/>
  <c r="AI68" i="62565"/>
  <c r="AI65" i="62565"/>
  <c r="AI54" i="62565"/>
  <c r="AI61" i="62565"/>
  <c r="AI63" i="62565"/>
  <c r="AI67" i="62565"/>
  <c r="AI70" i="62565"/>
  <c r="AI31" i="62565"/>
  <c r="AI36" i="62565"/>
  <c r="AI15" i="62565" l="1"/>
  <c r="D19" i="62567" s="1"/>
  <c r="E51" i="62568" s="1"/>
  <c r="C19" i="62567"/>
  <c r="E48" i="62566" s="1"/>
  <c r="AJ12" i="62565"/>
  <c r="AJ16" i="62565"/>
  <c r="AK2" i="62565"/>
  <c r="AJ19" i="62565"/>
  <c r="AJ14" i="62565"/>
  <c r="AJ27" i="62565"/>
  <c r="AJ17" i="62565"/>
  <c r="AJ22" i="62565"/>
  <c r="AJ10" i="62565"/>
  <c r="AJ18" i="62565"/>
  <c r="AJ13" i="62565"/>
  <c r="AJ34" i="62565"/>
  <c r="AJ40" i="62565"/>
  <c r="AJ45" i="62565"/>
  <c r="AJ49" i="62565"/>
  <c r="AJ54" i="62565"/>
  <c r="AJ28" i="62565"/>
  <c r="AJ41" i="62565"/>
  <c r="AJ46" i="62565"/>
  <c r="AJ50" i="62565"/>
  <c r="AJ21" i="62565"/>
  <c r="AJ32" i="62565"/>
  <c r="AJ36" i="62565"/>
  <c r="AJ55" i="62565"/>
  <c r="AJ57" i="62565"/>
  <c r="AJ61" i="62565"/>
  <c r="AJ65" i="62565"/>
  <c r="AJ69" i="62565"/>
  <c r="AJ26" i="62565"/>
  <c r="AJ20" i="62565"/>
  <c r="AJ25" i="62565"/>
  <c r="AJ33" i="62565"/>
  <c r="AJ35" i="62565"/>
  <c r="AJ30" i="62565"/>
  <c r="AJ67" i="62565"/>
  <c r="AJ11" i="62565"/>
  <c r="AJ31" i="62565"/>
  <c r="AJ59" i="62565"/>
  <c r="AJ63" i="62565"/>
  <c r="AJ24" i="62565"/>
  <c r="AJ56" i="62565"/>
  <c r="AJ58" i="62565"/>
  <c r="AJ60" i="62565"/>
  <c r="AJ38" i="62565"/>
  <c r="AJ42" i="62565"/>
  <c r="AJ47" i="62565"/>
  <c r="AJ52" i="62565"/>
  <c r="AJ62" i="62565"/>
  <c r="AJ64" i="62565"/>
  <c r="AJ68" i="62565"/>
  <c r="AJ39" i="62565"/>
  <c r="AJ44" i="62565"/>
  <c r="AJ48" i="62565"/>
  <c r="AJ70" i="62565"/>
  <c r="AJ53" i="62565"/>
  <c r="AJ66" i="62565"/>
  <c r="AI23" i="62565"/>
  <c r="E19" i="62567" s="1"/>
  <c r="AJ15" i="62565" l="1"/>
  <c r="D29" i="62567" s="1"/>
  <c r="C29" i="62567"/>
  <c r="AK11" i="62565"/>
  <c r="AK13" i="62565"/>
  <c r="AL2" i="62565"/>
  <c r="AK17" i="62565"/>
  <c r="AK12" i="62565"/>
  <c r="AK24" i="62565"/>
  <c r="AK16" i="62565"/>
  <c r="AK21" i="62565"/>
  <c r="AK25" i="62565"/>
  <c r="AK27" i="62565"/>
  <c r="AK10" i="62565"/>
  <c r="AK14" i="62565"/>
  <c r="AK26" i="62565"/>
  <c r="AK20" i="62565"/>
  <c r="AK30" i="62565"/>
  <c r="AK39" i="62565"/>
  <c r="AK44" i="62565"/>
  <c r="AK48" i="62565"/>
  <c r="AK53" i="62565"/>
  <c r="AK19" i="62565"/>
  <c r="AK33" i="62565"/>
  <c r="AK35" i="62565"/>
  <c r="AK32" i="62565"/>
  <c r="AK34" i="62565"/>
  <c r="AK36" i="62565"/>
  <c r="AK55" i="62565"/>
  <c r="AK57" i="62565"/>
  <c r="AK61" i="62565"/>
  <c r="AK65" i="62565"/>
  <c r="AK28" i="62565"/>
  <c r="AK18" i="62565"/>
  <c r="AK22" i="62565"/>
  <c r="AK54" i="62565"/>
  <c r="AK38" i="62565"/>
  <c r="AK42" i="62565"/>
  <c r="AK47" i="62565"/>
  <c r="AK52" i="62565"/>
  <c r="AK58" i="62565"/>
  <c r="AK62" i="62565"/>
  <c r="AK31" i="62565"/>
  <c r="AK56" i="62565"/>
  <c r="AK59" i="62565"/>
  <c r="AK69" i="62565"/>
  <c r="AK40" i="62565"/>
  <c r="AK45" i="62565"/>
  <c r="AK49" i="62565"/>
  <c r="AK60" i="62565"/>
  <c r="AK63" i="62565"/>
  <c r="AK64" i="62565"/>
  <c r="AK67" i="62565"/>
  <c r="AK68" i="62565"/>
  <c r="AK66" i="62565"/>
  <c r="AK41" i="62565"/>
  <c r="AK70" i="62565"/>
  <c r="AK46" i="62565"/>
  <c r="AK50" i="62565"/>
  <c r="AJ23" i="62565"/>
  <c r="E29" i="62567" s="1"/>
  <c r="F48" i="62566"/>
  <c r="H48" i="62566" s="1"/>
  <c r="G48" i="62566"/>
  <c r="F51" i="62568"/>
  <c r="G51" i="62568"/>
  <c r="H51" i="62568"/>
  <c r="AL11" i="62565" l="1"/>
  <c r="AL10" i="62565"/>
  <c r="AL17" i="62565"/>
  <c r="AL22" i="62565"/>
  <c r="AL12" i="62565"/>
  <c r="AL13" i="62565"/>
  <c r="AM2" i="62565"/>
  <c r="AL20" i="62565"/>
  <c r="AL31" i="62565"/>
  <c r="AL16" i="62565"/>
  <c r="AL21" i="62565"/>
  <c r="AL25" i="62565"/>
  <c r="AL24" i="62565"/>
  <c r="AL28" i="62565"/>
  <c r="AL33" i="62565"/>
  <c r="AL26" i="62565"/>
  <c r="AL27" i="62565"/>
  <c r="AL32" i="62565"/>
  <c r="AL34" i="62565"/>
  <c r="AL36" i="62565"/>
  <c r="AL39" i="62565"/>
  <c r="AL44" i="62565"/>
  <c r="AL48" i="62565"/>
  <c r="AL53" i="62565"/>
  <c r="AL40" i="62565"/>
  <c r="AL45" i="62565"/>
  <c r="AL49" i="62565"/>
  <c r="AL54" i="62565"/>
  <c r="AL30" i="62565"/>
  <c r="AL19" i="62565"/>
  <c r="AL60" i="62565"/>
  <c r="AL64" i="62565"/>
  <c r="AL68" i="62565"/>
  <c r="AL55" i="62565"/>
  <c r="AL14" i="62565"/>
  <c r="AL57" i="62565"/>
  <c r="AL56" i="62565"/>
  <c r="AL61" i="62565"/>
  <c r="AL65" i="62565"/>
  <c r="AL18" i="62565"/>
  <c r="AL35" i="62565"/>
  <c r="AL63" i="62565"/>
  <c r="AL58" i="62565"/>
  <c r="AL59" i="62565"/>
  <c r="AL69" i="62565"/>
  <c r="AL38" i="62565"/>
  <c r="AL42" i="62565"/>
  <c r="AL47" i="62565"/>
  <c r="AL52" i="62565"/>
  <c r="AL62" i="62565"/>
  <c r="AL67" i="62565"/>
  <c r="AL66" i="62565"/>
  <c r="AL70" i="62565"/>
  <c r="AL41" i="62565"/>
  <c r="AL46" i="62565"/>
  <c r="AL50" i="62565"/>
  <c r="AK15" i="62565"/>
  <c r="D31" i="62567" s="1"/>
  <c r="C31" i="62567"/>
  <c r="AK23" i="62565"/>
  <c r="E31" i="62567" s="1"/>
  <c r="AM10" i="62565" l="1"/>
  <c r="AM14" i="62565"/>
  <c r="AM16" i="62565"/>
  <c r="AM18" i="62565"/>
  <c r="AM19" i="62565"/>
  <c r="AM21" i="62565"/>
  <c r="AM22" i="62565"/>
  <c r="AN2" i="62565"/>
  <c r="AM12" i="62565"/>
  <c r="AM11" i="62565"/>
  <c r="AM17" i="62565"/>
  <c r="AM25" i="62565"/>
  <c r="AM24" i="62565"/>
  <c r="AM26" i="62565"/>
  <c r="AM13" i="62565"/>
  <c r="AM38" i="62565"/>
  <c r="AM42" i="62565"/>
  <c r="AM47" i="62565"/>
  <c r="AM52" i="62565"/>
  <c r="AM27" i="62565"/>
  <c r="AM32" i="62565"/>
  <c r="AM34" i="62565"/>
  <c r="AM36" i="62565"/>
  <c r="AM20" i="62565"/>
  <c r="AM41" i="62565"/>
  <c r="AM46" i="62565"/>
  <c r="AM50" i="62565"/>
  <c r="AM54" i="62565"/>
  <c r="AM30" i="62565"/>
  <c r="AM60" i="62565"/>
  <c r="AM64" i="62565"/>
  <c r="AM55" i="62565"/>
  <c r="AM33" i="62565"/>
  <c r="AM39" i="62565"/>
  <c r="AM44" i="62565"/>
  <c r="AM48" i="62565"/>
  <c r="AM53" i="62565"/>
  <c r="AM58" i="62565"/>
  <c r="AM62" i="62565"/>
  <c r="AM66" i="62565"/>
  <c r="AM28" i="62565"/>
  <c r="AM40" i="62565"/>
  <c r="AM45" i="62565"/>
  <c r="AM49" i="62565"/>
  <c r="AM59" i="62565"/>
  <c r="AM63" i="62565"/>
  <c r="AM70" i="62565"/>
  <c r="AM31" i="62565"/>
  <c r="AM56" i="62565"/>
  <c r="AM57" i="62565"/>
  <c r="AM61" i="62565"/>
  <c r="AM69" i="62565"/>
  <c r="AM35" i="62565"/>
  <c r="AM67" i="62565"/>
  <c r="AM65" i="62565"/>
  <c r="AM68" i="62565"/>
  <c r="AL23" i="62565"/>
  <c r="E30" i="62567" s="1"/>
  <c r="AL15" i="62565"/>
  <c r="D30" i="62567" s="1"/>
  <c r="C30" i="62567"/>
  <c r="AN10" i="62565" l="1"/>
  <c r="AN14" i="62565"/>
  <c r="AN18" i="62565"/>
  <c r="AN21" i="62565"/>
  <c r="AN13" i="62565"/>
  <c r="AO2" i="62565"/>
  <c r="AN11" i="62565"/>
  <c r="AN20" i="62565"/>
  <c r="AN30" i="62565"/>
  <c r="AN27" i="62565"/>
  <c r="AN19" i="62565"/>
  <c r="AN17" i="62565"/>
  <c r="AN31" i="62565"/>
  <c r="AN32" i="62565"/>
  <c r="AN36" i="62565"/>
  <c r="AN26" i="62565"/>
  <c r="AN38" i="62565"/>
  <c r="AN42" i="62565"/>
  <c r="AN47" i="62565"/>
  <c r="AN52" i="62565"/>
  <c r="AN56" i="62565"/>
  <c r="AN25" i="62565"/>
  <c r="AN39" i="62565"/>
  <c r="AN44" i="62565"/>
  <c r="AN48" i="62565"/>
  <c r="AN53" i="62565"/>
  <c r="AN16" i="62565"/>
  <c r="AN40" i="62565"/>
  <c r="AN45" i="62565"/>
  <c r="AN49" i="62565"/>
  <c r="AN41" i="62565"/>
  <c r="AN46" i="62565"/>
  <c r="AN50" i="62565"/>
  <c r="AN54" i="62565"/>
  <c r="AN59" i="62565"/>
  <c r="AN63" i="62565"/>
  <c r="AN67" i="62565"/>
  <c r="AN34" i="62565"/>
  <c r="AN35" i="62565"/>
  <c r="AN57" i="62565"/>
  <c r="AN60" i="62565"/>
  <c r="AN12" i="62565"/>
  <c r="AN22" i="62565"/>
  <c r="AN66" i="62565"/>
  <c r="AN61" i="62565"/>
  <c r="AN33" i="62565"/>
  <c r="AN55" i="62565"/>
  <c r="AN70" i="62565"/>
  <c r="AN62" i="62565"/>
  <c r="AN58" i="62565"/>
  <c r="AN64" i="62565"/>
  <c r="AN28" i="62565"/>
  <c r="AN24" i="62565"/>
  <c r="AN65" i="62565"/>
  <c r="AN69" i="62565"/>
  <c r="AN68" i="62565"/>
  <c r="AM15" i="62565"/>
  <c r="D39" i="62567" s="1"/>
  <c r="E9" i="62568" s="1"/>
  <c r="C39" i="62567"/>
  <c r="E9" i="62566" s="1"/>
  <c r="AM23" i="62565"/>
  <c r="E39" i="62567" s="1"/>
  <c r="AN15" i="62565" l="1"/>
  <c r="D40" i="62567" s="1"/>
  <c r="E10" i="62568" s="1"/>
  <c r="C40" i="62567"/>
  <c r="E10" i="62566" s="1"/>
  <c r="AP2" i="62565"/>
  <c r="AO13" i="62565"/>
  <c r="AO14" i="62565"/>
  <c r="AO10" i="62565"/>
  <c r="AO17" i="62565"/>
  <c r="AO26" i="62565"/>
  <c r="AO18" i="62565"/>
  <c r="AO19" i="62565"/>
  <c r="AO20" i="62565"/>
  <c r="AO30" i="62565"/>
  <c r="AO11" i="62565"/>
  <c r="AO25" i="62565"/>
  <c r="AO16" i="62565"/>
  <c r="AO23" i="62565" s="1"/>
  <c r="E41" i="62567" s="1"/>
  <c r="AO12" i="62565"/>
  <c r="AO22" i="62565"/>
  <c r="AO31" i="62565"/>
  <c r="AO41" i="62565"/>
  <c r="AO46" i="62565"/>
  <c r="AO50" i="62565"/>
  <c r="AO34" i="62565"/>
  <c r="AO38" i="62565"/>
  <c r="AO42" i="62565"/>
  <c r="AO47" i="62565"/>
  <c r="AO52" i="62565"/>
  <c r="AO56" i="62565"/>
  <c r="AO21" i="62565"/>
  <c r="AO40" i="62565"/>
  <c r="AO45" i="62565"/>
  <c r="AO49" i="62565"/>
  <c r="AO27" i="62565"/>
  <c r="AO32" i="62565"/>
  <c r="AO36" i="62565"/>
  <c r="AO54" i="62565"/>
  <c r="AO59" i="62565"/>
  <c r="AO63" i="62565"/>
  <c r="AO24" i="62565"/>
  <c r="AO68" i="62565"/>
  <c r="AO61" i="62565"/>
  <c r="AO66" i="62565"/>
  <c r="AO33" i="62565"/>
  <c r="AO55" i="62565"/>
  <c r="AO70" i="62565"/>
  <c r="AO57" i="62565"/>
  <c r="AO58" i="62565"/>
  <c r="AO60" i="62565"/>
  <c r="AO28" i="62565"/>
  <c r="AO35" i="62565"/>
  <c r="AO69" i="62565"/>
  <c r="AO44" i="62565"/>
  <c r="AO67" i="62565"/>
  <c r="AO65" i="62565"/>
  <c r="AO39" i="62565"/>
  <c r="AO48" i="62565"/>
  <c r="AO53" i="62565"/>
  <c r="AO62" i="62565"/>
  <c r="AO64" i="62565"/>
  <c r="AN23" i="62565"/>
  <c r="E40" i="62567" s="1"/>
  <c r="F9" i="62566"/>
  <c r="G9" i="62566"/>
  <c r="H9" i="62566"/>
  <c r="F9" i="62568"/>
  <c r="G9" i="62568" s="1"/>
  <c r="AO15" i="62565" l="1"/>
  <c r="D41" i="62567" s="1"/>
  <c r="E11" i="62568" s="1"/>
  <c r="C41" i="62567"/>
  <c r="E11" i="62566" s="1"/>
  <c r="H9" i="62568"/>
  <c r="AQ2" i="62565"/>
  <c r="AP13" i="62565"/>
  <c r="AP17" i="62565"/>
  <c r="AP11" i="62565"/>
  <c r="AP20" i="62565"/>
  <c r="AP16" i="62565"/>
  <c r="AP19" i="62565"/>
  <c r="AP22" i="62565"/>
  <c r="AP24" i="62565"/>
  <c r="AP26" i="62565"/>
  <c r="AP28" i="62565"/>
  <c r="AP18" i="62565"/>
  <c r="AP12" i="62565"/>
  <c r="AP10" i="62565"/>
  <c r="AP21" i="62565"/>
  <c r="AP35" i="62565"/>
  <c r="AP31" i="62565"/>
  <c r="AP41" i="62565"/>
  <c r="AP46" i="62565"/>
  <c r="AP50" i="62565"/>
  <c r="AP55" i="62565"/>
  <c r="AP14" i="62565"/>
  <c r="AP27" i="62565"/>
  <c r="AP32" i="62565"/>
  <c r="AP36" i="62565"/>
  <c r="AP38" i="62565"/>
  <c r="AP42" i="62565"/>
  <c r="AP47" i="62565"/>
  <c r="AP52" i="62565"/>
  <c r="AP39" i="62565"/>
  <c r="AP44" i="62565"/>
  <c r="AP48" i="62565"/>
  <c r="AP53" i="62565"/>
  <c r="AP56" i="62565"/>
  <c r="AP58" i="62565"/>
  <c r="AP62" i="62565"/>
  <c r="AP66" i="62565"/>
  <c r="AP30" i="62565"/>
  <c r="AP40" i="62565"/>
  <c r="AP45" i="62565"/>
  <c r="AP49" i="62565"/>
  <c r="AP34" i="62565"/>
  <c r="AP54" i="62565"/>
  <c r="AP25" i="62565"/>
  <c r="AP33" i="62565"/>
  <c r="AP65" i="62565"/>
  <c r="AP57" i="62565"/>
  <c r="AP60" i="62565"/>
  <c r="AP59" i="62565"/>
  <c r="AP70" i="62565"/>
  <c r="AP68" i="62565"/>
  <c r="AP63" i="62565"/>
  <c r="AP69" i="62565"/>
  <c r="AP61" i="62565"/>
  <c r="AP67" i="62565"/>
  <c r="AP64" i="62565"/>
  <c r="G10" i="62566"/>
  <c r="F10" i="62566"/>
  <c r="H10" i="62566"/>
  <c r="F10" i="62568"/>
  <c r="H10" i="62568" s="1"/>
  <c r="G10" i="62568"/>
  <c r="AP15" i="62565" l="1"/>
  <c r="D42" i="62567" s="1"/>
  <c r="E12" i="62568" s="1"/>
  <c r="C42" i="62567"/>
  <c r="E12" i="62566" s="1"/>
  <c r="AQ12" i="62565"/>
  <c r="AQ16" i="62565"/>
  <c r="AR2" i="62565"/>
  <c r="AQ18" i="62565"/>
  <c r="AQ10" i="62565"/>
  <c r="AQ21" i="62565"/>
  <c r="AQ25" i="62565"/>
  <c r="AQ13" i="62565"/>
  <c r="AQ19" i="62565"/>
  <c r="AQ22" i="62565"/>
  <c r="AQ24" i="62565"/>
  <c r="AQ26" i="62565"/>
  <c r="AQ28" i="62565"/>
  <c r="AQ17" i="62565"/>
  <c r="AQ11" i="62565"/>
  <c r="AQ14" i="62565"/>
  <c r="AQ30" i="62565"/>
  <c r="AQ33" i="62565"/>
  <c r="AQ35" i="62565"/>
  <c r="AQ40" i="62565"/>
  <c r="AQ45" i="62565"/>
  <c r="AQ49" i="62565"/>
  <c r="AQ31" i="62565"/>
  <c r="AQ38" i="62565"/>
  <c r="AQ39" i="62565"/>
  <c r="AQ42" i="62565"/>
  <c r="AQ44" i="62565"/>
  <c r="AQ47" i="62565"/>
  <c r="AQ48" i="62565"/>
  <c r="AQ52" i="62565"/>
  <c r="AQ53" i="62565"/>
  <c r="AQ41" i="62565"/>
  <c r="AQ46" i="62565"/>
  <c r="AQ50" i="62565"/>
  <c r="AQ56" i="62565"/>
  <c r="AQ58" i="62565"/>
  <c r="AQ62" i="62565"/>
  <c r="AQ66" i="62565"/>
  <c r="AQ27" i="62565"/>
  <c r="AQ32" i="62565"/>
  <c r="AQ36" i="62565"/>
  <c r="AQ34" i="62565"/>
  <c r="AQ59" i="62565"/>
  <c r="AQ63" i="62565"/>
  <c r="AQ55" i="62565"/>
  <c r="AQ57" i="62565"/>
  <c r="AQ60" i="62565"/>
  <c r="AQ67" i="62565"/>
  <c r="AQ65" i="62565"/>
  <c r="AQ54" i="62565"/>
  <c r="AQ20" i="62565"/>
  <c r="AQ64" i="62565"/>
  <c r="AQ68" i="62565"/>
  <c r="AQ61" i="62565"/>
  <c r="AQ70" i="62565"/>
  <c r="AQ69" i="62565"/>
  <c r="G11" i="62566"/>
  <c r="F11" i="62566"/>
  <c r="H11" i="62566" s="1"/>
  <c r="AP23" i="62565"/>
  <c r="E42" i="62567" s="1"/>
  <c r="F11" i="62568"/>
  <c r="G11" i="62568" s="1"/>
  <c r="H11" i="62568" l="1"/>
  <c r="AR12" i="62565"/>
  <c r="AR16" i="62565"/>
  <c r="AS2" i="62565"/>
  <c r="AR19" i="62565"/>
  <c r="AR14" i="62565"/>
  <c r="AR20" i="62565"/>
  <c r="AR11" i="62565"/>
  <c r="AR13" i="62565"/>
  <c r="AR18" i="62565"/>
  <c r="AR27" i="62565"/>
  <c r="AR21" i="62565"/>
  <c r="AR22" i="62565"/>
  <c r="AR34" i="62565"/>
  <c r="AR28" i="62565"/>
  <c r="AR30" i="62565"/>
  <c r="AR33" i="62565"/>
  <c r="AR35" i="62565"/>
  <c r="AR40" i="62565"/>
  <c r="AR45" i="62565"/>
  <c r="AR49" i="62565"/>
  <c r="AR54" i="62565"/>
  <c r="AR31" i="62565"/>
  <c r="AR41" i="62565"/>
  <c r="AR46" i="62565"/>
  <c r="AR50" i="62565"/>
  <c r="AR10" i="62565"/>
  <c r="AR17" i="62565"/>
  <c r="AR57" i="62565"/>
  <c r="AR61" i="62565"/>
  <c r="AR65" i="62565"/>
  <c r="AR69" i="62565"/>
  <c r="AR38" i="62565"/>
  <c r="AR39" i="62565"/>
  <c r="AR42" i="62565"/>
  <c r="AR44" i="62565"/>
  <c r="AR47" i="62565"/>
  <c r="AR48" i="62565"/>
  <c r="AR52" i="62565"/>
  <c r="AR53" i="62565"/>
  <c r="AR26" i="62565"/>
  <c r="AR56" i="62565"/>
  <c r="AR24" i="62565"/>
  <c r="AR25" i="62565"/>
  <c r="AR58" i="62565"/>
  <c r="AR62" i="62565"/>
  <c r="AR36" i="62565"/>
  <c r="AR32" i="62565"/>
  <c r="AR64" i="62565"/>
  <c r="AR68" i="62565"/>
  <c r="AR59" i="62565"/>
  <c r="AR67" i="62565"/>
  <c r="AR66" i="62565"/>
  <c r="AR55" i="62565"/>
  <c r="AR60" i="62565"/>
  <c r="AR70" i="62565"/>
  <c r="AR63" i="62565"/>
  <c r="AQ23" i="62565"/>
  <c r="E43" i="62567" s="1"/>
  <c r="F12" i="62566"/>
  <c r="H12" i="62566" s="1"/>
  <c r="G12" i="62566"/>
  <c r="AQ15" i="62565"/>
  <c r="D43" i="62567" s="1"/>
  <c r="C43" i="62567"/>
  <c r="F12" i="62568"/>
  <c r="H12" i="62568" s="1"/>
  <c r="AR15" i="62565" l="1"/>
  <c r="D44" i="62567" s="1"/>
  <c r="C44" i="62567"/>
  <c r="E23" i="62566"/>
  <c r="E24" i="62566"/>
  <c r="E23" i="62568"/>
  <c r="E24" i="62568"/>
  <c r="AS11" i="62565"/>
  <c r="AS12" i="62565"/>
  <c r="AS14" i="62565"/>
  <c r="AT2" i="62565"/>
  <c r="AS24" i="62565"/>
  <c r="AS13" i="62565"/>
  <c r="AS27" i="62565"/>
  <c r="AS16" i="62565"/>
  <c r="AS19" i="62565"/>
  <c r="AS18" i="62565"/>
  <c r="AS25" i="62565"/>
  <c r="AS28" i="62565"/>
  <c r="AS39" i="62565"/>
  <c r="AS44" i="62565"/>
  <c r="AS48" i="62565"/>
  <c r="AS53" i="62565"/>
  <c r="AS22" i="62565"/>
  <c r="AS17" i="62565"/>
  <c r="AS26" i="62565"/>
  <c r="AS33" i="62565"/>
  <c r="AS35" i="62565"/>
  <c r="AS55" i="62565"/>
  <c r="AS10" i="62565"/>
  <c r="AS31" i="62565"/>
  <c r="AS21" i="62565"/>
  <c r="AS57" i="62565"/>
  <c r="AS61" i="62565"/>
  <c r="AS65" i="62565"/>
  <c r="AS30" i="62565"/>
  <c r="AS38" i="62565"/>
  <c r="AS40" i="62565"/>
  <c r="AS41" i="62565"/>
  <c r="AS42" i="62565"/>
  <c r="AS45" i="62565"/>
  <c r="AS46" i="62565"/>
  <c r="AS47" i="62565"/>
  <c r="AS49" i="62565"/>
  <c r="AS50" i="62565"/>
  <c r="AS52" i="62565"/>
  <c r="AS60" i="62565"/>
  <c r="AS64" i="62565"/>
  <c r="AS67" i="62565"/>
  <c r="AS32" i="62565"/>
  <c r="AS36" i="62565"/>
  <c r="AS69" i="62565"/>
  <c r="AS54" i="62565"/>
  <c r="AS68" i="62565"/>
  <c r="AS58" i="62565"/>
  <c r="AS56" i="62565"/>
  <c r="AS66" i="62565"/>
  <c r="AS34" i="62565"/>
  <c r="AS20" i="62565"/>
  <c r="AS63" i="62565"/>
  <c r="AS59" i="62565"/>
  <c r="AS70" i="62565"/>
  <c r="AS62" i="62565"/>
  <c r="AR23" i="62565"/>
  <c r="E44" i="62567" s="1"/>
  <c r="G12" i="62568"/>
  <c r="AS15" i="62565" l="1"/>
  <c r="D45" i="62567" s="1"/>
  <c r="E21" i="62568" s="1"/>
  <c r="C45" i="62567"/>
  <c r="E21" i="62566" s="1"/>
  <c r="AS23" i="62565"/>
  <c r="E45" i="62567" s="1"/>
  <c r="G24" i="62568"/>
  <c r="F24" i="62568"/>
  <c r="H24" i="62568"/>
  <c r="F23" i="62568"/>
  <c r="H23" i="62568" s="1"/>
  <c r="G23" i="62568"/>
  <c r="F23" i="62566"/>
  <c r="G23" i="62566" s="1"/>
  <c r="H23" i="62566"/>
  <c r="AT11" i="62565"/>
  <c r="AU2" i="62565"/>
  <c r="AT16" i="62565"/>
  <c r="AT22" i="62565"/>
  <c r="AT12" i="62565"/>
  <c r="AT10" i="62565"/>
  <c r="AT14" i="62565"/>
  <c r="AT25" i="62565"/>
  <c r="AT31" i="62565"/>
  <c r="AT20" i="62565"/>
  <c r="AT26" i="62565"/>
  <c r="AT24" i="62565"/>
  <c r="AT17" i="62565"/>
  <c r="AT27" i="62565"/>
  <c r="AT33" i="62565"/>
  <c r="AT13" i="62565"/>
  <c r="AT28" i="62565"/>
  <c r="AT39" i="62565"/>
  <c r="AT44" i="62565"/>
  <c r="AT48" i="62565"/>
  <c r="AT53" i="62565"/>
  <c r="AT30" i="62565"/>
  <c r="AT35" i="62565"/>
  <c r="AT40" i="62565"/>
  <c r="AT45" i="62565"/>
  <c r="AT49" i="62565"/>
  <c r="AT54" i="62565"/>
  <c r="AT18" i="62565"/>
  <c r="AT55" i="62565"/>
  <c r="AT60" i="62565"/>
  <c r="AT64" i="62565"/>
  <c r="AT68" i="62565"/>
  <c r="AT19" i="62565"/>
  <c r="AT21" i="62565"/>
  <c r="AT57" i="62565"/>
  <c r="AT36" i="62565"/>
  <c r="AT38" i="62565"/>
  <c r="AT42" i="62565"/>
  <c r="AT47" i="62565"/>
  <c r="AT52" i="62565"/>
  <c r="AT56" i="62565"/>
  <c r="AT59" i="62565"/>
  <c r="AT63" i="62565"/>
  <c r="AT41" i="62565"/>
  <c r="AT46" i="62565"/>
  <c r="AT50" i="62565"/>
  <c r="AT61" i="62565"/>
  <c r="AT66" i="62565"/>
  <c r="AT32" i="62565"/>
  <c r="AT69" i="62565"/>
  <c r="AT65" i="62565"/>
  <c r="AT67" i="62565"/>
  <c r="AT34" i="62565"/>
  <c r="AT62" i="62565"/>
  <c r="AT58" i="62565"/>
  <c r="AT70" i="62565"/>
  <c r="F24" i="62566"/>
  <c r="G24" i="62566"/>
  <c r="H24" i="62566"/>
  <c r="AT23" i="62565" l="1"/>
  <c r="AU10" i="62565"/>
  <c r="AU14" i="62565"/>
  <c r="AU13" i="62565"/>
  <c r="AU17" i="62565"/>
  <c r="AV2" i="62565"/>
  <c r="AU11" i="62565"/>
  <c r="AU15" i="62565" s="1"/>
  <c r="AU20" i="62565"/>
  <c r="AU25" i="62565"/>
  <c r="AU18" i="62565"/>
  <c r="AU19" i="62565"/>
  <c r="AU22" i="62565"/>
  <c r="AU24" i="62565"/>
  <c r="AU12" i="62565"/>
  <c r="AU26" i="62565"/>
  <c r="AU16" i="62565"/>
  <c r="AU23" i="62565" s="1"/>
  <c r="AU30" i="62565"/>
  <c r="AU21" i="62565"/>
  <c r="AU32" i="62565"/>
  <c r="AU34" i="62565"/>
  <c r="AU36" i="62565"/>
  <c r="AU38" i="62565"/>
  <c r="AU42" i="62565"/>
  <c r="AU47" i="62565"/>
  <c r="AU52" i="62565"/>
  <c r="AU33" i="62565"/>
  <c r="AU35" i="62565"/>
  <c r="AU31" i="62565"/>
  <c r="AU55" i="62565"/>
  <c r="AU60" i="62565"/>
  <c r="AU64" i="62565"/>
  <c r="AU39" i="62565"/>
  <c r="AU44" i="62565"/>
  <c r="AU48" i="62565"/>
  <c r="AU53" i="62565"/>
  <c r="AU28" i="62565"/>
  <c r="AU54" i="62565"/>
  <c r="AU58" i="62565"/>
  <c r="AU62" i="62565"/>
  <c r="AU41" i="62565"/>
  <c r="AU46" i="62565"/>
  <c r="AU50" i="62565"/>
  <c r="AU63" i="62565"/>
  <c r="AU70" i="62565"/>
  <c r="AU68" i="62565"/>
  <c r="AU69" i="62565"/>
  <c r="AU40" i="62565"/>
  <c r="AU45" i="62565"/>
  <c r="AU49" i="62565"/>
  <c r="AU56" i="62565"/>
  <c r="AU65" i="62565"/>
  <c r="AU67" i="62565"/>
  <c r="AU27" i="62565"/>
  <c r="AU61" i="62565"/>
  <c r="AU66" i="62565"/>
  <c r="AU59" i="62565"/>
  <c r="AU57" i="62565"/>
  <c r="AT15" i="62565"/>
  <c r="F21" i="62566"/>
  <c r="G21" i="62566"/>
  <c r="H21" i="62566"/>
  <c r="F21" i="62568"/>
  <c r="G21" i="62568"/>
  <c r="H21" i="62568"/>
  <c r="AV10" i="62565" l="1"/>
  <c r="AV14" i="62565"/>
  <c r="AV18" i="62565"/>
  <c r="AV21" i="62565"/>
  <c r="AV12" i="62565"/>
  <c r="AV17" i="62565"/>
  <c r="AV19" i="62565"/>
  <c r="AV22" i="62565"/>
  <c r="AV30" i="62565"/>
  <c r="AV27" i="62565"/>
  <c r="AV20" i="62565"/>
  <c r="AW2" i="62565"/>
  <c r="AV32" i="62565"/>
  <c r="AV36" i="62565"/>
  <c r="AV24" i="62565"/>
  <c r="AV34" i="62565"/>
  <c r="AV38" i="62565"/>
  <c r="AV42" i="62565"/>
  <c r="AV47" i="62565"/>
  <c r="AV52" i="62565"/>
  <c r="AV56" i="62565"/>
  <c r="AV28" i="62565"/>
  <c r="AV39" i="62565"/>
  <c r="AV44" i="62565"/>
  <c r="AV48" i="62565"/>
  <c r="AV53" i="62565"/>
  <c r="AV16" i="62565"/>
  <c r="AV33" i="62565"/>
  <c r="AV59" i="62565"/>
  <c r="AV63" i="62565"/>
  <c r="AV67" i="62565"/>
  <c r="AV35" i="62565"/>
  <c r="AV31" i="62565"/>
  <c r="AV55" i="62565"/>
  <c r="AV41" i="62565"/>
  <c r="AV46" i="62565"/>
  <c r="AV50" i="62565"/>
  <c r="AV57" i="62565"/>
  <c r="AV61" i="62565"/>
  <c r="AV65" i="62565"/>
  <c r="AV62" i="62565"/>
  <c r="AV40" i="62565"/>
  <c r="AV49" i="62565"/>
  <c r="AV26" i="62565"/>
  <c r="AV64" i="62565"/>
  <c r="AV70" i="62565"/>
  <c r="AV45" i="62565"/>
  <c r="AV68" i="62565"/>
  <c r="AV69" i="62565"/>
  <c r="AV13" i="62565"/>
  <c r="AV25" i="62565"/>
  <c r="AV60" i="62565"/>
  <c r="AV58" i="62565"/>
  <c r="AV66" i="62565"/>
  <c r="AV54" i="62565"/>
  <c r="AV11" i="62565"/>
  <c r="AV15" i="62565" s="1"/>
  <c r="AX2" i="62565" l="1"/>
  <c r="AW13" i="62565"/>
  <c r="AW10" i="62565"/>
  <c r="AW21" i="62565"/>
  <c r="AW26" i="62565"/>
  <c r="AW17" i="62565"/>
  <c r="AW14" i="62565"/>
  <c r="AW30" i="62565"/>
  <c r="AW12" i="62565"/>
  <c r="AW31" i="62565"/>
  <c r="AW16" i="62565"/>
  <c r="AW23" i="62565" s="1"/>
  <c r="AW41" i="62565"/>
  <c r="AW46" i="62565"/>
  <c r="AW50" i="62565"/>
  <c r="AW24" i="62565"/>
  <c r="AW32" i="62565"/>
  <c r="AW36" i="62565"/>
  <c r="AW11" i="62565"/>
  <c r="AW28" i="62565"/>
  <c r="AW54" i="62565"/>
  <c r="AW18" i="62565"/>
  <c r="AW33" i="62565"/>
  <c r="AW59" i="62565"/>
  <c r="AW63" i="62565"/>
  <c r="AW19" i="62565"/>
  <c r="AW35" i="62565"/>
  <c r="AW58" i="62565"/>
  <c r="AW62" i="62565"/>
  <c r="AW66" i="62565"/>
  <c r="AW25" i="62565"/>
  <c r="AW27" i="62565"/>
  <c r="AW34" i="62565"/>
  <c r="AW20" i="62565"/>
  <c r="AW40" i="62565"/>
  <c r="AW45" i="62565"/>
  <c r="AW49" i="62565"/>
  <c r="AW61" i="62565"/>
  <c r="AW38" i="62565"/>
  <c r="AW42" i="62565"/>
  <c r="AW52" i="62565"/>
  <c r="AW55" i="62565"/>
  <c r="AW22" i="62565"/>
  <c r="AW56" i="62565"/>
  <c r="AW64" i="62565"/>
  <c r="AW70" i="62565"/>
  <c r="AW47" i="62565"/>
  <c r="AW65" i="62565"/>
  <c r="AW57" i="62565"/>
  <c r="AW67" i="62565"/>
  <c r="AW60" i="62565"/>
  <c r="AW68" i="62565"/>
  <c r="AW39" i="62565"/>
  <c r="AW44" i="62565"/>
  <c r="AW48" i="62565"/>
  <c r="AW53" i="62565"/>
  <c r="AW69" i="62565"/>
  <c r="AV23" i="62565"/>
  <c r="AW15" i="62565" l="1"/>
  <c r="AY2" i="62565"/>
  <c r="AX13" i="62565"/>
  <c r="AX17" i="62565"/>
  <c r="AX10" i="62565"/>
  <c r="AX20" i="62565"/>
  <c r="AX16" i="62565"/>
  <c r="AX18" i="62565"/>
  <c r="AX12" i="62565"/>
  <c r="AX14" i="62565"/>
  <c r="AX11" i="62565"/>
  <c r="AX21" i="62565"/>
  <c r="AX28" i="62565"/>
  <c r="AX25" i="62565"/>
  <c r="AX19" i="62565"/>
  <c r="AX35" i="62565"/>
  <c r="AX41" i="62565"/>
  <c r="AX46" i="62565"/>
  <c r="AX50" i="62565"/>
  <c r="AX55" i="62565"/>
  <c r="AX22" i="62565"/>
  <c r="AX34" i="62565"/>
  <c r="AX38" i="62565"/>
  <c r="AX42" i="62565"/>
  <c r="AX47" i="62565"/>
  <c r="AX52" i="62565"/>
  <c r="AX24" i="62565"/>
  <c r="AX56" i="62565"/>
  <c r="AX54" i="62565"/>
  <c r="AX58" i="62565"/>
  <c r="AX62" i="62565"/>
  <c r="AX66" i="62565"/>
  <c r="AX33" i="62565"/>
  <c r="AX68" i="62565"/>
  <c r="AX30" i="62565"/>
  <c r="AX26" i="62565"/>
  <c r="AX39" i="62565"/>
  <c r="AX44" i="62565"/>
  <c r="AX48" i="62565"/>
  <c r="AX53" i="62565"/>
  <c r="AX60" i="62565"/>
  <c r="AX31" i="62565"/>
  <c r="AX36" i="62565"/>
  <c r="AX61" i="62565"/>
  <c r="AX63" i="62565"/>
  <c r="AX32" i="62565"/>
  <c r="AX64" i="62565"/>
  <c r="AX70" i="62565"/>
  <c r="AX40" i="62565"/>
  <c r="AX45" i="62565"/>
  <c r="AX49" i="62565"/>
  <c r="AX69" i="62565"/>
  <c r="AX27" i="62565"/>
  <c r="AX57" i="62565"/>
  <c r="AX65" i="62565"/>
  <c r="AX67" i="62565"/>
  <c r="AX59" i="62565"/>
  <c r="AX15" i="62565" l="1"/>
  <c r="AY12" i="62565"/>
  <c r="AY16" i="62565"/>
  <c r="AZ2" i="62565"/>
  <c r="AY14" i="62565"/>
  <c r="AY19" i="62565"/>
  <c r="AY25" i="62565"/>
  <c r="AY24" i="62565"/>
  <c r="AY26" i="62565"/>
  <c r="AY10" i="62565"/>
  <c r="AY11" i="62565"/>
  <c r="AY17" i="62565"/>
  <c r="AY21" i="62565"/>
  <c r="AY28" i="62565"/>
  <c r="AY13" i="62565"/>
  <c r="AY22" i="62565"/>
  <c r="AY18" i="62565"/>
  <c r="AY27" i="62565"/>
  <c r="AY31" i="62565"/>
  <c r="AY40" i="62565"/>
  <c r="AY45" i="62565"/>
  <c r="AY49" i="62565"/>
  <c r="AY32" i="62565"/>
  <c r="AY36" i="62565"/>
  <c r="AY34" i="62565"/>
  <c r="AY56" i="62565"/>
  <c r="AY54" i="62565"/>
  <c r="AY58" i="62565"/>
  <c r="AY62" i="62565"/>
  <c r="AY57" i="62565"/>
  <c r="AY61" i="62565"/>
  <c r="AY55" i="62565"/>
  <c r="AY59" i="62565"/>
  <c r="AY39" i="62565"/>
  <c r="AY44" i="62565"/>
  <c r="AY48" i="62565"/>
  <c r="AY53" i="62565"/>
  <c r="AY60" i="62565"/>
  <c r="AY64" i="62565"/>
  <c r="AY41" i="62565"/>
  <c r="AY46" i="62565"/>
  <c r="AY50" i="62565"/>
  <c r="AY63" i="62565"/>
  <c r="AY30" i="62565"/>
  <c r="AY33" i="62565"/>
  <c r="AY38" i="62565"/>
  <c r="AY42" i="62565"/>
  <c r="AY47" i="62565"/>
  <c r="AY52" i="62565"/>
  <c r="AY70" i="62565"/>
  <c r="AY20" i="62565"/>
  <c r="AY69" i="62565"/>
  <c r="AY35" i="62565"/>
  <c r="AY66" i="62565"/>
  <c r="AY68" i="62565"/>
  <c r="AY65" i="62565"/>
  <c r="AY67" i="62565"/>
  <c r="AX23" i="62565"/>
  <c r="AZ12" i="62565" l="1"/>
  <c r="AZ16" i="62565"/>
  <c r="AZ11" i="62565"/>
  <c r="AZ18" i="62565"/>
  <c r="AZ19" i="62565"/>
  <c r="AZ13" i="62565"/>
  <c r="AZ17" i="62565"/>
  <c r="AZ21" i="62565"/>
  <c r="AZ20" i="62565"/>
  <c r="AZ22" i="62565"/>
  <c r="AZ27" i="62565"/>
  <c r="AZ24" i="62565"/>
  <c r="AZ26" i="62565"/>
  <c r="AZ10" i="62565"/>
  <c r="AZ34" i="62565"/>
  <c r="AZ25" i="62565"/>
  <c r="AZ33" i="62565"/>
  <c r="AZ35" i="62565"/>
  <c r="AZ31" i="62565"/>
  <c r="AZ40" i="62565"/>
  <c r="AZ45" i="62565"/>
  <c r="AZ49" i="62565"/>
  <c r="AZ54" i="62565"/>
  <c r="AZ41" i="62565"/>
  <c r="AZ46" i="62565"/>
  <c r="AZ50" i="62565"/>
  <c r="AZ32" i="62565"/>
  <c r="AZ36" i="62565"/>
  <c r="AZ28" i="62565"/>
  <c r="AZ57" i="62565"/>
  <c r="AZ61" i="62565"/>
  <c r="AZ65" i="62565"/>
  <c r="AZ69" i="62565"/>
  <c r="AZ56" i="62565"/>
  <c r="AZ30" i="62565"/>
  <c r="AZ38" i="62565"/>
  <c r="AZ42" i="62565"/>
  <c r="AZ47" i="62565"/>
  <c r="AZ52" i="62565"/>
  <c r="AZ14" i="62565"/>
  <c r="AZ59" i="62565"/>
  <c r="AZ66" i="62565"/>
  <c r="AZ39" i="62565"/>
  <c r="AZ44" i="62565"/>
  <c r="AZ48" i="62565"/>
  <c r="AZ53" i="62565"/>
  <c r="AZ60" i="62565"/>
  <c r="AZ62" i="62565"/>
  <c r="AZ63" i="62565"/>
  <c r="AZ64" i="62565"/>
  <c r="AZ70" i="62565"/>
  <c r="AZ58" i="62565"/>
  <c r="AZ68" i="62565"/>
  <c r="AZ55" i="62565"/>
  <c r="AZ67" i="62565"/>
  <c r="AY15" i="62565"/>
  <c r="AY23" i="62565"/>
  <c r="AZ15" i="62565" l="1"/>
  <c r="AZ23" i="62565"/>
</calcChain>
</file>

<file path=xl/sharedStrings.xml><?xml version="1.0" encoding="utf-8"?>
<sst xmlns="http://schemas.openxmlformats.org/spreadsheetml/2006/main" count="1055" uniqueCount="171">
  <si>
    <t>Date</t>
  </si>
  <si>
    <t>Curve Code:</t>
  </si>
  <si>
    <t>Risk Type:</t>
  </si>
  <si>
    <t>NG</t>
  </si>
  <si>
    <t>PRC</t>
  </si>
  <si>
    <t>BAS</t>
  </si>
  <si>
    <t>NGI/CHI. GATE</t>
  </si>
  <si>
    <t>IF-NNG/VENT</t>
  </si>
  <si>
    <t>MICH_CG-GD</t>
  </si>
  <si>
    <t>ML7/CG</t>
  </si>
  <si>
    <t>CGPR-DAWN</t>
  </si>
  <si>
    <t>Dawn</t>
  </si>
  <si>
    <t>Consumers</t>
  </si>
  <si>
    <t>IF-TRANSCO/Z6</t>
  </si>
  <si>
    <t>IF-TETCO/M3</t>
  </si>
  <si>
    <t>IF-CNG/APPALACH</t>
  </si>
  <si>
    <t>IF-CGT/APPALAC</t>
  </si>
  <si>
    <t>IF-NWPL_ROCKY_M</t>
  </si>
  <si>
    <t>CGPR-AECO/BASIS</t>
  </si>
  <si>
    <t>DAWN</t>
  </si>
  <si>
    <t>IF-NNG/DEMARCAT</t>
  </si>
  <si>
    <t>Chicago</t>
  </si>
  <si>
    <t>AECO</t>
  </si>
  <si>
    <t>MICH/CONS</t>
  </si>
  <si>
    <t>IF-NGPLTXOK</t>
  </si>
  <si>
    <t>IF-NGPL/TX</t>
  </si>
  <si>
    <t>IF-NGPL/MIDCON</t>
  </si>
  <si>
    <t>IF-NGPL/LA</t>
  </si>
  <si>
    <t>IF-ANR/OK</t>
  </si>
  <si>
    <t>IF-ANR/LA_ONSHO</t>
  </si>
  <si>
    <t>IF-TRUNKL/LA</t>
  </si>
  <si>
    <t>Ap-Oc 01</t>
  </si>
  <si>
    <t>Pipeline economics</t>
  </si>
  <si>
    <t>Transco Z6</t>
  </si>
  <si>
    <t>Basis:</t>
  </si>
  <si>
    <t>Flow Direction</t>
  </si>
  <si>
    <t xml:space="preserve"> Gas flow path</t>
  </si>
  <si>
    <t>Supply point</t>
  </si>
  <si>
    <t>Supply point basis</t>
  </si>
  <si>
    <t>Transport Cost</t>
  </si>
  <si>
    <t>Landed Equivalent</t>
  </si>
  <si>
    <t>Transport value</t>
  </si>
  <si>
    <t>Fuel</t>
  </si>
  <si>
    <t>Comm</t>
  </si>
  <si>
    <t>Upstream</t>
  </si>
  <si>
    <t>TRANSCO</t>
  </si>
  <si>
    <t>TCO Pool</t>
  </si>
  <si>
    <t>TCO pool</t>
  </si>
  <si>
    <t>CGT</t>
  </si>
  <si>
    <t>ColGulf LA</t>
  </si>
  <si>
    <t>TETCO M3</t>
  </si>
  <si>
    <t>TETCO</t>
  </si>
  <si>
    <t>TETCO STX</t>
  </si>
  <si>
    <t>TETCO ETX</t>
  </si>
  <si>
    <t>TETCO WLA</t>
  </si>
  <si>
    <t>TETCO ELA</t>
  </si>
  <si>
    <t>NGPL</t>
  </si>
  <si>
    <t>NGPL LA</t>
  </si>
  <si>
    <t>NGPL TXOK</t>
  </si>
  <si>
    <t>NGPL Midcon</t>
  </si>
  <si>
    <t>NGPL SoTx</t>
  </si>
  <si>
    <t>NGPL Amarillo</t>
  </si>
  <si>
    <t>NB/NGPL</t>
  </si>
  <si>
    <t>NNG Vent</t>
  </si>
  <si>
    <t>Northern Border</t>
  </si>
  <si>
    <t>TCPL (FT)/GL</t>
  </si>
  <si>
    <t>PEPL</t>
  </si>
  <si>
    <t>Mich con</t>
  </si>
  <si>
    <t>Trunkline</t>
  </si>
  <si>
    <t>Trunk/LA</t>
  </si>
  <si>
    <t>Mich Con</t>
  </si>
  <si>
    <t>ANR</t>
  </si>
  <si>
    <t>ANR LA</t>
  </si>
  <si>
    <t>ANR OK</t>
  </si>
  <si>
    <t>Name</t>
  </si>
  <si>
    <t>Price</t>
  </si>
  <si>
    <t>Nymex</t>
  </si>
  <si>
    <t>CNG APP</t>
  </si>
  <si>
    <t>EP SanJuan</t>
  </si>
  <si>
    <t>NGI Malin</t>
  </si>
  <si>
    <t>NGI PGE CtyGate</t>
  </si>
  <si>
    <t>NGI SoCal</t>
  </si>
  <si>
    <t>NNG Demarc</t>
  </si>
  <si>
    <t>NWPL RkyMtn</t>
  </si>
  <si>
    <t>HeHub</t>
  </si>
  <si>
    <t>NGPL Permian</t>
  </si>
  <si>
    <t>Harper</t>
  </si>
  <si>
    <t>Transco Z5</t>
  </si>
  <si>
    <t>IF-COLGULF/LA</t>
  </si>
  <si>
    <t>NGI-MALIN</t>
  </si>
  <si>
    <t>NGI-SOCAL</t>
  </si>
  <si>
    <t>IF-HEHUB</t>
  </si>
  <si>
    <t>IF-TETCO/ELA</t>
  </si>
  <si>
    <t>IF-TRANSCO/Z5</t>
  </si>
  <si>
    <t>IF-TETCO/STX</t>
  </si>
  <si>
    <t>IF-TETCO/WLA</t>
  </si>
  <si>
    <t>IF-TETCO/ETX</t>
  </si>
  <si>
    <t>IF-ELPO/SJ</t>
  </si>
  <si>
    <t>NGI-PGE/CG</t>
  </si>
  <si>
    <t>IF-PAN/TX/OK</t>
  </si>
  <si>
    <t>NGPL/PER/1ST-GD</t>
  </si>
  <si>
    <t>IF-NGPL/HARPER</t>
  </si>
  <si>
    <t>IF-NGPL/OK-NW</t>
  </si>
  <si>
    <t>IF-TRANSCO/Z1</t>
  </si>
  <si>
    <t>IF-TRANSCO/Z2</t>
  </si>
  <si>
    <t>IF-TRANSCO/Z3</t>
  </si>
  <si>
    <t>IF-TRANSCO/Z4</t>
  </si>
  <si>
    <t>TRANSCO Z1</t>
  </si>
  <si>
    <t>TRANSCO Z2</t>
  </si>
  <si>
    <t>TRANSCO Z3</t>
  </si>
  <si>
    <t>TRANSCO Z4</t>
  </si>
  <si>
    <t>TRANSCO Z5</t>
  </si>
  <si>
    <t>TCPL (IT)/GL</t>
  </si>
  <si>
    <t>NOVEMBER</t>
  </si>
  <si>
    <t>APRIL-OCTOBER</t>
  </si>
  <si>
    <t>Tibco Warning:</t>
  </si>
  <si>
    <t>Tibco Error:</t>
  </si>
  <si>
    <t>Environment:</t>
  </si>
  <si>
    <t>ermt</t>
  </si>
  <si>
    <t>Network:</t>
  </si>
  <si>
    <t>;226.1.4.10;</t>
  </si>
  <si>
    <t>Service:</t>
  </si>
  <si>
    <t>Curve:</t>
  </si>
  <si>
    <t>CGPR-PARKWAY</t>
  </si>
  <si>
    <t>CGPR-WADDING</t>
  </si>
  <si>
    <t>CGPR-NIAGARA</t>
  </si>
  <si>
    <t>CGPR-EMERSONUSA</t>
  </si>
  <si>
    <t>CGPR-CARLTON</t>
  </si>
  <si>
    <t>CGPR-FARWELL</t>
  </si>
  <si>
    <t>CGPR-CHIPPAWA</t>
  </si>
  <si>
    <t>CGPR-ST.CLAIR</t>
  </si>
  <si>
    <t>CGPR-OJIBWAY</t>
  </si>
  <si>
    <t>CGPR-CORNWALL</t>
  </si>
  <si>
    <t>CONSUMERS_CDA</t>
  </si>
  <si>
    <t>MICH-ST.CLAIR</t>
  </si>
  <si>
    <t>CGPR-IROQ</t>
  </si>
  <si>
    <t>CGPR-SPUR</t>
  </si>
  <si>
    <t>UNION_CDA</t>
  </si>
  <si>
    <t>GDM-DAWN</t>
  </si>
  <si>
    <t>GDM-NIAGARA</t>
  </si>
  <si>
    <t>GDM-WADDINGTON</t>
  </si>
  <si>
    <t>STORAGE/B</t>
  </si>
  <si>
    <t>ANR/ML7-GDM</t>
  </si>
  <si>
    <t>IF-MONCHY</t>
  </si>
  <si>
    <t>NGI/CHI./NIPSCO</t>
  </si>
  <si>
    <t>NGI/CHI./WILLCO</t>
  </si>
  <si>
    <t>ALLIANCE</t>
  </si>
  <si>
    <t>ST.CLAIR (US$)</t>
  </si>
  <si>
    <t>IF-ANR/JOLIET</t>
  </si>
  <si>
    <t>NGI-MICH_CG</t>
  </si>
  <si>
    <t>IDX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</si>
  <si>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</si>
  <si>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PEPL/Union</t>
  </si>
  <si>
    <t>CNG</t>
  </si>
  <si>
    <t>IF-TENN/LA</t>
  </si>
  <si>
    <t>TENN LA Onshore</t>
  </si>
  <si>
    <t>IF-TENN/TX</t>
  </si>
  <si>
    <t>TENN STX</t>
  </si>
  <si>
    <t>TENN LA onshore</t>
  </si>
  <si>
    <t>WADDINGTON</t>
  </si>
  <si>
    <t>IROQUIS</t>
  </si>
  <si>
    <t>Waddington</t>
  </si>
  <si>
    <t>TENNESSEE Z3</t>
  </si>
  <si>
    <t>TENNESSEE Z5</t>
  </si>
  <si>
    <t>Dec-Mar 00/01</t>
  </si>
  <si>
    <t>DEC-MARCH</t>
  </si>
  <si>
    <t>DEC</t>
  </si>
  <si>
    <t>Transport values</t>
  </si>
  <si>
    <t xml:space="preserve"> </t>
  </si>
  <si>
    <t>Alliance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</si>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</sst>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"/>
    <numFmt numFmtId="168" formatCode="0.000"/>
    <numFmt numFmtId="169" formatCode="0.0000"/>
    <numFmt numFmtId="174" formatCode="_(* #,##0.0000_);_(* \(#,##0.0000\);_(* &quot;-&quot;??_);_(@_)"/>
    <numFmt numFmtId="175" formatCode="0.00_);\(0.00\)"/>
    <numFmt numFmtId="176" formatCode="0.000_);\(0.000\)"/>
    <numFmt numFmtId="185" formatCode="_(* #,##0.00000_);_(* \(#,##0.00000\);_(* &quot;-&quot;??_);_(@_)"/>
    <numFmt numFmtId="199" formatCode="_ &quot;\&quot;* #,##0_ ;_ &quot;\&quot;* \-#,##0_ ;_ &quot;\&quot;* &quot;-&quot;_ ;_ @_ "/>
    <numFmt numFmtId="200" formatCode="_ * #,##0_ ;_ * \-#,##0_ ;_ * &quot;-&quot;_ ;_ @_ "/>
    <numFmt numFmtId="201" formatCode="&quot;\&quot;#,##0.00;[Red]&quot;\&quot;\-#,##0.00"/>
    <numFmt numFmtId="202" formatCode="#,##0;[Red]&quot;-&quot;#,##0"/>
    <numFmt numFmtId="203" formatCode="_ * #,##0.00_ ;_ * &quot;\&quot;&quot;\&quot;&quot;\&quot;&quot;\&quot;\-#,##0.00_ ;_ * &quot;-&quot;??_ ;_ @_ "/>
    <numFmt numFmtId="204" formatCode="&quot;\&quot;#,##0;[Red]&quot;\&quot;&quot;\&quot;&quot;\&quot;&quot;\&quot;\-#,##0"/>
    <numFmt numFmtId="205" formatCode="_ &quot;\&quot;* #,##0_ ;_ &quot;\&quot;* &quot;\&quot;&quot;\&quot;&quot;\&quot;&quot;\&quot;\-#,##0_ ;_ &quot;\&quot;* &quot;-&quot;_ ;_ @_ "/>
    <numFmt numFmtId="206" formatCode="_ * #,##0.00_ ;_ * &quot;\&quot;&quot;\&quot;&quot;\&quot;&quot;\&quot;&quot;\&quot;\-#,##0.00_ ;_ * &quot;-&quot;??_ ;_ @_ "/>
    <numFmt numFmtId="207" formatCode="_ &quot;\&quot;* #,##0.00_ ;_ &quot;\&quot;* \-#,##0.00_ ;_ &quot;\&quot;* &quot;-&quot;??_ ;_ @_ "/>
    <numFmt numFmtId="208" formatCode="_ * #,##0.00_ ;_ * \-#,##0.00_ ;_ * &quot;-&quot;??_ ;_ @_ "/>
    <numFmt numFmtId="209" formatCode="&quot;\&quot;#,##0;[Red]&quot;\&quot;\-#,##0"/>
    <numFmt numFmtId="210" formatCode="#,##0.00;[Red]&quot;-&quot;#,##0.00"/>
    <numFmt numFmtId="211" formatCode="&quot;\&quot;#,##0;&quot;\&quot;&quot;\&quot;&quot;\&quot;&quot;\&quot;&quot;\&quot;&quot;\&quot;\-#,##0"/>
    <numFmt numFmtId="212" formatCode="&quot;\&quot;#,##0;&quot;\&quot;&quot;\&quot;&quot;\&quot;&quot;\&quot;&quot;\&quot;&quot;\&quot;&quot;\&quot;\-#,##0"/>
    <numFmt numFmtId="213" formatCode="_-* #,##0_-;\-* #,##0_-;_-* &quot;-&quot;_-;_-@_-"/>
    <numFmt numFmtId="214" formatCode="&quot;\&quot;#,##0.00;[Red]&quot;\&quot;&quot;\&quot;&quot;\&quot;&quot;\&quot;&quot;\&quot;\-#,##0.00"/>
    <numFmt numFmtId="215" formatCode="&quot;\&quot;#,##0.00;&quot;\&quot;&quot;\&quot;&quot;\&quot;&quot;\&quot;&quot;\&quot;&quot;\&quot;\-#,##0.00"/>
    <numFmt numFmtId="216" formatCode="_ &quot;\&quot;* #,##0.00_ ;_ &quot;\&quot;* &quot;\&quot;&quot;\&quot;&quot;\&quot;&quot;\&quot;&quot;\&quot;\-#,##0.00_ ;_ &quot;\&quot;* &quot;-&quot;??_ ;_ @_ "/>
    <numFmt numFmtId="217" formatCode="_ * #,##0_ ;_ * &quot;\&quot;&quot;\&quot;&quot;\&quot;&quot;\&quot;&quot;\&quot;\-#,##0_ ;_ * &quot;-&quot;_ ;_ @_ "/>
    <numFmt numFmtId="218" formatCode="_-* #,##0.00_-;\-* #,##0.00_-;_-* &quot;-&quot;??_-;_-@_-"/>
    <numFmt numFmtId="219" formatCode="_ * #,##0_ ;_ * &quot;\&quot;&quot;\&quot;&quot;\&quot;&quot;\&quot;\-#,##0_ ;_ * &quot;-&quot;_ ;_ @_ "/>
    <numFmt numFmtId="220" formatCode="_ &quot;\&quot;* #,##0_ ;_ &quot;\&quot;* &quot;\&quot;&quot;\&quot;&quot;\&quot;&quot;\&quot;&quot;\&quot;\-#,##0_ ;_ &quot;\&quot;* &quot;-&quot;_ ;_ @_ "/>
    <numFmt numFmtId="221" formatCode="_ * #,##0_ ;_ * &quot;\&quot;&quot;\&quot;\-#,##0_ ;_ * &quot;-&quot;_ ;_ @_ "/>
    <numFmt numFmtId="222" formatCode="&quot;\&quot;#,##0.00;[Red]&quot;\&quot;&quot;\&quot;&quot;\&quot;&quot;\&quot;&quot;\&quot;&quot;\&quot;\-#,##0.00"/>
    <numFmt numFmtId="223" formatCode="&quot;\&quot;#,##0.00;&quot;\&quot;&quot;\&quot;&quot;\&quot;&quot;\&quot;&quot;\&quot;\-#,##0.00"/>
    <numFmt numFmtId="224" formatCode="_-&quot;\&quot;* #,##0_-;\-&quot;\&quot;* #,##0_-;_-&quot;\&quot;* &quot;-&quot;_-;_-@_-"/>
    <numFmt numFmtId="225" formatCode="&quot;\&quot;#,##0.00;&quot;\&quot;\-#,##0.00"/>
    <numFmt numFmtId="226" formatCode="&quot;\&quot;#,##0;[Red]&quot;\&quot;&quot;\&quot;&quot;\&quot;&quot;\&quot;&quot;\&quot;&quot;\&quot;\-#,##0"/>
    <numFmt numFmtId="227" formatCode="&quot;\&quot;#,##0.00;&quot;\&quot;&quot;\&quot;&quot;\&quot;\-#,##0.00"/>
    <numFmt numFmtId="228" formatCode="_ &quot;\&quot;* #,##0.00_ ;_ &quot;\&quot;* &quot;\&quot;&quot;\&quot;&quot;\&quot;&quot;\&quot;\-#,##0.00_ ;_ &quot;\&quot;* &quot;-&quot;??_ ;_ @_ "/>
    <numFmt numFmtId="229" formatCode="_ &quot;\&quot;* #,##0.00_ ;_ &quot;\&quot;* &quot;\&quot;&quot;\&quot;\-#,##0.00_ ;_ &quot;\&quot;* &quot;-&quot;??_ ;_ @_ "/>
    <numFmt numFmtId="230" formatCode="_-&quot;\&quot;* #,##0.00_-;\-&quot;\&quot;* #,##0.00_-;_-&quot;\&quot;* &quot;-&quot;??_-;_-@_-"/>
    <numFmt numFmtId="231" formatCode="_ &quot;\&quot;* #,##0_ ;_ &quot;\&quot;* &quot;\&quot;&quot;\&quot;\-#,##0_ ;_ &quot;\&quot;* &quot;-&quot;_ ;_ @_ "/>
    <numFmt numFmtId="232" formatCode="_ &quot;\&quot;* #,##0.00_ ;_ &quot;\&quot;* &quot;\&quot;\-#,##0.00_ ;_ &quot;\&quot;* &quot;-&quot;??_ ;_ @_ "/>
    <numFmt numFmtId="233" formatCode="&quot;\&quot;#,##0;[Red]&quot;\&quot;&quot;\&quot;&quot;\&quot;&quot;\&quot;&quot;\&quot;&quot;\&quot;&quot;\&quot;\-#,##0"/>
    <numFmt numFmtId="234" formatCode="yy&quot;\&quot;&quot;\&quot;&quot;\&quot;\-mm&quot;\&quot;&quot;\&quot;&quot;\&quot;\-dd&quot;\&quot;&quot;\&quot;&quot;\&quot;&quot;\&quot;\ h:mm"/>
    <numFmt numFmtId="235" formatCode="#&quot;\&quot;&quot;\&quot;&quot;\&quot;&quot;\&quot;\ ??/??"/>
    <numFmt numFmtId="236" formatCode="General_)"/>
    <numFmt numFmtId="237" formatCode="0_)"/>
    <numFmt numFmtId="238" formatCode="0.0%"/>
    <numFmt numFmtId="240" formatCode="[$$-C09]#,##0.00"/>
    <numFmt numFmtId="241" formatCode="_(&quot;$&quot;* #,##0.000_);_(&quot;$&quot;* \(#,##0.000\);_(&quot;$&quot;* &quot;-&quot;??_);_(@_)"/>
    <numFmt numFmtId="243" formatCode="[$$-C09]#,##0.000"/>
    <numFmt numFmtId="244" formatCode="#,##0.00000_);\(#,##0.00000\)"/>
    <numFmt numFmtId="245" formatCode="[$$-C09]#,##0.00000"/>
  </numFmts>
  <fonts count="58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sz val="10"/>
      <name val="Times New Roman"/>
    </font>
    <font>
      <sz val="10"/>
      <name val="Courier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i/>
      <sz val="10"/>
      <color indexed="13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18"/>
      <name val="Arial"/>
      <family val="2"/>
    </font>
    <font>
      <sz val="8"/>
      <name val="Tahoma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0" fillId="0" borderId="0">
      <protection locked="0"/>
    </xf>
    <xf numFmtId="216" fontId="10" fillId="0" borderId="0">
      <protection locked="0"/>
    </xf>
    <xf numFmtId="0" fontId="24" fillId="0" borderId="0" applyNumberFormat="0" applyFill="0" applyBorder="0" applyAlignment="0" applyProtection="0"/>
    <xf numFmtId="234" fontId="10" fillId="0" borderId="0">
      <protection locked="0"/>
    </xf>
    <xf numFmtId="234" fontId="10" fillId="0" borderId="0">
      <protection locked="0"/>
    </xf>
    <xf numFmtId="0" fontId="25" fillId="0" borderId="2" applyNumberFormat="0" applyFill="0" applyAlignment="0" applyProtection="0"/>
    <xf numFmtId="0" fontId="21" fillId="3" borderId="0" applyNumberFormat="0" applyFont="0" applyAlignment="0" applyProtection="0"/>
    <xf numFmtId="235" fontId="10" fillId="0" borderId="0"/>
    <xf numFmtId="9" fontId="1" fillId="0" borderId="0" applyFont="0" applyFill="0" applyBorder="0" applyAlignment="0" applyProtection="0"/>
    <xf numFmtId="234" fontId="10" fillId="0" borderId="4">
      <protection locked="0"/>
    </xf>
    <xf numFmtId="37" fontId="23" fillId="5" borderId="0" applyNumberFormat="0" applyBorder="0" applyAlignment="0" applyProtection="0"/>
    <xf numFmtId="37" fontId="30" fillId="0" borderId="0"/>
    <xf numFmtId="3" fontId="48" fillId="0" borderId="2" applyProtection="0"/>
  </cellStyleXfs>
  <cellXfs count="156">
    <xf numFmtId="0" fontId="0" fillId="0" borderId="0" xfId="0"/>
    <xf numFmtId="0" fontId="0" fillId="0" borderId="0" xfId="0" applyBorder="1"/>
    <xf numFmtId="169" fontId="0" fillId="0" borderId="0" xfId="0" applyNumberFormat="1"/>
    <xf numFmtId="169" fontId="0" fillId="0" borderId="0" xfId="0" applyNumberFormat="1" applyBorder="1"/>
    <xf numFmtId="0" fontId="3" fillId="0" borderId="0" xfId="0" applyFont="1"/>
    <xf numFmtId="169" fontId="0" fillId="0" borderId="5" xfId="0" applyNumberFormat="1" applyBorder="1"/>
    <xf numFmtId="169" fontId="0" fillId="0" borderId="6" xfId="0" applyNumberFormat="1" applyBorder="1"/>
    <xf numFmtId="0" fontId="4" fillId="6" borderId="0" xfId="0" applyFont="1" applyFill="1" applyAlignment="1"/>
    <xf numFmtId="17" fontId="3" fillId="0" borderId="0" xfId="0" applyNumberFormat="1" applyFont="1"/>
    <xf numFmtId="17" fontId="3" fillId="7" borderId="0" xfId="0" applyNumberFormat="1" applyFont="1" applyFill="1"/>
    <xf numFmtId="169" fontId="5" fillId="6" borderId="7" xfId="0" applyNumberFormat="1" applyFont="1" applyFill="1" applyBorder="1" applyAlignment="1"/>
    <xf numFmtId="169" fontId="5" fillId="6" borderId="8" xfId="0" applyNumberFormat="1" applyFont="1" applyFill="1" applyBorder="1"/>
    <xf numFmtId="0" fontId="5" fillId="6" borderId="7" xfId="0" applyFont="1" applyFill="1" applyBorder="1" applyAlignment="1"/>
    <xf numFmtId="0" fontId="5" fillId="6" borderId="8" xfId="0" applyFont="1" applyFill="1" applyBorder="1"/>
    <xf numFmtId="0" fontId="49" fillId="6" borderId="0" xfId="0" applyFont="1" applyFill="1" applyBorder="1"/>
    <xf numFmtId="17" fontId="49" fillId="8" borderId="0" xfId="0" applyNumberFormat="1" applyFont="1" applyFill="1"/>
    <xf numFmtId="169" fontId="49" fillId="6" borderId="7" xfId="0" applyNumberFormat="1" applyFont="1" applyFill="1" applyBorder="1"/>
    <xf numFmtId="0" fontId="49" fillId="6" borderId="7" xfId="0" applyFont="1" applyFill="1" applyBorder="1"/>
    <xf numFmtId="169" fontId="49" fillId="6" borderId="8" xfId="0" applyNumberFormat="1" applyFont="1" applyFill="1" applyBorder="1"/>
    <xf numFmtId="0" fontId="49" fillId="6" borderId="8" xfId="0" applyFont="1" applyFill="1" applyBorder="1"/>
    <xf numFmtId="169" fontId="5" fillId="6" borderId="8" xfId="0" applyNumberFormat="1" applyFont="1" applyFill="1" applyBorder="1" applyAlignment="1"/>
    <xf numFmtId="175" fontId="0" fillId="0" borderId="0" xfId="0" applyNumberFormat="1"/>
    <xf numFmtId="17" fontId="3" fillId="9" borderId="0" xfId="0" applyNumberFormat="1" applyFont="1" applyFill="1"/>
    <xf numFmtId="175" fontId="0" fillId="9" borderId="0" xfId="0" applyNumberFormat="1" applyFill="1"/>
    <xf numFmtId="0" fontId="0" fillId="9" borderId="0" xfId="0" applyFill="1"/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0" xfId="0" applyFont="1"/>
    <xf numFmtId="244" fontId="5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51" fillId="0" borderId="0" xfId="0" applyNumberFormat="1" applyFont="1"/>
    <xf numFmtId="0" fontId="51" fillId="9" borderId="8" xfId="0" applyFont="1" applyFill="1" applyBorder="1" applyAlignment="1">
      <alignment horizontal="center"/>
    </xf>
    <xf numFmtId="243" fontId="3" fillId="0" borderId="0" xfId="3" applyNumberFormat="1" applyFont="1" applyAlignment="1">
      <alignment horizontal="center"/>
    </xf>
    <xf numFmtId="0" fontId="51" fillId="10" borderId="0" xfId="0" applyFont="1" applyFill="1" applyAlignment="1">
      <alignment horizontal="center"/>
    </xf>
    <xf numFmtId="244" fontId="51" fillId="10" borderId="0" xfId="0" applyNumberFormat="1" applyFont="1" applyFill="1" applyAlignment="1">
      <alignment horizontal="center"/>
    </xf>
    <xf numFmtId="168" fontId="2" fillId="9" borderId="9" xfId="0" applyNumberFormat="1" applyFont="1" applyFill="1" applyBorder="1" applyAlignment="1">
      <alignment horizontal="center"/>
    </xf>
    <xf numFmtId="241" fontId="51" fillId="0" borderId="0" xfId="3" applyNumberFormat="1" applyFont="1" applyAlignment="1">
      <alignment horizontal="center"/>
    </xf>
    <xf numFmtId="168" fontId="49" fillId="9" borderId="10" xfId="3" applyNumberFormat="1" applyFont="1" applyFill="1" applyBorder="1" applyAlignment="1">
      <alignment horizontal="right"/>
    </xf>
    <xf numFmtId="0" fontId="49" fillId="9" borderId="11" xfId="0" applyFont="1" applyFill="1" applyBorder="1" applyAlignment="1">
      <alignment horizontal="left"/>
    </xf>
    <xf numFmtId="169" fontId="49" fillId="9" borderId="11" xfId="3" applyNumberFormat="1" applyFont="1" applyFill="1" applyBorder="1" applyAlignment="1">
      <alignment horizontal="center"/>
    </xf>
    <xf numFmtId="168" fontId="49" fillId="9" borderId="7" xfId="0" applyNumberFormat="1" applyFont="1" applyFill="1" applyBorder="1" applyAlignment="1">
      <alignment horizontal="center"/>
    </xf>
    <xf numFmtId="10" fontId="51" fillId="10" borderId="0" xfId="12" applyNumberFormat="1" applyFont="1" applyFill="1" applyAlignment="1">
      <alignment horizontal="center"/>
    </xf>
    <xf numFmtId="0" fontId="51" fillId="9" borderId="7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0" borderId="7" xfId="0" applyFont="1" applyBorder="1" applyAlignment="1">
      <alignment horizontal="center"/>
    </xf>
    <xf numFmtId="169" fontId="51" fillId="0" borderId="7" xfId="0" applyNumberFormat="1" applyFont="1" applyBorder="1" applyAlignment="1">
      <alignment horizontal="center"/>
    </xf>
    <xf numFmtId="169" fontId="51" fillId="0" borderId="12" xfId="0" applyNumberFormat="1" applyFont="1" applyBorder="1" applyAlignment="1">
      <alignment horizontal="center"/>
    </xf>
    <xf numFmtId="241" fontId="51" fillId="0" borderId="7" xfId="3" applyNumberFormat="1" applyFont="1" applyBorder="1" applyAlignment="1">
      <alignment horizontal="center"/>
    </xf>
    <xf numFmtId="10" fontId="51" fillId="10" borderId="0" xfId="12" applyNumberFormat="1" applyFont="1" applyFill="1" applyBorder="1" applyAlignment="1">
      <alignment horizontal="center"/>
    </xf>
    <xf numFmtId="244" fontId="51" fillId="10" borderId="0" xfId="0" applyNumberFormat="1" applyFont="1" applyFill="1" applyBorder="1" applyAlignment="1">
      <alignment horizontal="center"/>
    </xf>
    <xf numFmtId="0" fontId="51" fillId="0" borderId="5" xfId="0" applyFont="1" applyBorder="1" applyAlignment="1">
      <alignment horizontal="center"/>
    </xf>
    <xf numFmtId="169" fontId="51" fillId="0" borderId="5" xfId="0" applyNumberFormat="1" applyFont="1" applyBorder="1" applyAlignment="1">
      <alignment horizontal="center"/>
    </xf>
    <xf numFmtId="169" fontId="51" fillId="0" borderId="6" xfId="0" applyNumberFormat="1" applyFont="1" applyBorder="1" applyAlignment="1">
      <alignment horizontal="center"/>
    </xf>
    <xf numFmtId="241" fontId="51" fillId="0" borderId="5" xfId="3" applyNumberFormat="1" applyFont="1" applyBorder="1" applyAlignment="1">
      <alignment horizontal="center"/>
    </xf>
    <xf numFmtId="0" fontId="51" fillId="0" borderId="8" xfId="0" applyFont="1" applyBorder="1" applyAlignment="1">
      <alignment horizontal="center"/>
    </xf>
    <xf numFmtId="169" fontId="51" fillId="0" borderId="8" xfId="0" applyNumberFormat="1" applyFont="1" applyBorder="1" applyAlignment="1">
      <alignment horizontal="center"/>
    </xf>
    <xf numFmtId="169" fontId="51" fillId="0" borderId="1" xfId="0" applyNumberFormat="1" applyFont="1" applyBorder="1" applyAlignment="1">
      <alignment horizontal="center"/>
    </xf>
    <xf numFmtId="241" fontId="51" fillId="0" borderId="8" xfId="3" applyNumberFormat="1" applyFont="1" applyBorder="1" applyAlignment="1">
      <alignment horizontal="center"/>
    </xf>
    <xf numFmtId="0" fontId="51" fillId="9" borderId="9" xfId="0" applyFont="1" applyFill="1" applyBorder="1" applyAlignment="1">
      <alignment horizontal="center"/>
    </xf>
    <xf numFmtId="0" fontId="51" fillId="0" borderId="9" xfId="0" applyFont="1" applyBorder="1" applyAlignment="1">
      <alignment horizontal="center"/>
    </xf>
    <xf numFmtId="168" fontId="51" fillId="0" borderId="9" xfId="0" applyNumberFormat="1" applyFont="1" applyBorder="1" applyAlignment="1">
      <alignment horizontal="center"/>
    </xf>
    <xf numFmtId="169" fontId="51" fillId="0" borderId="9" xfId="0" applyNumberFormat="1" applyFont="1" applyBorder="1" applyAlignment="1">
      <alignment horizontal="center"/>
    </xf>
    <xf numFmtId="241" fontId="51" fillId="0" borderId="9" xfId="3" applyNumberFormat="1" applyFont="1" applyBorder="1" applyAlignment="1">
      <alignment horizontal="center"/>
    </xf>
    <xf numFmtId="0" fontId="51" fillId="0" borderId="7" xfId="0" applyFont="1" applyFill="1" applyBorder="1" applyAlignment="1">
      <alignment horizontal="center"/>
    </xf>
    <xf numFmtId="168" fontId="51" fillId="0" borderId="13" xfId="0" applyNumberFormat="1" applyFont="1" applyFill="1" applyBorder="1" applyAlignment="1">
      <alignment horizontal="center"/>
    </xf>
    <xf numFmtId="169" fontId="51" fillId="0" borderId="12" xfId="0" applyNumberFormat="1" applyFont="1" applyFill="1" applyBorder="1" applyAlignment="1">
      <alignment horizontal="center"/>
    </xf>
    <xf numFmtId="241" fontId="51" fillId="0" borderId="7" xfId="3" applyNumberFormat="1" applyFont="1" applyFill="1" applyBorder="1" applyAlignment="1">
      <alignment horizontal="center"/>
    </xf>
    <xf numFmtId="0" fontId="51" fillId="0" borderId="5" xfId="0" applyFont="1" applyFill="1" applyBorder="1" applyAlignment="1">
      <alignment horizontal="center"/>
    </xf>
    <xf numFmtId="168" fontId="51" fillId="0" borderId="14" xfId="0" applyNumberFormat="1" applyFont="1" applyFill="1" applyBorder="1" applyAlignment="1">
      <alignment horizontal="center"/>
    </xf>
    <xf numFmtId="169" fontId="51" fillId="0" borderId="6" xfId="0" applyNumberFormat="1" applyFont="1" applyFill="1" applyBorder="1" applyAlignment="1">
      <alignment horizontal="center"/>
    </xf>
    <xf numFmtId="241" fontId="51" fillId="0" borderId="5" xfId="3" applyNumberFormat="1" applyFont="1" applyFill="1" applyBorder="1" applyAlignment="1">
      <alignment horizontal="center"/>
    </xf>
    <xf numFmtId="0" fontId="51" fillId="0" borderId="8" xfId="0" applyFont="1" applyFill="1" applyBorder="1" applyAlignment="1">
      <alignment horizontal="center"/>
    </xf>
    <xf numFmtId="168" fontId="51" fillId="0" borderId="15" xfId="0" applyNumberFormat="1" applyFont="1" applyFill="1" applyBorder="1" applyAlignment="1">
      <alignment horizontal="center"/>
    </xf>
    <xf numFmtId="169" fontId="51" fillId="0" borderId="1" xfId="0" applyNumberFormat="1" applyFont="1" applyFill="1" applyBorder="1" applyAlignment="1">
      <alignment horizontal="center"/>
    </xf>
    <xf numFmtId="241" fontId="51" fillId="0" borderId="8" xfId="3" applyNumberFormat="1" applyFont="1" applyFill="1" applyBorder="1" applyAlignment="1">
      <alignment horizontal="center"/>
    </xf>
    <xf numFmtId="168" fontId="51" fillId="0" borderId="7" xfId="0" applyNumberFormat="1" applyFont="1" applyBorder="1" applyAlignment="1">
      <alignment horizontal="center"/>
    </xf>
    <xf numFmtId="240" fontId="51" fillId="10" borderId="0" xfId="0" applyNumberFormat="1" applyFont="1" applyFill="1" applyAlignment="1">
      <alignment horizontal="center"/>
    </xf>
    <xf numFmtId="168" fontId="51" fillId="0" borderId="5" xfId="0" applyNumberFormat="1" applyFont="1" applyBorder="1" applyAlignment="1">
      <alignment horizontal="center"/>
    </xf>
    <xf numFmtId="10" fontId="51" fillId="10" borderId="0" xfId="0" applyNumberFormat="1" applyFont="1" applyFill="1" applyAlignment="1">
      <alignment horizontal="center"/>
    </xf>
    <xf numFmtId="0" fontId="0" fillId="0" borderId="8" xfId="0" applyBorder="1" applyAlignment="1">
      <alignment horizontal="center"/>
    </xf>
    <xf numFmtId="168" fontId="51" fillId="0" borderId="8" xfId="0" applyNumberFormat="1" applyFont="1" applyBorder="1" applyAlignment="1">
      <alignment horizontal="center"/>
    </xf>
    <xf numFmtId="244" fontId="0" fillId="0" borderId="0" xfId="0" applyNumberFormat="1" applyAlignment="1">
      <alignment horizontal="center"/>
    </xf>
    <xf numFmtId="0" fontId="0" fillId="9" borderId="9" xfId="0" applyFill="1" applyBorder="1"/>
    <xf numFmtId="0" fontId="0" fillId="0" borderId="0" xfId="0" applyFill="1"/>
    <xf numFmtId="0" fontId="52" fillId="11" borderId="0" xfId="0" applyFont="1" applyFill="1" applyAlignment="1">
      <alignment horizontal="center"/>
    </xf>
    <xf numFmtId="0" fontId="53" fillId="11" borderId="0" xfId="0" applyFont="1" applyFill="1" applyAlignment="1">
      <alignment horizontal="center"/>
    </xf>
    <xf numFmtId="0" fontId="51" fillId="0" borderId="13" xfId="0" applyFont="1" applyBorder="1" applyAlignment="1">
      <alignment horizontal="center"/>
    </xf>
    <xf numFmtId="0" fontId="51" fillId="0" borderId="14" xfId="0" applyFont="1" applyBorder="1" applyAlignment="1">
      <alignment horizontal="center"/>
    </xf>
    <xf numFmtId="0" fontId="51" fillId="0" borderId="15" xfId="0" applyFont="1" applyBorder="1" applyAlignment="1">
      <alignment horizontal="center"/>
    </xf>
    <xf numFmtId="168" fontId="51" fillId="0" borderId="16" xfId="0" applyNumberFormat="1" applyFont="1" applyBorder="1" applyAlignment="1">
      <alignment horizontal="center"/>
    </xf>
    <xf numFmtId="168" fontId="51" fillId="0" borderId="0" xfId="0" applyNumberFormat="1" applyFont="1" applyBorder="1" applyAlignment="1">
      <alignment horizontal="center"/>
    </xf>
    <xf numFmtId="168" fontId="51" fillId="0" borderId="3" xfId="0" applyNumberFormat="1" applyFont="1" applyBorder="1" applyAlignment="1">
      <alignment horizontal="center"/>
    </xf>
    <xf numFmtId="0" fontId="51" fillId="0" borderId="0" xfId="0" applyFont="1" applyBorder="1"/>
    <xf numFmtId="10" fontId="51" fillId="10" borderId="0" xfId="0" applyNumberFormat="1" applyFont="1" applyFill="1" applyBorder="1" applyAlignment="1">
      <alignment horizontal="center"/>
    </xf>
    <xf numFmtId="0" fontId="51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9" fillId="9" borderId="9" xfId="0" applyFont="1" applyFill="1" applyBorder="1" applyAlignment="1">
      <alignment horizontal="center"/>
    </xf>
    <xf numFmtId="0" fontId="3" fillId="0" borderId="0" xfId="0" applyFont="1" applyBorder="1"/>
    <xf numFmtId="169" fontId="49" fillId="6" borderId="0" xfId="0" applyNumberFormat="1" applyFont="1" applyFill="1" applyBorder="1"/>
    <xf numFmtId="169" fontId="49" fillId="6" borderId="0" xfId="0" applyNumberFormat="1" applyFont="1" applyFill="1" applyBorder="1" applyAlignment="1"/>
    <xf numFmtId="0" fontId="49" fillId="6" borderId="0" xfId="0" applyFont="1" applyFill="1" applyBorder="1" applyAlignment="1"/>
    <xf numFmtId="0" fontId="3" fillId="6" borderId="0" xfId="0" applyFont="1" applyFill="1" applyBorder="1" applyAlignment="1"/>
    <xf numFmtId="0" fontId="3" fillId="0" borderId="0" xfId="0" applyFont="1" applyFill="1"/>
    <xf numFmtId="0" fontId="49" fillId="0" borderId="0" xfId="0" applyFont="1" applyFill="1" applyBorder="1" applyAlignment="1">
      <alignment horizontal="left"/>
    </xf>
    <xf numFmtId="17" fontId="3" fillId="7" borderId="0" xfId="0" applyNumberFormat="1" applyFont="1" applyFill="1" applyAlignment="1">
      <alignment horizontal="center"/>
    </xf>
    <xf numFmtId="244" fontId="51" fillId="0" borderId="0" xfId="0" applyNumberFormat="1" applyFont="1"/>
    <xf numFmtId="22" fontId="0" fillId="0" borderId="0" xfId="0" applyNumberFormat="1"/>
    <xf numFmtId="0" fontId="3" fillId="12" borderId="0" xfId="0" applyFont="1" applyFill="1" applyBorder="1" applyAlignment="1">
      <alignment horizontal="right"/>
    </xf>
    <xf numFmtId="0" fontId="54" fillId="0" borderId="0" xfId="0" applyFont="1" applyFill="1"/>
    <xf numFmtId="0" fontId="3" fillId="12" borderId="0" xfId="0" applyFont="1" applyFill="1" applyAlignment="1">
      <alignment horizontal="right"/>
    </xf>
    <xf numFmtId="0" fontId="54" fillId="0" borderId="0" xfId="0" applyFont="1"/>
    <xf numFmtId="0" fontId="2" fillId="0" borderId="0" xfId="0" applyFont="1"/>
    <xf numFmtId="0" fontId="4" fillId="8" borderId="0" xfId="0" applyFont="1" applyFill="1" applyBorder="1" applyAlignment="1">
      <alignment horizontal="right"/>
    </xf>
    <xf numFmtId="0" fontId="4" fillId="6" borderId="0" xfId="0" applyFont="1" applyFill="1"/>
    <xf numFmtId="0" fontId="4" fillId="8" borderId="0" xfId="0" applyFont="1" applyFill="1" applyBorder="1"/>
    <xf numFmtId="15" fontId="0" fillId="0" borderId="0" xfId="0" applyNumberFormat="1"/>
    <xf numFmtId="0" fontId="4" fillId="12" borderId="6" xfId="0" applyFont="1" applyFill="1" applyBorder="1" applyAlignment="1">
      <alignment horizontal="right"/>
    </xf>
    <xf numFmtId="17" fontId="4" fillId="7" borderId="6" xfId="0" applyNumberFormat="1" applyFont="1" applyFill="1" applyBorder="1"/>
    <xf numFmtId="174" fontId="3" fillId="0" borderId="0" xfId="2" applyNumberFormat="1" applyFont="1"/>
    <xf numFmtId="185" fontId="3" fillId="0" borderId="0" xfId="2" applyNumberFormat="1" applyFont="1"/>
    <xf numFmtId="167" fontId="4" fillId="0" borderId="6" xfId="0" applyNumberFormat="1" applyFont="1" applyBorder="1"/>
    <xf numFmtId="0" fontId="4" fillId="0" borderId="6" xfId="0" applyFont="1" applyBorder="1"/>
    <xf numFmtId="0" fontId="0" fillId="0" borderId="6" xfId="0" applyBorder="1"/>
    <xf numFmtId="176" fontId="0" fillId="0" borderId="0" xfId="0" applyNumberFormat="1"/>
    <xf numFmtId="176" fontId="5" fillId="6" borderId="7" xfId="0" applyNumberFormat="1" applyFont="1" applyFill="1" applyBorder="1" applyAlignment="1"/>
    <xf numFmtId="176" fontId="5" fillId="6" borderId="8" xfId="0" applyNumberFormat="1" applyFont="1" applyFill="1" applyBorder="1" applyAlignment="1"/>
    <xf numFmtId="176" fontId="0" fillId="9" borderId="0" xfId="0" applyNumberFormat="1" applyFill="1"/>
    <xf numFmtId="176" fontId="0" fillId="0" borderId="0" xfId="0" applyNumberFormat="1" applyAlignment="1">
      <alignment horizontal="center"/>
    </xf>
    <xf numFmtId="176" fontId="3" fillId="7" borderId="0" xfId="0" applyNumberFormat="1" applyFont="1" applyFill="1" applyAlignment="1">
      <alignment horizontal="center"/>
    </xf>
    <xf numFmtId="176" fontId="0" fillId="9" borderId="9" xfId="0" applyNumberFormat="1" applyFill="1" applyBorder="1" applyAlignment="1">
      <alignment horizontal="center"/>
    </xf>
    <xf numFmtId="169" fontId="51" fillId="0" borderId="0" xfId="0" applyNumberFormat="1" applyFont="1" applyBorder="1" applyAlignment="1">
      <alignment horizontal="center"/>
    </xf>
    <xf numFmtId="0" fontId="57" fillId="0" borderId="0" xfId="0" applyFont="1"/>
    <xf numFmtId="17" fontId="49" fillId="9" borderId="7" xfId="0" applyNumberFormat="1" applyFont="1" applyFill="1" applyBorder="1" applyAlignment="1">
      <alignment horizontal="center"/>
    </xf>
    <xf numFmtId="17" fontId="0" fillId="0" borderId="0" xfId="0" applyNumberFormat="1"/>
    <xf numFmtId="39" fontId="51" fillId="0" borderId="7" xfId="3" applyNumberFormat="1" applyFont="1" applyBorder="1" applyAlignment="1">
      <alignment horizontal="center"/>
    </xf>
    <xf numFmtId="39" fontId="51" fillId="0" borderId="5" xfId="3" applyNumberFormat="1" applyFont="1" applyBorder="1" applyAlignment="1">
      <alignment horizontal="center"/>
    </xf>
    <xf numFmtId="39" fontId="0" fillId="0" borderId="0" xfId="0" applyNumberFormat="1"/>
    <xf numFmtId="39" fontId="51" fillId="9" borderId="8" xfId="0" applyNumberFormat="1" applyFont="1" applyFill="1" applyBorder="1" applyAlignment="1">
      <alignment horizontal="center"/>
    </xf>
    <xf numFmtId="39" fontId="51" fillId="0" borderId="9" xfId="3" applyNumberFormat="1" applyFont="1" applyBorder="1" applyAlignment="1">
      <alignment horizontal="center"/>
    </xf>
    <xf numFmtId="39" fontId="51" fillId="9" borderId="5" xfId="0" applyNumberFormat="1" applyFont="1" applyFill="1" applyBorder="1" applyAlignment="1">
      <alignment horizontal="center"/>
    </xf>
    <xf numFmtId="39" fontId="51" fillId="0" borderId="7" xfId="3" applyNumberFormat="1" applyFont="1" applyFill="1" applyBorder="1" applyAlignment="1">
      <alignment horizontal="center"/>
    </xf>
    <xf numFmtId="39" fontId="51" fillId="0" borderId="5" xfId="3" applyNumberFormat="1" applyFont="1" applyFill="1" applyBorder="1" applyAlignment="1">
      <alignment horizontal="center"/>
    </xf>
    <xf numFmtId="39" fontId="51" fillId="0" borderId="8" xfId="3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241" fontId="51" fillId="0" borderId="0" xfId="3" applyNumberFormat="1" applyFont="1" applyBorder="1" applyAlignment="1">
      <alignment horizontal="center"/>
    </xf>
    <xf numFmtId="240" fontId="51" fillId="0" borderId="0" xfId="0" applyNumberFormat="1" applyFont="1"/>
    <xf numFmtId="245" fontId="51" fillId="0" borderId="0" xfId="0" applyNumberFormat="1" applyFont="1"/>
    <xf numFmtId="168" fontId="2" fillId="9" borderId="0" xfId="0" applyNumberFormat="1" applyFont="1" applyFill="1" applyBorder="1" applyAlignment="1">
      <alignment horizontal="center"/>
    </xf>
    <xf numFmtId="168" fontId="49" fillId="9" borderId="0" xfId="3" applyNumberFormat="1" applyFont="1" applyFill="1" applyBorder="1" applyAlignment="1">
      <alignment horizontal="right"/>
    </xf>
    <xf numFmtId="0" fontId="49" fillId="9" borderId="0" xfId="0" applyFont="1" applyFill="1" applyBorder="1" applyAlignment="1">
      <alignment horizontal="left"/>
    </xf>
    <xf numFmtId="169" fontId="49" fillId="9" borderId="0" xfId="3" applyNumberFormat="1" applyFont="1" applyFill="1" applyBorder="1" applyAlignment="1">
      <alignment horizontal="center"/>
    </xf>
    <xf numFmtId="168" fontId="49" fillId="9" borderId="0" xfId="0" applyNumberFormat="1" applyFont="1" applyFill="1" applyBorder="1" applyAlignment="1">
      <alignment horizontal="center"/>
    </xf>
    <xf numFmtId="0" fontId="51" fillId="9" borderId="0" xfId="0" applyFont="1" applyFill="1" applyBorder="1" applyAlignment="1">
      <alignment horizontal="center"/>
    </xf>
    <xf numFmtId="0" fontId="50" fillId="0" borderId="0" xfId="0" applyFont="1" applyBorder="1" applyAlignment="1">
      <alignment horizontal="left"/>
    </xf>
    <xf numFmtId="0" fontId="49" fillId="9" borderId="0" xfId="0" applyFont="1" applyFill="1" applyBorder="1" applyAlignment="1">
      <alignment horizontal="center"/>
    </xf>
    <xf numFmtId="243" fontId="3" fillId="0" borderId="0" xfId="3" applyNumberFormat="1" applyFont="1" applyBorder="1" applyAlignment="1">
      <alignment horizontal="center"/>
    </xf>
  </cellXfs>
  <cellStyles count="17">
    <cellStyle name="??_?.????" xfId="1"/>
    <cellStyle name="Comma" xfId="2" builtinId="3"/>
    <cellStyle name="Currency" xfId="3" builtinId="4"/>
    <cellStyle name="Date" xfId="4"/>
    <cellStyle name="Fixed" xfId="5"/>
    <cellStyle name="HEADER" xfId="6"/>
    <cellStyle name="Heading1" xfId="7"/>
    <cellStyle name="Heading2" xfId="8"/>
    <cellStyle name="HIGHLIGHT" xfId="9"/>
    <cellStyle name="NewFill" xfId="10"/>
    <cellStyle name="Normal" xfId="0" builtinId="0"/>
    <cellStyle name="Normal - Style1" xfId="11"/>
    <cellStyle name="Percent" xfId="12" builtinId="5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2</xdr:col>
          <xdr:colOff>19050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0</xdr:row>
          <xdr:rowOff>0</xdr:rowOff>
        </xdr:from>
        <xdr:to>
          <xdr:col>19</xdr:col>
          <xdr:colOff>28575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133350</xdr:colOff>
          <xdr:row>0</xdr:row>
          <xdr:rowOff>9525</xdr:rowOff>
        </xdr:from>
        <xdr:to>
          <xdr:col>20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438150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</xdr:row>
          <xdr:rowOff>85725</xdr:rowOff>
        </xdr:from>
        <xdr:to>
          <xdr:col>6</xdr:col>
          <xdr:colOff>619125</xdr:colOff>
          <xdr:row>2</xdr:row>
          <xdr:rowOff>133350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638175</xdr:colOff>
          <xdr:row>1</xdr:row>
          <xdr:rowOff>0</xdr:rowOff>
        </xdr:from>
        <xdr:to>
          <xdr:col>12</xdr:col>
          <xdr:colOff>904875</xdr:colOff>
          <xdr:row>2</xdr:row>
          <xdr:rowOff>47625</xdr:rowOff>
        </xdr:to>
        <xdr:sp macro="" textlink="">
          <xdr:nvSpPr>
            <xdr:cNvPr id="18434" name="Rvx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18435" name="Button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18436" name="Button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9</xdr:col>
          <xdr:colOff>447675</xdr:colOff>
          <xdr:row>1</xdr:row>
          <xdr:rowOff>152400</xdr:rowOff>
        </xdr:to>
        <xdr:sp macro="" textlink="">
          <xdr:nvSpPr>
            <xdr:cNvPr id="18437" name="Label1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9</xdr:col>
          <xdr:colOff>400050</xdr:colOff>
          <xdr:row>1</xdr:row>
          <xdr:rowOff>95250</xdr:rowOff>
        </xdr:to>
        <xdr:sp macro="" textlink="">
          <xdr:nvSpPr>
            <xdr:cNvPr id="18438" name="CommandButton2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9</xdr:col>
          <xdr:colOff>438150</xdr:colOff>
          <xdr:row>2</xdr:row>
          <xdr:rowOff>190500</xdr:rowOff>
        </xdr:to>
        <xdr:sp macro="" textlink="">
          <xdr:nvSpPr>
            <xdr:cNvPr id="18439" name="TextBox1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200025</xdr:rowOff>
        </xdr:to>
        <xdr:grpSp>
          <xdr:nvGrpSpPr>
            <xdr:cNvPr id="18440" name="Group 8"/>
            <xdr:cNvGrpSpPr>
              <a:grpSpLocks/>
            </xdr:cNvGrpSpPr>
          </xdr:nvGrpSpPr>
          <xdr:grpSpPr bwMode="auto">
            <a:xfrm>
              <a:off x="114300" y="104775"/>
              <a:ext cx="895350" cy="476250"/>
              <a:chOff x="20" y="17"/>
              <a:chExt cx="94" cy="54"/>
            </a:xfrm>
          </xdr:grpSpPr>
          <xdr:sp macro="" textlink="">
            <xdr:nvSpPr>
              <xdr:cNvPr id="18441" name="CommandButton1" hidden="1">
                <a:extLst>
                  <a:ext uri="{63B3BB69-23CF-44E3-9099-C40C66FF867C}">
                    <a14:compatExt spid="_x0000_s18441"/>
                  </a:ext>
                </a:extLst>
              </xdr:cNvPr>
              <xdr:cNvSpPr/>
            </xdr:nvSpPr>
            <xdr:spPr bwMode="auto">
              <a:xfrm>
                <a:off x="20" y="45"/>
                <a:ext cx="94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42" name="CheckBox1" hidden="1">
                <a:extLst>
                  <a:ext uri="{63B3BB69-23CF-44E3-9099-C40C66FF867C}">
                    <a14:compatExt spid="_x0000_s18442"/>
                  </a:ext>
                </a:extLst>
              </xdr:cNvPr>
              <xdr:cNvSpPr/>
            </xdr:nvSpPr>
            <xdr:spPr bwMode="auto">
              <a:xfrm>
                <a:off x="21" y="17"/>
                <a:ext cx="93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971550</xdr:colOff>
          <xdr:row>3</xdr:row>
          <xdr:rowOff>9525</xdr:rowOff>
        </xdr:to>
        <xdr:sp macro="" textlink="">
          <xdr:nvSpPr>
            <xdr:cNvPr id="18443" name="Group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3</xdr:row>
          <xdr:rowOff>9525</xdr:rowOff>
        </xdr:to>
        <xdr:sp macro="" textlink="">
          <xdr:nvSpPr>
            <xdr:cNvPr id="18444" name="Group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752475</xdr:colOff>
          <xdr:row>3</xdr:row>
          <xdr:rowOff>9525</xdr:rowOff>
        </xdr:to>
        <xdr:sp macro="" textlink="">
          <xdr:nvSpPr>
            <xdr:cNvPr id="18445" name="Group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Vbp_files\PPL_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Curves"/>
      <sheetName val="Publish"/>
      <sheetName val="AVGs"/>
      <sheetName val="Prices"/>
      <sheetName val="Listen"/>
      <sheetName val="Averaging"/>
      <sheetName val="DBReport"/>
    </sheetNames>
    <sheetDataSet>
      <sheetData sheetId="0"/>
      <sheetData sheetId="1">
        <row r="10">
          <cell r="D10">
            <v>7.4999999999999997E-2</v>
          </cell>
          <cell r="E10">
            <v>0.22</v>
          </cell>
          <cell r="F10">
            <v>7.4999999999999997E-2</v>
          </cell>
          <cell r="G10">
            <v>3.9999999999999994E-2</v>
          </cell>
          <cell r="H10">
            <v>7.4999999999999997E-2</v>
          </cell>
          <cell r="I10">
            <v>6.9999999999999993E-2</v>
          </cell>
          <cell r="J10">
            <v>6.9999999999999993E-2</v>
          </cell>
          <cell r="K10">
            <v>6.9999999999999993E-2</v>
          </cell>
          <cell r="L10">
            <v>9.5000000000000001E-2</v>
          </cell>
          <cell r="M10">
            <v>0.23</v>
          </cell>
          <cell r="N10">
            <v>9.5000000000000001E-2</v>
          </cell>
          <cell r="O10">
            <v>0.12</v>
          </cell>
          <cell r="P10">
            <v>7.4999999999999997E-2</v>
          </cell>
          <cell r="Q10">
            <v>0.21</v>
          </cell>
          <cell r="R10">
            <v>7.4999999999999997E-2</v>
          </cell>
          <cell r="S10">
            <v>7.4999999999999997E-2</v>
          </cell>
          <cell r="U10">
            <v>-0.2</v>
          </cell>
          <cell r="V10">
            <v>-0.14500000000000002</v>
          </cell>
          <cell r="W10">
            <v>7.4999999999999997E-2</v>
          </cell>
          <cell r="Y10">
            <v>0.22</v>
          </cell>
          <cell r="Z10">
            <v>0.11</v>
          </cell>
          <cell r="AA10">
            <v>0.2525</v>
          </cell>
          <cell r="AB10">
            <v>-0.72499999999999998</v>
          </cell>
          <cell r="AD10">
            <v>-0.05</v>
          </cell>
          <cell r="AE10">
            <v>3.2500000000000001E-2</v>
          </cell>
          <cell r="AG10">
            <v>0.02</v>
          </cell>
          <cell r="AH10">
            <v>1.4999999999999999E-2</v>
          </cell>
          <cell r="AI10">
            <v>2.5000000000000001E-2</v>
          </cell>
          <cell r="AJ10">
            <v>2.5000000000000001E-2</v>
          </cell>
          <cell r="AK10">
            <v>2.5000000000000001E-2</v>
          </cell>
          <cell r="AL10">
            <v>-3.5000000000000003E-2</v>
          </cell>
          <cell r="AM10">
            <v>0.155</v>
          </cell>
          <cell r="AN10">
            <v>0</v>
          </cell>
          <cell r="AO10">
            <v>4.2500000000000003E-2</v>
          </cell>
          <cell r="BB10">
            <v>5.3870000000000005</v>
          </cell>
        </row>
        <row r="11">
          <cell r="D11">
            <v>0.31</v>
          </cell>
          <cell r="E11">
            <v>0.31</v>
          </cell>
          <cell r="F11">
            <v>0.3</v>
          </cell>
          <cell r="G11">
            <v>0.27500000000000002</v>
          </cell>
          <cell r="H11">
            <v>0.3</v>
          </cell>
          <cell r="I11">
            <v>0.37</v>
          </cell>
          <cell r="J11">
            <v>0.37</v>
          </cell>
          <cell r="K11">
            <v>0.39</v>
          </cell>
          <cell r="L11">
            <v>0.37</v>
          </cell>
          <cell r="M11">
            <v>0.37</v>
          </cell>
          <cell r="N11">
            <v>0.37</v>
          </cell>
          <cell r="O11">
            <v>0.43</v>
          </cell>
          <cell r="P11">
            <v>0.4</v>
          </cell>
          <cell r="Q11">
            <v>0.4</v>
          </cell>
          <cell r="R11">
            <v>0.4</v>
          </cell>
          <cell r="S11">
            <v>0.41000000000000003</v>
          </cell>
          <cell r="U11">
            <v>7.0724999999999982E-2</v>
          </cell>
          <cell r="V11">
            <v>0.18998187499999997</v>
          </cell>
          <cell r="W11">
            <v>0.2631482</v>
          </cell>
          <cell r="Y11">
            <v>0.245</v>
          </cell>
          <cell r="Z11">
            <v>0.11</v>
          </cell>
          <cell r="AA11">
            <v>0.28499999999999998</v>
          </cell>
          <cell r="AB11">
            <v>-0.53228021596099995</v>
          </cell>
          <cell r="AD11">
            <v>0.01</v>
          </cell>
          <cell r="AE11">
            <v>4.4999999999999998E-2</v>
          </cell>
          <cell r="AG11">
            <v>1.4999999999999999E-2</v>
          </cell>
          <cell r="AH11">
            <v>0.01</v>
          </cell>
          <cell r="AI11">
            <v>1.4999999999999999E-2</v>
          </cell>
          <cell r="AJ11">
            <v>0.02</v>
          </cell>
          <cell r="AK11">
            <v>0.02</v>
          </cell>
          <cell r="AL11">
            <v>-1.4999999999999999E-2</v>
          </cell>
          <cell r="AM11">
            <v>0.155</v>
          </cell>
          <cell r="AN11">
            <v>5.0000000000000001E-3</v>
          </cell>
          <cell r="AO11">
            <v>5.5E-2</v>
          </cell>
          <cell r="BB11">
            <v>5.9399999999999995</v>
          </cell>
        </row>
        <row r="12">
          <cell r="D12">
            <v>0.26</v>
          </cell>
          <cell r="E12">
            <v>0.26</v>
          </cell>
          <cell r="F12">
            <v>0.25</v>
          </cell>
          <cell r="G12">
            <v>0.22500000000000001</v>
          </cell>
          <cell r="H12">
            <v>0.25</v>
          </cell>
          <cell r="I12">
            <v>0.44</v>
          </cell>
          <cell r="J12">
            <v>0.44</v>
          </cell>
          <cell r="K12">
            <v>0.46</v>
          </cell>
          <cell r="L12">
            <v>0.44</v>
          </cell>
          <cell r="M12">
            <v>0.44</v>
          </cell>
          <cell r="N12">
            <v>0.44</v>
          </cell>
          <cell r="O12">
            <v>0.5</v>
          </cell>
          <cell r="P12">
            <v>0.6</v>
          </cell>
          <cell r="Q12">
            <v>0.6</v>
          </cell>
          <cell r="R12">
            <v>0.6</v>
          </cell>
          <cell r="S12">
            <v>0.61</v>
          </cell>
          <cell r="U12">
            <v>1.6559999999999991E-2</v>
          </cell>
          <cell r="V12">
            <v>0.13888600000000001</v>
          </cell>
          <cell r="W12">
            <v>0.21038592</v>
          </cell>
          <cell r="Y12">
            <v>0.245</v>
          </cell>
          <cell r="Z12">
            <v>0.125</v>
          </cell>
          <cell r="AA12">
            <v>0.28499999999999998</v>
          </cell>
          <cell r="AB12">
            <v>-0.38795460810269999</v>
          </cell>
          <cell r="AD12">
            <v>0.01</v>
          </cell>
          <cell r="AE12">
            <v>4.4999999999999998E-2</v>
          </cell>
          <cell r="AG12">
            <v>1.4999999999999999E-2</v>
          </cell>
          <cell r="AH12">
            <v>0.01</v>
          </cell>
          <cell r="AI12">
            <v>1.7500000000000002E-2</v>
          </cell>
          <cell r="AJ12">
            <v>0.02</v>
          </cell>
          <cell r="AK12">
            <v>2.2499999999999999E-2</v>
          </cell>
          <cell r="AL12">
            <v>-1.2500000000000001E-2</v>
          </cell>
          <cell r="AM12">
            <v>0.155</v>
          </cell>
          <cell r="AN12">
            <v>5.0000000000000001E-3</v>
          </cell>
          <cell r="AO12">
            <v>5.5E-2</v>
          </cell>
          <cell r="BB12">
            <v>5.9879999999999995</v>
          </cell>
        </row>
        <row r="13">
          <cell r="D13">
            <v>0.28999999999999998</v>
          </cell>
          <cell r="E13">
            <v>0.28999999999999998</v>
          </cell>
          <cell r="F13">
            <v>0.27999999999999997</v>
          </cell>
          <cell r="G13">
            <v>0.255</v>
          </cell>
          <cell r="H13">
            <v>0.27999999999999997</v>
          </cell>
          <cell r="I13">
            <v>0.60000000000000009</v>
          </cell>
          <cell r="J13">
            <v>0.60000000000000009</v>
          </cell>
          <cell r="K13">
            <v>0.62000000000000011</v>
          </cell>
          <cell r="L13">
            <v>0.56000000000000005</v>
          </cell>
          <cell r="M13">
            <v>0.56000000000000005</v>
          </cell>
          <cell r="N13">
            <v>0.56000000000000005</v>
          </cell>
          <cell r="O13">
            <v>0.62000000000000011</v>
          </cell>
          <cell r="P13">
            <v>0.8600000000000001</v>
          </cell>
          <cell r="Q13">
            <v>0.8600000000000001</v>
          </cell>
          <cell r="R13">
            <v>0.8600000000000001</v>
          </cell>
          <cell r="S13">
            <v>0.87000000000000011</v>
          </cell>
          <cell r="U13">
            <v>4.8047499999999965E-2</v>
          </cell>
          <cell r="V13">
            <v>0.16897381249999999</v>
          </cell>
          <cell r="W13">
            <v>0.24176101999999997</v>
          </cell>
          <cell r="Y13">
            <v>0.255</v>
          </cell>
          <cell r="Z13">
            <v>0.17</v>
          </cell>
          <cell r="AA13">
            <v>0.29499999999999998</v>
          </cell>
          <cell r="AB13">
            <v>-0.34406176625030999</v>
          </cell>
          <cell r="AD13">
            <v>0.01</v>
          </cell>
          <cell r="AE13">
            <v>4.4999999999999998E-2</v>
          </cell>
          <cell r="AG13">
            <v>1.4999999999999999E-2</v>
          </cell>
          <cell r="AH13">
            <v>0.01</v>
          </cell>
          <cell r="AI13">
            <v>0.02</v>
          </cell>
          <cell r="AJ13">
            <v>0.02</v>
          </cell>
          <cell r="AK13">
            <v>2.5000000000000001E-2</v>
          </cell>
          <cell r="AL13">
            <v>-0.01</v>
          </cell>
          <cell r="AM13">
            <v>0.155</v>
          </cell>
          <cell r="AN13">
            <v>5.0000000000000001E-3</v>
          </cell>
          <cell r="AO13">
            <v>5.5E-2</v>
          </cell>
          <cell r="BB13">
            <v>5.9829999999999997</v>
          </cell>
        </row>
        <row r="14">
          <cell r="D14">
            <v>0.34499999999999997</v>
          </cell>
          <cell r="E14">
            <v>0.34499999999999997</v>
          </cell>
          <cell r="F14">
            <v>0.33499999999999996</v>
          </cell>
          <cell r="G14">
            <v>0.30999999999999994</v>
          </cell>
          <cell r="H14">
            <v>0.33499999999999996</v>
          </cell>
          <cell r="I14">
            <v>0.625</v>
          </cell>
          <cell r="J14">
            <v>0.625</v>
          </cell>
          <cell r="K14">
            <v>0.64500000000000002</v>
          </cell>
          <cell r="L14">
            <v>0.59499999999999997</v>
          </cell>
          <cell r="M14">
            <v>0.59499999999999997</v>
          </cell>
          <cell r="N14">
            <v>0.59499999999999997</v>
          </cell>
          <cell r="O14">
            <v>0.65500000000000003</v>
          </cell>
          <cell r="P14">
            <v>0.83499999999999996</v>
          </cell>
          <cell r="Q14">
            <v>0.83499999999999996</v>
          </cell>
          <cell r="R14">
            <v>0.83499999999999996</v>
          </cell>
          <cell r="S14">
            <v>0.84499999999999997</v>
          </cell>
          <cell r="U14">
            <v>0.11371499999999996</v>
          </cell>
          <cell r="V14">
            <v>0.22860712499999997</v>
          </cell>
          <cell r="W14">
            <v>0.30149788</v>
          </cell>
          <cell r="Y14">
            <v>0.31</v>
          </cell>
          <cell r="Z14">
            <v>0.16500000000000001</v>
          </cell>
          <cell r="AA14">
            <v>0.35</v>
          </cell>
          <cell r="AB14">
            <v>-0.29815847457046002</v>
          </cell>
          <cell r="AD14">
            <v>0.01</v>
          </cell>
          <cell r="AE14">
            <v>4.4999999999999998E-2</v>
          </cell>
          <cell r="AG14">
            <v>1.4999999999999999E-2</v>
          </cell>
          <cell r="AH14">
            <v>0.01</v>
          </cell>
          <cell r="AI14">
            <v>2.2499999999999999E-2</v>
          </cell>
          <cell r="AJ14">
            <v>0.02</v>
          </cell>
          <cell r="AK14">
            <v>2.75E-2</v>
          </cell>
          <cell r="AL14">
            <v>-7.4999999999999997E-3</v>
          </cell>
          <cell r="AM14">
            <v>0.155</v>
          </cell>
          <cell r="AN14">
            <v>5.0000000000000001E-3</v>
          </cell>
          <cell r="AO14">
            <v>5.5E-2</v>
          </cell>
          <cell r="BB14">
            <v>5.7869999999999999</v>
          </cell>
        </row>
        <row r="15">
          <cell r="D15">
            <v>0.34499999999999997</v>
          </cell>
          <cell r="E15">
            <v>0.34499999999999997</v>
          </cell>
          <cell r="F15">
            <v>0.33499999999999996</v>
          </cell>
          <cell r="G15">
            <v>0.30999999999999994</v>
          </cell>
          <cell r="H15">
            <v>0.33499999999999996</v>
          </cell>
          <cell r="I15">
            <v>0.45499999999999996</v>
          </cell>
          <cell r="J15">
            <v>0.45499999999999996</v>
          </cell>
          <cell r="K15">
            <v>0.47499999999999998</v>
          </cell>
          <cell r="L15">
            <v>0.45499999999999996</v>
          </cell>
          <cell r="M15">
            <v>0.45499999999999996</v>
          </cell>
          <cell r="N15">
            <v>0.45499999999999996</v>
          </cell>
          <cell r="O15">
            <v>0.5149999999999999</v>
          </cell>
          <cell r="P15">
            <v>0.53499999999999992</v>
          </cell>
          <cell r="Q15">
            <v>0.53499999999999992</v>
          </cell>
          <cell r="R15">
            <v>0.53499999999999992</v>
          </cell>
          <cell r="S15">
            <v>0.54499999999999993</v>
          </cell>
          <cell r="U15">
            <v>0.12484999999999996</v>
          </cell>
          <cell r="V15">
            <v>0.23487874999999997</v>
          </cell>
          <cell r="W15">
            <v>0.30460519999999996</v>
          </cell>
          <cell r="Y15">
            <v>0.31</v>
          </cell>
          <cell r="Z15">
            <v>0.16</v>
          </cell>
          <cell r="AA15">
            <v>0.35</v>
          </cell>
          <cell r="AB15">
            <v>-0.29813774451012998</v>
          </cell>
          <cell r="AD15">
            <v>0.01</v>
          </cell>
          <cell r="AE15">
            <v>4.4999999999999998E-2</v>
          </cell>
          <cell r="AG15">
            <v>1.4999999999999999E-2</v>
          </cell>
          <cell r="AH15">
            <v>0.01</v>
          </cell>
          <cell r="AI15">
            <v>2.5000000000000001E-2</v>
          </cell>
          <cell r="AJ15">
            <v>0.02</v>
          </cell>
          <cell r="AK15">
            <v>0.03</v>
          </cell>
          <cell r="AL15">
            <v>-5.0000000000000001E-3</v>
          </cell>
          <cell r="AM15">
            <v>0.155</v>
          </cell>
          <cell r="AN15">
            <v>5.0000000000000001E-3</v>
          </cell>
          <cell r="AO15">
            <v>5.5E-2</v>
          </cell>
          <cell r="BB15">
            <v>5.5249999999999995</v>
          </cell>
        </row>
        <row r="16">
          <cell r="D16">
            <v>0.185</v>
          </cell>
          <cell r="E16">
            <v>0.185</v>
          </cell>
          <cell r="F16">
            <v>0.185</v>
          </cell>
          <cell r="G16">
            <v>0.15</v>
          </cell>
          <cell r="H16">
            <v>0.185</v>
          </cell>
          <cell r="I16">
            <v>0.18</v>
          </cell>
          <cell r="J16">
            <v>0.18</v>
          </cell>
          <cell r="K16">
            <v>0.18</v>
          </cell>
          <cell r="L16">
            <v>0.21</v>
          </cell>
          <cell r="M16">
            <v>0.21</v>
          </cell>
          <cell r="N16">
            <v>0.21</v>
          </cell>
          <cell r="O16">
            <v>0.22999999999999998</v>
          </cell>
          <cell r="P16">
            <v>0.18</v>
          </cell>
          <cell r="Q16">
            <v>0.18</v>
          </cell>
          <cell r="R16">
            <v>0.18</v>
          </cell>
          <cell r="S16">
            <v>0.18</v>
          </cell>
          <cell r="U16">
            <v>-1.5000000000000013E-2</v>
          </cell>
          <cell r="V16">
            <v>-1.5000000000000013E-2</v>
          </cell>
          <cell r="W16">
            <v>0.185</v>
          </cell>
          <cell r="Y16">
            <v>0.1825</v>
          </cell>
          <cell r="Z16">
            <v>0.08</v>
          </cell>
          <cell r="AA16">
            <v>0.20749999999999999</v>
          </cell>
          <cell r="AB16">
            <v>-0.41</v>
          </cell>
          <cell r="AD16">
            <v>5.0000000000000001E-3</v>
          </cell>
          <cell r="AE16">
            <v>2.5000000000000001E-2</v>
          </cell>
          <cell r="AG16">
            <v>-2.5000000000000001E-3</v>
          </cell>
          <cell r="AH16">
            <v>2.5000000000000001E-3</v>
          </cell>
          <cell r="AI16">
            <v>-2.5000000000000001E-3</v>
          </cell>
          <cell r="AJ16">
            <v>2.75E-2</v>
          </cell>
          <cell r="AK16">
            <v>7.4999999999999997E-3</v>
          </cell>
          <cell r="AL16">
            <v>-7.4999999999999997E-3</v>
          </cell>
          <cell r="AM16">
            <v>0.155</v>
          </cell>
          <cell r="AN16">
            <v>0</v>
          </cell>
          <cell r="AO16">
            <v>3.5000000000000003E-2</v>
          </cell>
          <cell r="BB16">
            <v>5.0979999999999999</v>
          </cell>
        </row>
        <row r="17">
          <cell r="D17">
            <v>0.185</v>
          </cell>
          <cell r="E17">
            <v>0.185</v>
          </cell>
          <cell r="F17">
            <v>0.185</v>
          </cell>
          <cell r="G17">
            <v>0.15</v>
          </cell>
          <cell r="H17">
            <v>0.185</v>
          </cell>
          <cell r="I17">
            <v>0.18</v>
          </cell>
          <cell r="J17">
            <v>0.18</v>
          </cell>
          <cell r="K17">
            <v>0.18</v>
          </cell>
          <cell r="L17">
            <v>0.21</v>
          </cell>
          <cell r="M17">
            <v>0.21</v>
          </cell>
          <cell r="N17">
            <v>0.21</v>
          </cell>
          <cell r="O17">
            <v>0.22999999999999998</v>
          </cell>
          <cell r="P17">
            <v>0.18</v>
          </cell>
          <cell r="Q17">
            <v>0.18</v>
          </cell>
          <cell r="R17">
            <v>0.18</v>
          </cell>
          <cell r="S17">
            <v>0.18</v>
          </cell>
          <cell r="U17">
            <v>-1.5000000000000013E-2</v>
          </cell>
          <cell r="V17">
            <v>-1.5000000000000013E-2</v>
          </cell>
          <cell r="W17">
            <v>0.185</v>
          </cell>
          <cell r="Y17">
            <v>0.17</v>
          </cell>
          <cell r="Z17">
            <v>6.5000000000000002E-2</v>
          </cell>
          <cell r="AA17">
            <v>0.19500000000000001</v>
          </cell>
          <cell r="AB17">
            <v>-0.41</v>
          </cell>
          <cell r="AD17">
            <v>5.0000000000000001E-3</v>
          </cell>
          <cell r="AE17">
            <v>2.5000000000000001E-2</v>
          </cell>
          <cell r="AG17">
            <v>-2.5000000000000001E-3</v>
          </cell>
          <cell r="AH17">
            <v>2.5000000000000001E-3</v>
          </cell>
          <cell r="AI17">
            <v>-2.5000000000000001E-3</v>
          </cell>
          <cell r="AJ17">
            <v>2.75E-2</v>
          </cell>
          <cell r="AK17">
            <v>7.4999999999999997E-3</v>
          </cell>
          <cell r="AL17">
            <v>-7.4999999999999997E-3</v>
          </cell>
          <cell r="AM17">
            <v>0.155</v>
          </cell>
          <cell r="AN17">
            <v>0</v>
          </cell>
          <cell r="AO17">
            <v>3.5000000000000003E-2</v>
          </cell>
          <cell r="BB17">
            <v>4.9879999999999995</v>
          </cell>
        </row>
        <row r="18">
          <cell r="D18">
            <v>0.185</v>
          </cell>
          <cell r="E18">
            <v>0.185</v>
          </cell>
          <cell r="F18">
            <v>0.185</v>
          </cell>
          <cell r="G18">
            <v>0.15</v>
          </cell>
          <cell r="H18">
            <v>0.185</v>
          </cell>
          <cell r="I18">
            <v>0.18</v>
          </cell>
          <cell r="J18">
            <v>0.18</v>
          </cell>
          <cell r="K18">
            <v>0.18</v>
          </cell>
          <cell r="L18">
            <v>0.21</v>
          </cell>
          <cell r="M18">
            <v>0.21</v>
          </cell>
          <cell r="N18">
            <v>0.21</v>
          </cell>
          <cell r="O18">
            <v>0.22999999999999998</v>
          </cell>
          <cell r="P18">
            <v>0.18</v>
          </cell>
          <cell r="Q18">
            <v>0.18</v>
          </cell>
          <cell r="R18">
            <v>0.18</v>
          </cell>
          <cell r="S18">
            <v>0.18</v>
          </cell>
          <cell r="U18">
            <v>-1.5000000000000013E-2</v>
          </cell>
          <cell r="V18">
            <v>-1.5000000000000013E-2</v>
          </cell>
          <cell r="W18">
            <v>0.185</v>
          </cell>
          <cell r="Y18">
            <v>0.16500000000000001</v>
          </cell>
          <cell r="Z18">
            <v>5.5E-2</v>
          </cell>
          <cell r="AA18">
            <v>0.19</v>
          </cell>
          <cell r="AB18">
            <v>-0.41</v>
          </cell>
          <cell r="AD18">
            <v>5.0000000000000001E-3</v>
          </cell>
          <cell r="AE18">
            <v>2.5000000000000001E-2</v>
          </cell>
          <cell r="AG18">
            <v>-2.5000000000000001E-3</v>
          </cell>
          <cell r="AH18">
            <v>2.5000000000000001E-3</v>
          </cell>
          <cell r="AI18">
            <v>-2.5000000000000001E-3</v>
          </cell>
          <cell r="AJ18">
            <v>2.75E-2</v>
          </cell>
          <cell r="AK18">
            <v>7.4999999999999997E-3</v>
          </cell>
          <cell r="AL18">
            <v>-7.4999999999999997E-3</v>
          </cell>
          <cell r="AM18">
            <v>0.155</v>
          </cell>
          <cell r="AN18">
            <v>0</v>
          </cell>
          <cell r="AO18">
            <v>3.5000000000000003E-2</v>
          </cell>
          <cell r="BB18">
            <v>4.968</v>
          </cell>
        </row>
        <row r="19">
          <cell r="D19">
            <v>0.185</v>
          </cell>
          <cell r="E19">
            <v>0.185</v>
          </cell>
          <cell r="F19">
            <v>0.185</v>
          </cell>
          <cell r="G19">
            <v>0.15</v>
          </cell>
          <cell r="H19">
            <v>0.185</v>
          </cell>
          <cell r="I19">
            <v>0.18</v>
          </cell>
          <cell r="J19">
            <v>0.18</v>
          </cell>
          <cell r="K19">
            <v>0.18</v>
          </cell>
          <cell r="L19">
            <v>0.21</v>
          </cell>
          <cell r="M19">
            <v>0.21</v>
          </cell>
          <cell r="N19">
            <v>0.21</v>
          </cell>
          <cell r="O19">
            <v>0.22999999999999998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U19">
            <v>-1.5000000000000013E-2</v>
          </cell>
          <cell r="V19">
            <v>-1.5000000000000013E-2</v>
          </cell>
          <cell r="W19">
            <v>0.185</v>
          </cell>
          <cell r="Y19">
            <v>0.1575</v>
          </cell>
          <cell r="Z19">
            <v>0.05</v>
          </cell>
          <cell r="AA19">
            <v>0.1825</v>
          </cell>
          <cell r="AB19">
            <v>-0.41</v>
          </cell>
          <cell r="AD19">
            <v>5.0000000000000001E-3</v>
          </cell>
          <cell r="AE19">
            <v>2.5000000000000001E-2</v>
          </cell>
          <cell r="AG19">
            <v>0</v>
          </cell>
          <cell r="AH19">
            <v>0</v>
          </cell>
          <cell r="AI19">
            <v>0</v>
          </cell>
          <cell r="AJ19">
            <v>0.03</v>
          </cell>
          <cell r="AK19">
            <v>0.01</v>
          </cell>
          <cell r="AL19">
            <v>-5.0000000000000001E-3</v>
          </cell>
          <cell r="AM19">
            <v>0.155</v>
          </cell>
          <cell r="AN19">
            <v>0</v>
          </cell>
          <cell r="AO19">
            <v>3.5000000000000003E-2</v>
          </cell>
          <cell r="BB19">
            <v>4.9489999999999998</v>
          </cell>
        </row>
        <row r="20">
          <cell r="D20">
            <v>0.185</v>
          </cell>
          <cell r="E20">
            <v>0.185</v>
          </cell>
          <cell r="F20">
            <v>0.185</v>
          </cell>
          <cell r="G20">
            <v>0.15</v>
          </cell>
          <cell r="H20">
            <v>0.185</v>
          </cell>
          <cell r="I20">
            <v>0.18</v>
          </cell>
          <cell r="J20">
            <v>0.18</v>
          </cell>
          <cell r="K20">
            <v>0.18</v>
          </cell>
          <cell r="L20">
            <v>0.21</v>
          </cell>
          <cell r="M20">
            <v>0.21</v>
          </cell>
          <cell r="N20">
            <v>0.21</v>
          </cell>
          <cell r="O20">
            <v>0.22999999999999998</v>
          </cell>
          <cell r="P20">
            <v>0.18</v>
          </cell>
          <cell r="Q20">
            <v>0.18</v>
          </cell>
          <cell r="R20">
            <v>0.18</v>
          </cell>
          <cell r="S20">
            <v>0.18</v>
          </cell>
          <cell r="U20">
            <v>-1.5000000000000013E-2</v>
          </cell>
          <cell r="V20">
            <v>-1.5000000000000013E-2</v>
          </cell>
          <cell r="W20">
            <v>0.185</v>
          </cell>
          <cell r="Y20">
            <v>0.155</v>
          </cell>
          <cell r="Z20">
            <v>0.06</v>
          </cell>
          <cell r="AA20">
            <v>0.18</v>
          </cell>
          <cell r="AB20">
            <v>-0.41</v>
          </cell>
          <cell r="AD20">
            <v>5.0000000000000001E-3</v>
          </cell>
          <cell r="AE20">
            <v>2.5000000000000001E-2</v>
          </cell>
          <cell r="AG20">
            <v>2.5000000000000001E-3</v>
          </cell>
          <cell r="AH20">
            <v>0</v>
          </cell>
          <cell r="AI20">
            <v>2.5000000000000001E-3</v>
          </cell>
          <cell r="AJ20">
            <v>3.2500000000000001E-2</v>
          </cell>
          <cell r="AK20">
            <v>1.2500000000000001E-2</v>
          </cell>
          <cell r="AL20">
            <v>-2.5000000000000001E-3</v>
          </cell>
          <cell r="AM20">
            <v>0.155</v>
          </cell>
          <cell r="AN20">
            <v>0</v>
          </cell>
          <cell r="AO20">
            <v>3.5000000000000003E-2</v>
          </cell>
          <cell r="BB20">
            <v>4.9489999999999998</v>
          </cell>
        </row>
        <row r="21">
          <cell r="D21">
            <v>0.185</v>
          </cell>
          <cell r="E21">
            <v>0.185</v>
          </cell>
          <cell r="F21">
            <v>0.185</v>
          </cell>
          <cell r="G21">
            <v>0.15</v>
          </cell>
          <cell r="H21">
            <v>0.185</v>
          </cell>
          <cell r="I21">
            <v>0.18</v>
          </cell>
          <cell r="J21">
            <v>0.18</v>
          </cell>
          <cell r="K21">
            <v>0.18</v>
          </cell>
          <cell r="L21">
            <v>0.21</v>
          </cell>
          <cell r="M21">
            <v>0.21</v>
          </cell>
          <cell r="N21">
            <v>0.21</v>
          </cell>
          <cell r="O21">
            <v>0.22999999999999998</v>
          </cell>
          <cell r="P21">
            <v>0.18</v>
          </cell>
          <cell r="Q21">
            <v>0.18</v>
          </cell>
          <cell r="R21">
            <v>0.18</v>
          </cell>
          <cell r="S21">
            <v>0.18</v>
          </cell>
          <cell r="U21">
            <v>-1.5000000000000013E-2</v>
          </cell>
          <cell r="V21">
            <v>-1.5000000000000013E-2</v>
          </cell>
          <cell r="W21">
            <v>0.185</v>
          </cell>
          <cell r="Y21">
            <v>0.155</v>
          </cell>
          <cell r="Z21">
            <v>6.5000000000000002E-2</v>
          </cell>
          <cell r="AA21">
            <v>0.18</v>
          </cell>
          <cell r="AB21">
            <v>-0.41</v>
          </cell>
          <cell r="AD21">
            <v>5.0000000000000001E-3</v>
          </cell>
          <cell r="AE21">
            <v>2.5000000000000001E-2</v>
          </cell>
          <cell r="AG21">
            <v>2.5000000000000001E-3</v>
          </cell>
          <cell r="AH21">
            <v>0</v>
          </cell>
          <cell r="AI21">
            <v>2.5000000000000001E-3</v>
          </cell>
          <cell r="AJ21">
            <v>3.2500000000000001E-2</v>
          </cell>
          <cell r="AK21">
            <v>1.2500000000000001E-2</v>
          </cell>
          <cell r="AL21">
            <v>-2.5000000000000001E-3</v>
          </cell>
          <cell r="AM21">
            <v>0.155</v>
          </cell>
          <cell r="AN21">
            <v>0</v>
          </cell>
          <cell r="AO21">
            <v>3.5000000000000003E-2</v>
          </cell>
          <cell r="BB21">
            <v>4.9389999999999992</v>
          </cell>
        </row>
        <row r="22">
          <cell r="D22">
            <v>0.185</v>
          </cell>
          <cell r="E22">
            <v>0.185</v>
          </cell>
          <cell r="F22">
            <v>0.185</v>
          </cell>
          <cell r="G22">
            <v>0.15</v>
          </cell>
          <cell r="H22">
            <v>0.185</v>
          </cell>
          <cell r="I22">
            <v>0.18</v>
          </cell>
          <cell r="J22">
            <v>0.18</v>
          </cell>
          <cell r="K22">
            <v>0.18</v>
          </cell>
          <cell r="L22">
            <v>0.21</v>
          </cell>
          <cell r="M22">
            <v>0.21</v>
          </cell>
          <cell r="N22">
            <v>0.21</v>
          </cell>
          <cell r="O22">
            <v>0.22999999999999998</v>
          </cell>
          <cell r="P22">
            <v>0.18</v>
          </cell>
          <cell r="Q22">
            <v>0.18</v>
          </cell>
          <cell r="R22">
            <v>0.18</v>
          </cell>
          <cell r="S22">
            <v>0.18</v>
          </cell>
          <cell r="U22">
            <v>-1.5000000000000013E-2</v>
          </cell>
          <cell r="V22">
            <v>-1.5000000000000013E-2</v>
          </cell>
          <cell r="W22">
            <v>0.185</v>
          </cell>
          <cell r="Y22">
            <v>0.17</v>
          </cell>
          <cell r="Z22">
            <v>0.08</v>
          </cell>
          <cell r="AA22">
            <v>0.19500000000000001</v>
          </cell>
          <cell r="AB22">
            <v>-0.41</v>
          </cell>
          <cell r="AD22">
            <v>5.0000000000000001E-3</v>
          </cell>
          <cell r="AE22">
            <v>2.5000000000000001E-2</v>
          </cell>
          <cell r="AG22">
            <v>2.5000000000000001E-3</v>
          </cell>
          <cell r="AH22">
            <v>0</v>
          </cell>
          <cell r="AI22">
            <v>2.5000000000000001E-3</v>
          </cell>
          <cell r="AJ22">
            <v>3.2500000000000001E-2</v>
          </cell>
          <cell r="AK22">
            <v>1.2500000000000001E-2</v>
          </cell>
          <cell r="AL22">
            <v>-2.5000000000000001E-3</v>
          </cell>
          <cell r="AM22">
            <v>0.155</v>
          </cell>
          <cell r="AN22">
            <v>0</v>
          </cell>
          <cell r="AO22">
            <v>3.5000000000000003E-2</v>
          </cell>
          <cell r="BB22">
            <v>4.944</v>
          </cell>
        </row>
        <row r="23">
          <cell r="D23">
            <v>0.28000000000000003</v>
          </cell>
          <cell r="E23">
            <v>0.28000000000000003</v>
          </cell>
          <cell r="F23">
            <v>0.28000000000000003</v>
          </cell>
          <cell r="G23">
            <v>0.24500000000000002</v>
          </cell>
          <cell r="H23">
            <v>0.28000000000000003</v>
          </cell>
          <cell r="I23">
            <v>0.44000000000000006</v>
          </cell>
          <cell r="J23">
            <v>0.44000000000000006</v>
          </cell>
          <cell r="K23">
            <v>0.45000000000000007</v>
          </cell>
          <cell r="L23">
            <v>0.44000000000000006</v>
          </cell>
          <cell r="M23">
            <v>0.44000000000000006</v>
          </cell>
          <cell r="N23">
            <v>0.44000000000000006</v>
          </cell>
          <cell r="O23">
            <v>0.47000000000000008</v>
          </cell>
          <cell r="P23">
            <v>0.55500000000000005</v>
          </cell>
          <cell r="Q23">
            <v>0.55500000000000005</v>
          </cell>
          <cell r="R23">
            <v>0.55500000000000005</v>
          </cell>
          <cell r="S23">
            <v>0.56500000000000006</v>
          </cell>
          <cell r="U23">
            <v>0.12000000000000002</v>
          </cell>
          <cell r="V23">
            <v>0.17500000000000002</v>
          </cell>
          <cell r="W23">
            <v>0.29025600000000007</v>
          </cell>
          <cell r="Y23">
            <v>0.21</v>
          </cell>
          <cell r="Z23">
            <v>0.105</v>
          </cell>
          <cell r="AA23">
            <v>0.255</v>
          </cell>
          <cell r="AB23">
            <v>-0.31</v>
          </cell>
          <cell r="AD23">
            <v>0.01</v>
          </cell>
          <cell r="AE23">
            <v>3.5000000000000003E-2</v>
          </cell>
          <cell r="AG23">
            <v>1.4999999999999999E-2</v>
          </cell>
          <cell r="AH23">
            <v>0.01</v>
          </cell>
          <cell r="AI23">
            <v>1.4999999999999999E-2</v>
          </cell>
          <cell r="AJ23">
            <v>4.4999999999999998E-2</v>
          </cell>
          <cell r="AK23">
            <v>2.5000000000000001E-2</v>
          </cell>
          <cell r="AL23">
            <v>0.01</v>
          </cell>
          <cell r="AM23">
            <v>0.155</v>
          </cell>
          <cell r="AN23">
            <v>5.0000000000000001E-3</v>
          </cell>
          <cell r="AO23">
            <v>4.4999999999999998E-2</v>
          </cell>
          <cell r="BB23">
            <v>5.1680000000000001</v>
          </cell>
        </row>
        <row r="24">
          <cell r="D24">
            <v>0.22</v>
          </cell>
          <cell r="E24">
            <v>0.22</v>
          </cell>
          <cell r="F24">
            <v>0.22</v>
          </cell>
          <cell r="G24">
            <v>0.185</v>
          </cell>
          <cell r="H24">
            <v>0.22</v>
          </cell>
          <cell r="I24">
            <v>0.38</v>
          </cell>
          <cell r="J24">
            <v>0.38</v>
          </cell>
          <cell r="K24">
            <v>0.39</v>
          </cell>
          <cell r="L24">
            <v>0.38</v>
          </cell>
          <cell r="M24">
            <v>0.38</v>
          </cell>
          <cell r="N24">
            <v>0.38</v>
          </cell>
          <cell r="O24">
            <v>0.41000000000000003</v>
          </cell>
          <cell r="P24">
            <v>0.495</v>
          </cell>
          <cell r="Q24">
            <v>0.495</v>
          </cell>
          <cell r="R24">
            <v>0.495</v>
          </cell>
          <cell r="S24">
            <v>0.505</v>
          </cell>
          <cell r="U24">
            <v>0.06</v>
          </cell>
          <cell r="V24">
            <v>0.11499999999999999</v>
          </cell>
          <cell r="W24">
            <v>0.23185600000000001</v>
          </cell>
          <cell r="Y24">
            <v>0.22</v>
          </cell>
          <cell r="Z24">
            <v>0.14499999999999999</v>
          </cell>
          <cell r="AA24">
            <v>0.29499999999999998</v>
          </cell>
          <cell r="AB24">
            <v>-0.31</v>
          </cell>
          <cell r="AD24">
            <v>0.01</v>
          </cell>
          <cell r="AE24">
            <v>3.5000000000000003E-2</v>
          </cell>
          <cell r="AG24">
            <v>1.7500000000000002E-2</v>
          </cell>
          <cell r="AH24">
            <v>0.01</v>
          </cell>
          <cell r="AI24">
            <v>1.7500000000000002E-2</v>
          </cell>
          <cell r="AJ24">
            <v>4.7500000000000001E-2</v>
          </cell>
          <cell r="AK24">
            <v>2.75E-2</v>
          </cell>
          <cell r="AL24">
            <v>1.2500000000000001E-2</v>
          </cell>
          <cell r="AM24">
            <v>0.155</v>
          </cell>
          <cell r="AN24">
            <v>5.0000000000000001E-3</v>
          </cell>
          <cell r="AO24">
            <v>4.4999999999999998E-2</v>
          </cell>
          <cell r="BB24">
            <v>5.218</v>
          </cell>
        </row>
        <row r="25">
          <cell r="D25">
            <v>0.27999999999999997</v>
          </cell>
          <cell r="E25">
            <v>0.27999999999999997</v>
          </cell>
          <cell r="F25">
            <v>0.27999999999999997</v>
          </cell>
          <cell r="G25">
            <v>0.24499999999999997</v>
          </cell>
          <cell r="H25">
            <v>0.27999999999999997</v>
          </cell>
          <cell r="I25">
            <v>0.43999999999999995</v>
          </cell>
          <cell r="J25">
            <v>0.43999999999999995</v>
          </cell>
          <cell r="K25">
            <v>0.44999999999999996</v>
          </cell>
          <cell r="L25">
            <v>0.43999999999999995</v>
          </cell>
          <cell r="M25">
            <v>0.43999999999999995</v>
          </cell>
          <cell r="N25">
            <v>0.43999999999999995</v>
          </cell>
          <cell r="O25">
            <v>0.47</v>
          </cell>
          <cell r="P25">
            <v>0.55499999999999994</v>
          </cell>
          <cell r="Q25">
            <v>0.55499999999999994</v>
          </cell>
          <cell r="R25">
            <v>0.55499999999999994</v>
          </cell>
          <cell r="S25">
            <v>0.56499999999999995</v>
          </cell>
          <cell r="U25">
            <v>0.11999999999999997</v>
          </cell>
          <cell r="V25">
            <v>0.17499999999999996</v>
          </cell>
          <cell r="W25">
            <v>0.29326399999999997</v>
          </cell>
          <cell r="Y25">
            <v>0.24</v>
          </cell>
          <cell r="Z25">
            <v>0.155</v>
          </cell>
          <cell r="AA25">
            <v>0.3075</v>
          </cell>
          <cell r="AB25">
            <v>-0.31</v>
          </cell>
          <cell r="AD25">
            <v>0.01</v>
          </cell>
          <cell r="AE25">
            <v>3.5000000000000003E-2</v>
          </cell>
          <cell r="AG25">
            <v>0.02</v>
          </cell>
          <cell r="AH25">
            <v>0.01</v>
          </cell>
          <cell r="AI25">
            <v>0.02</v>
          </cell>
          <cell r="AJ25">
            <v>0.05</v>
          </cell>
          <cell r="AK25">
            <v>0.03</v>
          </cell>
          <cell r="AL25">
            <v>1.4999999999999999E-2</v>
          </cell>
          <cell r="AM25">
            <v>0.155</v>
          </cell>
          <cell r="AN25">
            <v>5.0000000000000001E-3</v>
          </cell>
          <cell r="AO25">
            <v>4.4999999999999998E-2</v>
          </cell>
          <cell r="BB25">
            <v>5.2620000000000005</v>
          </cell>
        </row>
        <row r="26">
          <cell r="D26">
            <v>0.33499999999999996</v>
          </cell>
          <cell r="E26">
            <v>0.33499999999999996</v>
          </cell>
          <cell r="F26">
            <v>0.33499999999999996</v>
          </cell>
          <cell r="G26">
            <v>0.29999999999999993</v>
          </cell>
          <cell r="H26">
            <v>0.33499999999999996</v>
          </cell>
          <cell r="I26">
            <v>0.495</v>
          </cell>
          <cell r="J26">
            <v>0.495</v>
          </cell>
          <cell r="K26">
            <v>0.505</v>
          </cell>
          <cell r="L26">
            <v>0.495</v>
          </cell>
          <cell r="M26">
            <v>0.495</v>
          </cell>
          <cell r="N26">
            <v>0.495</v>
          </cell>
          <cell r="O26">
            <v>0.52500000000000002</v>
          </cell>
          <cell r="P26">
            <v>0.61</v>
          </cell>
          <cell r="Q26">
            <v>0.61</v>
          </cell>
          <cell r="R26">
            <v>0.61</v>
          </cell>
          <cell r="S26">
            <v>0.62</v>
          </cell>
          <cell r="U26">
            <v>0.17499999999999996</v>
          </cell>
          <cell r="V26">
            <v>0.22999999999999995</v>
          </cell>
          <cell r="W26">
            <v>0.343144</v>
          </cell>
          <cell r="Y26">
            <v>0.26</v>
          </cell>
          <cell r="Z26">
            <v>0.13500000000000001</v>
          </cell>
          <cell r="AA26">
            <v>0.28499999999999998</v>
          </cell>
          <cell r="AB26">
            <v>-0.31</v>
          </cell>
          <cell r="AD26">
            <v>0.01</v>
          </cell>
          <cell r="AE26">
            <v>3.5000000000000003E-2</v>
          </cell>
          <cell r="AG26">
            <v>2.2499999999999999E-2</v>
          </cell>
          <cell r="AH26">
            <v>0.01</v>
          </cell>
          <cell r="AI26">
            <v>2.2499999999999999E-2</v>
          </cell>
          <cell r="AJ26">
            <v>5.2499999999999998E-2</v>
          </cell>
          <cell r="AK26">
            <v>3.2500000000000001E-2</v>
          </cell>
          <cell r="AL26">
            <v>1.7500000000000002E-2</v>
          </cell>
          <cell r="AM26">
            <v>0.155</v>
          </cell>
          <cell r="AN26">
            <v>5.0000000000000001E-3</v>
          </cell>
          <cell r="AO26">
            <v>4.4999999999999998E-2</v>
          </cell>
          <cell r="BB26">
            <v>5.1020000000000003</v>
          </cell>
        </row>
        <row r="27">
          <cell r="D27">
            <v>0.33499999999999996</v>
          </cell>
          <cell r="E27">
            <v>0.33499999999999996</v>
          </cell>
          <cell r="F27">
            <v>0.33499999999999996</v>
          </cell>
          <cell r="G27">
            <v>0.29999999999999993</v>
          </cell>
          <cell r="H27">
            <v>0.33499999999999996</v>
          </cell>
          <cell r="I27">
            <v>0.495</v>
          </cell>
          <cell r="J27">
            <v>0.495</v>
          </cell>
          <cell r="K27">
            <v>0.505</v>
          </cell>
          <cell r="L27">
            <v>0.495</v>
          </cell>
          <cell r="M27">
            <v>0.495</v>
          </cell>
          <cell r="N27">
            <v>0.495</v>
          </cell>
          <cell r="O27">
            <v>0.52500000000000002</v>
          </cell>
          <cell r="P27">
            <v>0.61</v>
          </cell>
          <cell r="Q27">
            <v>0.61</v>
          </cell>
          <cell r="R27">
            <v>0.61</v>
          </cell>
          <cell r="S27">
            <v>0.62</v>
          </cell>
          <cell r="U27">
            <v>0.17499999999999996</v>
          </cell>
          <cell r="V27">
            <v>0.22999999999999995</v>
          </cell>
          <cell r="W27">
            <v>0.33619999999999994</v>
          </cell>
          <cell r="Y27">
            <v>0.26</v>
          </cell>
          <cell r="Z27">
            <v>0.13</v>
          </cell>
          <cell r="AA27">
            <v>0.28249999999999997</v>
          </cell>
          <cell r="AB27">
            <v>-0.31</v>
          </cell>
          <cell r="AD27">
            <v>0.01</v>
          </cell>
          <cell r="AE27">
            <v>3.5000000000000003E-2</v>
          </cell>
          <cell r="AG27">
            <v>2.5000000000000001E-2</v>
          </cell>
          <cell r="AH27">
            <v>0.01</v>
          </cell>
          <cell r="AI27">
            <v>2.5000000000000001E-2</v>
          </cell>
          <cell r="AJ27">
            <v>5.5E-2</v>
          </cell>
          <cell r="AK27">
            <v>3.5000000000000003E-2</v>
          </cell>
          <cell r="AL27">
            <v>0.02</v>
          </cell>
          <cell r="AM27">
            <v>0.155</v>
          </cell>
          <cell r="AN27">
            <v>5.0000000000000001E-3</v>
          </cell>
          <cell r="AO27">
            <v>4.4999999999999998E-2</v>
          </cell>
          <cell r="BB27">
            <v>4.8849999999999998</v>
          </cell>
        </row>
        <row r="28">
          <cell r="D28">
            <v>0.17499999999999999</v>
          </cell>
          <cell r="E28">
            <v>0.17499999999999999</v>
          </cell>
          <cell r="F28">
            <v>0.17499999999999999</v>
          </cell>
          <cell r="G28">
            <v>0.13999999999999999</v>
          </cell>
          <cell r="H28">
            <v>0.17499999999999999</v>
          </cell>
          <cell r="I28">
            <v>0.16999999999999998</v>
          </cell>
          <cell r="J28">
            <v>0.16999999999999998</v>
          </cell>
          <cell r="K28">
            <v>0.16999999999999998</v>
          </cell>
          <cell r="L28">
            <v>0.19999999999999998</v>
          </cell>
          <cell r="M28">
            <v>0.19999999999999998</v>
          </cell>
          <cell r="N28">
            <v>0.19999999999999998</v>
          </cell>
          <cell r="O28">
            <v>0.21999999999999997</v>
          </cell>
          <cell r="P28">
            <v>0.16999999999999998</v>
          </cell>
          <cell r="Q28">
            <v>0.16999999999999998</v>
          </cell>
          <cell r="R28">
            <v>0.16999999999999998</v>
          </cell>
          <cell r="S28">
            <v>0.16999999999999998</v>
          </cell>
          <cell r="U28">
            <v>-2.5000000000000022E-2</v>
          </cell>
          <cell r="V28">
            <v>2.9999999999999978E-2</v>
          </cell>
          <cell r="W28">
            <v>0.17499999999999999</v>
          </cell>
          <cell r="Y28">
            <v>0.16750000000000001</v>
          </cell>
          <cell r="Z28">
            <v>8.2500000000000004E-2</v>
          </cell>
          <cell r="AA28">
            <v>0.19750000000000001</v>
          </cell>
          <cell r="AB28">
            <v>-0.44500000000000001</v>
          </cell>
          <cell r="AD28">
            <v>2.5000000000000001E-3</v>
          </cell>
          <cell r="AE28">
            <v>0.03</v>
          </cell>
          <cell r="AG28">
            <v>-2.5000000000000001E-3</v>
          </cell>
          <cell r="AH28">
            <v>2.5000000000000001E-3</v>
          </cell>
          <cell r="AI28">
            <v>-2.5000000000000001E-3</v>
          </cell>
          <cell r="AJ28">
            <v>2.75E-2</v>
          </cell>
          <cell r="AK28">
            <v>7.4999999999999997E-3</v>
          </cell>
          <cell r="AL28">
            <v>-7.4999999999999997E-3</v>
          </cell>
          <cell r="AM28">
            <v>0.155</v>
          </cell>
          <cell r="AN28">
            <v>0</v>
          </cell>
          <cell r="AO28">
            <v>0.04</v>
          </cell>
          <cell r="BB28">
            <v>4.508</v>
          </cell>
        </row>
        <row r="29">
          <cell r="D29">
            <v>0.17499999999999999</v>
          </cell>
          <cell r="E29">
            <v>0.17499999999999999</v>
          </cell>
          <cell r="F29">
            <v>0.17499999999999999</v>
          </cell>
          <cell r="G29">
            <v>0.13999999999999999</v>
          </cell>
          <cell r="H29">
            <v>0.17499999999999999</v>
          </cell>
          <cell r="I29">
            <v>0.16999999999999998</v>
          </cell>
          <cell r="J29">
            <v>0.16999999999999998</v>
          </cell>
          <cell r="K29">
            <v>0.16999999999999998</v>
          </cell>
          <cell r="L29">
            <v>0.19999999999999998</v>
          </cell>
          <cell r="M29">
            <v>0.19999999999999998</v>
          </cell>
          <cell r="N29">
            <v>0.19999999999999998</v>
          </cell>
          <cell r="O29">
            <v>0.21999999999999997</v>
          </cell>
          <cell r="P29">
            <v>0.16999999999999998</v>
          </cell>
          <cell r="Q29">
            <v>0.16999999999999998</v>
          </cell>
          <cell r="R29">
            <v>0.16999999999999998</v>
          </cell>
          <cell r="S29">
            <v>0.16999999999999998</v>
          </cell>
          <cell r="U29">
            <v>-2.5000000000000022E-2</v>
          </cell>
          <cell r="V29">
            <v>2.9999999999999978E-2</v>
          </cell>
          <cell r="W29">
            <v>0.17499999999999999</v>
          </cell>
          <cell r="Y29">
            <v>0.1575</v>
          </cell>
          <cell r="Z29">
            <v>7.2499999999999995E-2</v>
          </cell>
          <cell r="AA29">
            <v>0.1875</v>
          </cell>
          <cell r="AB29">
            <v>-0.44500000000000001</v>
          </cell>
          <cell r="AD29">
            <v>2.5000000000000001E-3</v>
          </cell>
          <cell r="AE29">
            <v>0.03</v>
          </cell>
          <cell r="AG29">
            <v>-2.5000000000000001E-3</v>
          </cell>
          <cell r="AH29">
            <v>2.5000000000000001E-3</v>
          </cell>
          <cell r="AI29">
            <v>-2.5000000000000001E-3</v>
          </cell>
          <cell r="AJ29">
            <v>2.75E-2</v>
          </cell>
          <cell r="AK29">
            <v>7.4999999999999997E-3</v>
          </cell>
          <cell r="AL29">
            <v>-7.4999999999999997E-3</v>
          </cell>
          <cell r="AM29">
            <v>0.155</v>
          </cell>
          <cell r="AN29">
            <v>0</v>
          </cell>
          <cell r="AO29">
            <v>0.04</v>
          </cell>
          <cell r="BB29">
            <v>4.4279999999999999</v>
          </cell>
        </row>
        <row r="30">
          <cell r="D30">
            <v>0.17499999999999999</v>
          </cell>
          <cell r="E30">
            <v>0.17499999999999999</v>
          </cell>
          <cell r="F30">
            <v>0.17499999999999999</v>
          </cell>
          <cell r="G30">
            <v>0.13999999999999999</v>
          </cell>
          <cell r="H30">
            <v>0.17499999999999999</v>
          </cell>
          <cell r="I30">
            <v>0.16999999999999998</v>
          </cell>
          <cell r="J30">
            <v>0.16999999999999998</v>
          </cell>
          <cell r="K30">
            <v>0.16999999999999998</v>
          </cell>
          <cell r="L30">
            <v>0.19999999999999998</v>
          </cell>
          <cell r="M30">
            <v>0.19999999999999998</v>
          </cell>
          <cell r="N30">
            <v>0.19999999999999998</v>
          </cell>
          <cell r="O30">
            <v>0.21999999999999997</v>
          </cell>
          <cell r="P30">
            <v>0.16999999999999998</v>
          </cell>
          <cell r="Q30">
            <v>0.16999999999999998</v>
          </cell>
          <cell r="R30">
            <v>0.16999999999999998</v>
          </cell>
          <cell r="S30">
            <v>0.16999999999999998</v>
          </cell>
          <cell r="U30">
            <v>-2.5000000000000022E-2</v>
          </cell>
          <cell r="V30">
            <v>2.9999999999999978E-2</v>
          </cell>
          <cell r="W30">
            <v>0.17499999999999999</v>
          </cell>
          <cell r="Y30">
            <v>0.1525</v>
          </cell>
          <cell r="Z30">
            <v>6.7500000000000004E-2</v>
          </cell>
          <cell r="AA30">
            <v>0.1825</v>
          </cell>
          <cell r="AB30">
            <v>-0.44500000000000001</v>
          </cell>
          <cell r="AD30">
            <v>2.5000000000000001E-3</v>
          </cell>
          <cell r="AE30">
            <v>0.03</v>
          </cell>
          <cell r="AG30">
            <v>-2.5000000000000001E-3</v>
          </cell>
          <cell r="AH30">
            <v>2.5000000000000001E-3</v>
          </cell>
          <cell r="AI30">
            <v>-2.5000000000000001E-3</v>
          </cell>
          <cell r="AJ30">
            <v>2.75E-2</v>
          </cell>
          <cell r="AK30">
            <v>7.4999999999999997E-3</v>
          </cell>
          <cell r="AL30">
            <v>-7.4999999999999997E-3</v>
          </cell>
          <cell r="AM30">
            <v>0.155</v>
          </cell>
          <cell r="AN30">
            <v>0</v>
          </cell>
          <cell r="AO30">
            <v>0.04</v>
          </cell>
          <cell r="BB30">
            <v>4.4180000000000001</v>
          </cell>
        </row>
        <row r="31">
          <cell r="D31">
            <v>0.17499999999999999</v>
          </cell>
          <cell r="E31">
            <v>0.17499999999999999</v>
          </cell>
          <cell r="F31">
            <v>0.17499999999999999</v>
          </cell>
          <cell r="G31">
            <v>0.13999999999999999</v>
          </cell>
          <cell r="H31">
            <v>0.17499999999999999</v>
          </cell>
          <cell r="I31">
            <v>0.16999999999999998</v>
          </cell>
          <cell r="J31">
            <v>0.16999999999999998</v>
          </cell>
          <cell r="K31">
            <v>0.16999999999999998</v>
          </cell>
          <cell r="L31">
            <v>0.19999999999999998</v>
          </cell>
          <cell r="M31">
            <v>0.19999999999999998</v>
          </cell>
          <cell r="N31">
            <v>0.19999999999999998</v>
          </cell>
          <cell r="O31">
            <v>0.21999999999999997</v>
          </cell>
          <cell r="P31">
            <v>0.16999999999999998</v>
          </cell>
          <cell r="Q31">
            <v>0.16999999999999998</v>
          </cell>
          <cell r="R31">
            <v>0.16999999999999998</v>
          </cell>
          <cell r="S31">
            <v>0.16999999999999998</v>
          </cell>
          <cell r="U31">
            <v>-2.5000000000000022E-2</v>
          </cell>
          <cell r="V31">
            <v>2.9999999999999978E-2</v>
          </cell>
          <cell r="W31">
            <v>0.17499999999999999</v>
          </cell>
          <cell r="Y31">
            <v>0.14249999999999999</v>
          </cell>
          <cell r="Z31">
            <v>5.7500000000000002E-2</v>
          </cell>
          <cell r="AA31">
            <v>0.17249999999999999</v>
          </cell>
          <cell r="AB31">
            <v>-0.44500000000000001</v>
          </cell>
          <cell r="AD31">
            <v>0</v>
          </cell>
          <cell r="AE31">
            <v>0.03</v>
          </cell>
          <cell r="AG31">
            <v>0</v>
          </cell>
          <cell r="AH31">
            <v>0</v>
          </cell>
          <cell r="AI31">
            <v>0</v>
          </cell>
          <cell r="AJ31">
            <v>0.03</v>
          </cell>
          <cell r="AK31">
            <v>0.01</v>
          </cell>
          <cell r="AL31">
            <v>-5.0000000000000001E-3</v>
          </cell>
          <cell r="AM31">
            <v>0.155</v>
          </cell>
          <cell r="AN31">
            <v>0</v>
          </cell>
          <cell r="AO31">
            <v>0.04</v>
          </cell>
          <cell r="BB31">
            <v>4.4210000000000003</v>
          </cell>
        </row>
        <row r="32">
          <cell r="D32">
            <v>0.17499999999999999</v>
          </cell>
          <cell r="E32">
            <v>0.17499999999999999</v>
          </cell>
          <cell r="F32">
            <v>0.17499999999999999</v>
          </cell>
          <cell r="G32">
            <v>0.13999999999999999</v>
          </cell>
          <cell r="H32">
            <v>0.17499999999999999</v>
          </cell>
          <cell r="I32">
            <v>0.16999999999999998</v>
          </cell>
          <cell r="J32">
            <v>0.16999999999999998</v>
          </cell>
          <cell r="K32">
            <v>0.16999999999999998</v>
          </cell>
          <cell r="L32">
            <v>0.19999999999999998</v>
          </cell>
          <cell r="M32">
            <v>0.19999999999999998</v>
          </cell>
          <cell r="N32">
            <v>0.19999999999999998</v>
          </cell>
          <cell r="O32">
            <v>0.21999999999999997</v>
          </cell>
          <cell r="P32">
            <v>0.16999999999999998</v>
          </cell>
          <cell r="Q32">
            <v>0.16999999999999998</v>
          </cell>
          <cell r="R32">
            <v>0.16999999999999998</v>
          </cell>
          <cell r="S32">
            <v>0.16999999999999998</v>
          </cell>
          <cell r="U32">
            <v>-2.5000000000000022E-2</v>
          </cell>
          <cell r="V32">
            <v>2.9999999999999978E-2</v>
          </cell>
          <cell r="W32">
            <v>0.17499999999999999</v>
          </cell>
          <cell r="Y32">
            <v>0.14000000000000001</v>
          </cell>
          <cell r="Z32">
            <v>5.5E-2</v>
          </cell>
          <cell r="AA32">
            <v>0.17</v>
          </cell>
          <cell r="AB32">
            <v>-0.44500000000000001</v>
          </cell>
          <cell r="AD32">
            <v>0</v>
          </cell>
          <cell r="AE32">
            <v>0.03</v>
          </cell>
          <cell r="AG32">
            <v>2.5000000000000001E-3</v>
          </cell>
          <cell r="AH32">
            <v>0</v>
          </cell>
          <cell r="AI32">
            <v>2.5000000000000001E-3</v>
          </cell>
          <cell r="AJ32">
            <v>3.2500000000000001E-2</v>
          </cell>
          <cell r="AK32">
            <v>1.2500000000000001E-2</v>
          </cell>
          <cell r="AL32">
            <v>-2.5000000000000001E-3</v>
          </cell>
          <cell r="AM32">
            <v>0.155</v>
          </cell>
          <cell r="AN32">
            <v>0</v>
          </cell>
          <cell r="AO32">
            <v>0.04</v>
          </cell>
          <cell r="BB32">
            <v>4.431</v>
          </cell>
        </row>
        <row r="33">
          <cell r="D33">
            <v>0.17499999999999999</v>
          </cell>
          <cell r="E33">
            <v>0.17499999999999999</v>
          </cell>
          <cell r="F33">
            <v>0.17499999999999999</v>
          </cell>
          <cell r="G33">
            <v>0.13999999999999999</v>
          </cell>
          <cell r="H33">
            <v>0.17499999999999999</v>
          </cell>
          <cell r="I33">
            <v>0.16999999999999998</v>
          </cell>
          <cell r="J33">
            <v>0.16999999999999998</v>
          </cell>
          <cell r="K33">
            <v>0.16999999999999998</v>
          </cell>
          <cell r="L33">
            <v>0.19999999999999998</v>
          </cell>
          <cell r="M33">
            <v>0.19999999999999998</v>
          </cell>
          <cell r="N33">
            <v>0.19999999999999998</v>
          </cell>
          <cell r="O33">
            <v>0.21999999999999997</v>
          </cell>
          <cell r="P33">
            <v>0.16999999999999998</v>
          </cell>
          <cell r="Q33">
            <v>0.16999999999999998</v>
          </cell>
          <cell r="R33">
            <v>0.16999999999999998</v>
          </cell>
          <cell r="S33">
            <v>0.16999999999999998</v>
          </cell>
          <cell r="U33">
            <v>-2.5000000000000022E-2</v>
          </cell>
          <cell r="V33">
            <v>2.9999999999999978E-2</v>
          </cell>
          <cell r="W33">
            <v>0.17499999999999999</v>
          </cell>
          <cell r="Y33">
            <v>0.13750000000000001</v>
          </cell>
          <cell r="Z33">
            <v>5.2499999999999998E-2</v>
          </cell>
          <cell r="AA33">
            <v>0.16750000000000001</v>
          </cell>
          <cell r="AB33">
            <v>-0.44500000000000001</v>
          </cell>
          <cell r="AD33">
            <v>0</v>
          </cell>
          <cell r="AE33">
            <v>0.03</v>
          </cell>
          <cell r="AG33">
            <v>2.5000000000000001E-3</v>
          </cell>
          <cell r="AH33">
            <v>0</v>
          </cell>
          <cell r="AI33">
            <v>2.5000000000000001E-3</v>
          </cell>
          <cell r="AJ33">
            <v>3.2500000000000001E-2</v>
          </cell>
          <cell r="AK33">
            <v>1.2500000000000001E-2</v>
          </cell>
          <cell r="AL33">
            <v>-2.5000000000000001E-3</v>
          </cell>
          <cell r="AM33">
            <v>0.155</v>
          </cell>
          <cell r="AN33">
            <v>0</v>
          </cell>
          <cell r="AO33">
            <v>0.04</v>
          </cell>
          <cell r="BB33">
            <v>4.4260000000000002</v>
          </cell>
        </row>
        <row r="34">
          <cell r="D34">
            <v>0.17499999999999999</v>
          </cell>
          <cell r="E34">
            <v>0.17499999999999999</v>
          </cell>
          <cell r="F34">
            <v>0.17499999999999999</v>
          </cell>
          <cell r="G34">
            <v>0.13999999999999999</v>
          </cell>
          <cell r="H34">
            <v>0.17499999999999999</v>
          </cell>
          <cell r="I34">
            <v>0.16999999999999998</v>
          </cell>
          <cell r="J34">
            <v>0.16999999999999998</v>
          </cell>
          <cell r="K34">
            <v>0.16999999999999998</v>
          </cell>
          <cell r="L34">
            <v>0.19999999999999998</v>
          </cell>
          <cell r="M34">
            <v>0.19999999999999998</v>
          </cell>
          <cell r="N34">
            <v>0.19999999999999998</v>
          </cell>
          <cell r="O34">
            <v>0.21999999999999997</v>
          </cell>
          <cell r="P34">
            <v>0.16999999999999998</v>
          </cell>
          <cell r="Q34">
            <v>0.16999999999999998</v>
          </cell>
          <cell r="R34">
            <v>0.16999999999999998</v>
          </cell>
          <cell r="S34">
            <v>0.16999999999999998</v>
          </cell>
          <cell r="U34">
            <v>-2.5000000000000022E-2</v>
          </cell>
          <cell r="V34">
            <v>2.9999999999999978E-2</v>
          </cell>
          <cell r="W34">
            <v>0.17499999999999999</v>
          </cell>
          <cell r="Y34">
            <v>0.1525</v>
          </cell>
          <cell r="Z34">
            <v>6.7500000000000004E-2</v>
          </cell>
          <cell r="AA34">
            <v>0.1825</v>
          </cell>
          <cell r="AB34">
            <v>-0.44500000000000001</v>
          </cell>
          <cell r="AD34">
            <v>0</v>
          </cell>
          <cell r="AE34">
            <v>0.03</v>
          </cell>
          <cell r="AG34">
            <v>2.5000000000000001E-3</v>
          </cell>
          <cell r="AH34">
            <v>0</v>
          </cell>
          <cell r="AI34">
            <v>2.5000000000000001E-3</v>
          </cell>
          <cell r="AJ34">
            <v>3.2500000000000001E-2</v>
          </cell>
          <cell r="AK34">
            <v>1.2500000000000001E-2</v>
          </cell>
          <cell r="AL34">
            <v>-2.5000000000000001E-3</v>
          </cell>
          <cell r="AM34">
            <v>0.155</v>
          </cell>
          <cell r="AN34">
            <v>0</v>
          </cell>
          <cell r="AO34">
            <v>0.04</v>
          </cell>
          <cell r="BB34">
            <v>4.4260000000000002</v>
          </cell>
        </row>
        <row r="35">
          <cell r="D35">
            <v>0.27</v>
          </cell>
          <cell r="E35">
            <v>0.27</v>
          </cell>
          <cell r="F35">
            <v>0.27</v>
          </cell>
          <cell r="G35">
            <v>0.23500000000000001</v>
          </cell>
          <cell r="H35">
            <v>0.27</v>
          </cell>
          <cell r="I35">
            <v>0.43000000000000005</v>
          </cell>
          <cell r="J35">
            <v>0.43000000000000005</v>
          </cell>
          <cell r="K35">
            <v>0.43000000000000005</v>
          </cell>
          <cell r="L35">
            <v>0.42000000000000004</v>
          </cell>
          <cell r="M35">
            <v>0.42000000000000004</v>
          </cell>
          <cell r="N35">
            <v>0.42000000000000004</v>
          </cell>
          <cell r="O35">
            <v>0.45000000000000007</v>
          </cell>
          <cell r="P35">
            <v>0.54</v>
          </cell>
          <cell r="Q35">
            <v>0.54</v>
          </cell>
          <cell r="R35">
            <v>0.54</v>
          </cell>
          <cell r="S35">
            <v>0.56000000000000005</v>
          </cell>
          <cell r="U35">
            <v>0.11000000000000001</v>
          </cell>
          <cell r="V35">
            <v>0.16500000000000001</v>
          </cell>
          <cell r="W35">
            <v>0.26275200000000004</v>
          </cell>
          <cell r="Y35">
            <v>0.20749999999999999</v>
          </cell>
          <cell r="Z35">
            <v>0.1125</v>
          </cell>
          <cell r="AA35">
            <v>0.2525</v>
          </cell>
          <cell r="AB35">
            <v>-0.36499999999999999</v>
          </cell>
          <cell r="AD35">
            <v>0.01</v>
          </cell>
          <cell r="AE35">
            <v>4.4999999999999998E-2</v>
          </cell>
          <cell r="AG35">
            <v>1.4999999999999999E-2</v>
          </cell>
          <cell r="AH35">
            <v>0.01</v>
          </cell>
          <cell r="AI35">
            <v>1.4999999999999999E-2</v>
          </cell>
          <cell r="AJ35">
            <v>4.4999999999999998E-2</v>
          </cell>
          <cell r="AK35">
            <v>2.5000000000000001E-2</v>
          </cell>
          <cell r="AL35">
            <v>0.01</v>
          </cell>
          <cell r="AM35">
            <v>0.155</v>
          </cell>
          <cell r="AN35">
            <v>5.0000000000000001E-3</v>
          </cell>
          <cell r="AO35">
            <v>5.5E-2</v>
          </cell>
          <cell r="BB35">
            <v>4.6210000000000004</v>
          </cell>
        </row>
        <row r="36">
          <cell r="D36">
            <v>0.21</v>
          </cell>
          <cell r="E36">
            <v>0.21</v>
          </cell>
          <cell r="F36">
            <v>0.21</v>
          </cell>
          <cell r="G36">
            <v>0.17499999999999999</v>
          </cell>
          <cell r="H36">
            <v>0.21</v>
          </cell>
          <cell r="I36">
            <v>0.37</v>
          </cell>
          <cell r="J36">
            <v>0.37</v>
          </cell>
          <cell r="K36">
            <v>0.37</v>
          </cell>
          <cell r="L36">
            <v>0.36</v>
          </cell>
          <cell r="M36">
            <v>0.36</v>
          </cell>
          <cell r="N36">
            <v>0.36</v>
          </cell>
          <cell r="O36">
            <v>0.39</v>
          </cell>
          <cell r="P36">
            <v>0.48</v>
          </cell>
          <cell r="Q36">
            <v>0.48</v>
          </cell>
          <cell r="R36">
            <v>0.48</v>
          </cell>
          <cell r="S36">
            <v>0.5</v>
          </cell>
          <cell r="U36">
            <v>4.9999999999999989E-2</v>
          </cell>
          <cell r="V36">
            <v>0.10499999999999998</v>
          </cell>
          <cell r="W36">
            <v>0.20396799999999998</v>
          </cell>
          <cell r="Y36">
            <v>0.2475</v>
          </cell>
          <cell r="Z36">
            <v>0.1525</v>
          </cell>
          <cell r="AA36">
            <v>0.29249999999999998</v>
          </cell>
          <cell r="AB36">
            <v>-0.36499999999999999</v>
          </cell>
          <cell r="AD36">
            <v>0.01</v>
          </cell>
          <cell r="AE36">
            <v>4.4999999999999998E-2</v>
          </cell>
          <cell r="AG36">
            <v>1.7500000000000002E-2</v>
          </cell>
          <cell r="AH36">
            <v>0.01</v>
          </cell>
          <cell r="AI36">
            <v>1.7500000000000002E-2</v>
          </cell>
          <cell r="AJ36">
            <v>4.7500000000000001E-2</v>
          </cell>
          <cell r="AK36">
            <v>2.75E-2</v>
          </cell>
          <cell r="AL36">
            <v>1.2500000000000001E-2</v>
          </cell>
          <cell r="AM36">
            <v>0.155</v>
          </cell>
          <cell r="AN36">
            <v>5.0000000000000001E-3</v>
          </cell>
          <cell r="AO36">
            <v>5.5E-2</v>
          </cell>
          <cell r="BB36">
            <v>4.6589999999999998</v>
          </cell>
        </row>
        <row r="37">
          <cell r="D37">
            <v>0.26999999999999996</v>
          </cell>
          <cell r="E37">
            <v>0.26999999999999996</v>
          </cell>
          <cell r="F37">
            <v>0.26999999999999996</v>
          </cell>
          <cell r="G37">
            <v>0.23499999999999996</v>
          </cell>
          <cell r="H37">
            <v>0.26999999999999996</v>
          </cell>
          <cell r="I37">
            <v>0.42999999999999994</v>
          </cell>
          <cell r="J37">
            <v>0.42999999999999994</v>
          </cell>
          <cell r="K37">
            <v>0.42999999999999994</v>
          </cell>
          <cell r="L37">
            <v>0.41999999999999993</v>
          </cell>
          <cell r="M37">
            <v>0.41999999999999993</v>
          </cell>
          <cell r="N37">
            <v>0.41999999999999993</v>
          </cell>
          <cell r="O37">
            <v>0.44999999999999996</v>
          </cell>
          <cell r="P37">
            <v>0.53999999999999992</v>
          </cell>
          <cell r="Q37">
            <v>0.53999999999999992</v>
          </cell>
          <cell r="R37">
            <v>0.53999999999999992</v>
          </cell>
          <cell r="S37">
            <v>0.55999999999999994</v>
          </cell>
          <cell r="U37">
            <v>0.10999999999999996</v>
          </cell>
          <cell r="V37">
            <v>0.16499999999999995</v>
          </cell>
          <cell r="W37">
            <v>0.26652799999999999</v>
          </cell>
          <cell r="Y37">
            <v>0.26</v>
          </cell>
          <cell r="Z37">
            <v>0.16500000000000001</v>
          </cell>
          <cell r="AA37">
            <v>0.30499999999999999</v>
          </cell>
          <cell r="AB37">
            <v>-0.36499999999999999</v>
          </cell>
          <cell r="AD37">
            <v>0.01</v>
          </cell>
          <cell r="AE37">
            <v>4.4999999999999998E-2</v>
          </cell>
          <cell r="AG37">
            <v>0.02</v>
          </cell>
          <cell r="AH37">
            <v>0.01</v>
          </cell>
          <cell r="AI37">
            <v>0.02</v>
          </cell>
          <cell r="AJ37">
            <v>0.05</v>
          </cell>
          <cell r="AK37">
            <v>0.03</v>
          </cell>
          <cell r="AL37">
            <v>1.4999999999999999E-2</v>
          </cell>
          <cell r="AM37">
            <v>0.155</v>
          </cell>
          <cell r="AN37">
            <v>5.0000000000000001E-3</v>
          </cell>
          <cell r="AO37">
            <v>5.5E-2</v>
          </cell>
          <cell r="BB37">
            <v>4.7389999999999999</v>
          </cell>
        </row>
        <row r="38">
          <cell r="D38">
            <v>0.32499999999999996</v>
          </cell>
          <cell r="E38">
            <v>0.32499999999999996</v>
          </cell>
          <cell r="F38">
            <v>0.32499999999999996</v>
          </cell>
          <cell r="G38">
            <v>0.28999999999999992</v>
          </cell>
          <cell r="H38">
            <v>0.32499999999999996</v>
          </cell>
          <cell r="I38">
            <v>0.48499999999999999</v>
          </cell>
          <cell r="J38">
            <v>0.48499999999999999</v>
          </cell>
          <cell r="K38">
            <v>0.48499999999999999</v>
          </cell>
          <cell r="L38">
            <v>0.47499999999999998</v>
          </cell>
          <cell r="M38">
            <v>0.47499999999999998</v>
          </cell>
          <cell r="N38">
            <v>0.47499999999999998</v>
          </cell>
          <cell r="O38">
            <v>0.505</v>
          </cell>
          <cell r="P38">
            <v>0.59499999999999997</v>
          </cell>
          <cell r="Q38">
            <v>0.59499999999999997</v>
          </cell>
          <cell r="R38">
            <v>0.59499999999999997</v>
          </cell>
          <cell r="S38">
            <v>0.61499999999999999</v>
          </cell>
          <cell r="U38">
            <v>0.16499999999999995</v>
          </cell>
          <cell r="V38">
            <v>0.21999999999999995</v>
          </cell>
          <cell r="W38">
            <v>0.31768799999999997</v>
          </cell>
          <cell r="Y38">
            <v>0.23749999999999999</v>
          </cell>
          <cell r="Z38">
            <v>0.14249999999999999</v>
          </cell>
          <cell r="AA38">
            <v>0.28249999999999997</v>
          </cell>
          <cell r="AB38">
            <v>-0.36499999999999999</v>
          </cell>
          <cell r="AD38">
            <v>0.01</v>
          </cell>
          <cell r="AE38">
            <v>4.4999999999999998E-2</v>
          </cell>
          <cell r="AG38">
            <v>2.2499999999999999E-2</v>
          </cell>
          <cell r="AH38">
            <v>0.01</v>
          </cell>
          <cell r="AI38">
            <v>2.2499999999999999E-2</v>
          </cell>
          <cell r="AJ38">
            <v>5.2499999999999998E-2</v>
          </cell>
          <cell r="AK38">
            <v>3.2500000000000001E-2</v>
          </cell>
          <cell r="AL38">
            <v>1.7500000000000002E-2</v>
          </cell>
          <cell r="AM38">
            <v>0.155</v>
          </cell>
          <cell r="AN38">
            <v>5.0000000000000001E-3</v>
          </cell>
          <cell r="AO38">
            <v>5.5E-2</v>
          </cell>
          <cell r="BB38">
            <v>4.6189999999999998</v>
          </cell>
        </row>
        <row r="39">
          <cell r="D39">
            <v>0.32499999999999996</v>
          </cell>
          <cell r="E39">
            <v>0.32499999999999996</v>
          </cell>
          <cell r="F39">
            <v>0.32499999999999996</v>
          </cell>
          <cell r="G39">
            <v>0.28999999999999992</v>
          </cell>
          <cell r="H39">
            <v>0.32499999999999996</v>
          </cell>
          <cell r="I39">
            <v>0.48499999999999999</v>
          </cell>
          <cell r="J39">
            <v>0.48499999999999999</v>
          </cell>
          <cell r="K39">
            <v>0.48499999999999999</v>
          </cell>
          <cell r="L39">
            <v>0.47499999999999998</v>
          </cell>
          <cell r="M39">
            <v>0.47499999999999998</v>
          </cell>
          <cell r="N39">
            <v>0.47499999999999998</v>
          </cell>
          <cell r="O39">
            <v>0.505</v>
          </cell>
          <cell r="P39">
            <v>0.59499999999999997</v>
          </cell>
          <cell r="Q39">
            <v>0.59499999999999997</v>
          </cell>
          <cell r="R39">
            <v>0.59499999999999997</v>
          </cell>
          <cell r="S39">
            <v>0.61499999999999999</v>
          </cell>
          <cell r="U39">
            <v>0.16499999999999995</v>
          </cell>
          <cell r="V39">
            <v>0.21999999999999995</v>
          </cell>
          <cell r="W39">
            <v>0.31208799999999992</v>
          </cell>
          <cell r="Y39">
            <v>0.23499999999999999</v>
          </cell>
          <cell r="Z39">
            <v>0.14000000000000001</v>
          </cell>
          <cell r="AA39">
            <v>0.28000000000000003</v>
          </cell>
          <cell r="AB39">
            <v>-0.36499999999999999</v>
          </cell>
          <cell r="AD39">
            <v>0.01</v>
          </cell>
          <cell r="AE39">
            <v>4.4999999999999998E-2</v>
          </cell>
          <cell r="AG39">
            <v>2.5000000000000001E-2</v>
          </cell>
          <cell r="AH39">
            <v>0.01</v>
          </cell>
          <cell r="AI39">
            <v>2.5000000000000001E-2</v>
          </cell>
          <cell r="AJ39">
            <v>5.5E-2</v>
          </cell>
          <cell r="AK39">
            <v>3.5000000000000003E-2</v>
          </cell>
          <cell r="AL39">
            <v>0.02</v>
          </cell>
          <cell r="AM39">
            <v>0.155</v>
          </cell>
          <cell r="AN39">
            <v>5.0000000000000001E-3</v>
          </cell>
          <cell r="AO39">
            <v>5.5E-2</v>
          </cell>
          <cell r="BB39">
            <v>4.444</v>
          </cell>
        </row>
        <row r="40">
          <cell r="D40">
            <v>0.17499999999999999</v>
          </cell>
          <cell r="E40">
            <v>0.17499999999999999</v>
          </cell>
          <cell r="F40">
            <v>0.17499999999999999</v>
          </cell>
          <cell r="G40">
            <v>0.13999999999999999</v>
          </cell>
          <cell r="H40">
            <v>0.17499999999999999</v>
          </cell>
          <cell r="I40">
            <v>0.17499999999999999</v>
          </cell>
          <cell r="J40">
            <v>0.17499999999999999</v>
          </cell>
          <cell r="K40">
            <v>0.17499999999999999</v>
          </cell>
          <cell r="L40">
            <v>0.19999999999999998</v>
          </cell>
          <cell r="M40">
            <v>0.19999999999999998</v>
          </cell>
          <cell r="N40">
            <v>0.19999999999999998</v>
          </cell>
          <cell r="O40">
            <v>0.21999999999999997</v>
          </cell>
          <cell r="P40">
            <v>0.16999999999999998</v>
          </cell>
          <cell r="Q40">
            <v>0.16999999999999998</v>
          </cell>
          <cell r="R40">
            <v>0.16999999999999998</v>
          </cell>
          <cell r="S40">
            <v>0.16999999999999998</v>
          </cell>
          <cell r="U40">
            <v>-2.5000000000000022E-2</v>
          </cell>
          <cell r="V40">
            <v>2.9999999999999978E-2</v>
          </cell>
          <cell r="W40">
            <v>0.17499999999999999</v>
          </cell>
          <cell r="Y40">
            <v>0.18</v>
          </cell>
          <cell r="Z40">
            <v>8.5000000000000006E-2</v>
          </cell>
          <cell r="AA40">
            <v>0.21</v>
          </cell>
          <cell r="AB40">
            <v>-0.5</v>
          </cell>
          <cell r="AD40">
            <v>2.5000000000000001E-3</v>
          </cell>
          <cell r="AE40">
            <v>0.03</v>
          </cell>
          <cell r="AG40">
            <v>-2.5000000000000001E-3</v>
          </cell>
          <cell r="AH40">
            <v>2.5000000000000001E-3</v>
          </cell>
          <cell r="AI40">
            <v>-2.5000000000000001E-3</v>
          </cell>
          <cell r="AJ40">
            <v>2.75E-2</v>
          </cell>
          <cell r="AK40">
            <v>7.4999999999999997E-3</v>
          </cell>
          <cell r="AL40">
            <v>-7.4999999999999997E-3</v>
          </cell>
          <cell r="AM40">
            <v>0.155</v>
          </cell>
          <cell r="AN40">
            <v>0</v>
          </cell>
          <cell r="AO40">
            <v>0.04</v>
          </cell>
          <cell r="BB40">
            <v>4.1139999999999999</v>
          </cell>
        </row>
        <row r="41">
          <cell r="D41">
            <v>0.17499999999999999</v>
          </cell>
          <cell r="E41">
            <v>0.17499999999999999</v>
          </cell>
          <cell r="F41">
            <v>0.17499999999999999</v>
          </cell>
          <cell r="G41">
            <v>0.13999999999999999</v>
          </cell>
          <cell r="H41">
            <v>0.17499999999999999</v>
          </cell>
          <cell r="I41">
            <v>0.17499999999999999</v>
          </cell>
          <cell r="J41">
            <v>0.17499999999999999</v>
          </cell>
          <cell r="K41">
            <v>0.17499999999999999</v>
          </cell>
          <cell r="L41">
            <v>0.19999999999999998</v>
          </cell>
          <cell r="M41">
            <v>0.19999999999999998</v>
          </cell>
          <cell r="N41">
            <v>0.19999999999999998</v>
          </cell>
          <cell r="O41">
            <v>0.21999999999999997</v>
          </cell>
          <cell r="P41">
            <v>0.16999999999999998</v>
          </cell>
          <cell r="Q41">
            <v>0.16999999999999998</v>
          </cell>
          <cell r="R41">
            <v>0.16999999999999998</v>
          </cell>
          <cell r="S41">
            <v>0.16999999999999998</v>
          </cell>
          <cell r="U41">
            <v>-2.5000000000000022E-2</v>
          </cell>
          <cell r="V41">
            <v>2.9999999999999978E-2</v>
          </cell>
          <cell r="W41">
            <v>0.17499999999999999</v>
          </cell>
          <cell r="Y41">
            <v>0.17</v>
          </cell>
          <cell r="Z41">
            <v>7.4999999999999997E-2</v>
          </cell>
          <cell r="AA41">
            <v>0.2</v>
          </cell>
          <cell r="AB41">
            <v>-0.5</v>
          </cell>
          <cell r="AD41">
            <v>2.5000000000000001E-3</v>
          </cell>
          <cell r="AE41">
            <v>0.03</v>
          </cell>
          <cell r="AG41">
            <v>-2.5000000000000001E-3</v>
          </cell>
          <cell r="AH41">
            <v>2.5000000000000001E-3</v>
          </cell>
          <cell r="AI41">
            <v>-2.5000000000000001E-3</v>
          </cell>
          <cell r="AJ41">
            <v>2.75E-2</v>
          </cell>
          <cell r="AK41">
            <v>7.4999999999999997E-3</v>
          </cell>
          <cell r="AL41">
            <v>-7.4999999999999997E-3</v>
          </cell>
          <cell r="AM41">
            <v>0.155</v>
          </cell>
          <cell r="AN41">
            <v>0</v>
          </cell>
          <cell r="AO41">
            <v>0.04</v>
          </cell>
          <cell r="BB41">
            <v>4.0679999999999996</v>
          </cell>
        </row>
        <row r="42">
          <cell r="D42">
            <v>0.17499999999999999</v>
          </cell>
          <cell r="E42">
            <v>0.17499999999999999</v>
          </cell>
          <cell r="F42">
            <v>0.17499999999999999</v>
          </cell>
          <cell r="G42">
            <v>0.13999999999999999</v>
          </cell>
          <cell r="H42">
            <v>0.17499999999999999</v>
          </cell>
          <cell r="I42">
            <v>0.17499999999999999</v>
          </cell>
          <cell r="J42">
            <v>0.17499999999999999</v>
          </cell>
          <cell r="K42">
            <v>0.17499999999999999</v>
          </cell>
          <cell r="L42">
            <v>0.19999999999999998</v>
          </cell>
          <cell r="M42">
            <v>0.19999999999999998</v>
          </cell>
          <cell r="N42">
            <v>0.19999999999999998</v>
          </cell>
          <cell r="O42">
            <v>0.21999999999999997</v>
          </cell>
          <cell r="P42">
            <v>0.16999999999999998</v>
          </cell>
          <cell r="Q42">
            <v>0.16999999999999998</v>
          </cell>
          <cell r="R42">
            <v>0.16999999999999998</v>
          </cell>
          <cell r="S42">
            <v>0.16999999999999998</v>
          </cell>
          <cell r="U42">
            <v>-2.5000000000000022E-2</v>
          </cell>
          <cell r="V42">
            <v>2.9999999999999978E-2</v>
          </cell>
          <cell r="W42">
            <v>0.17499999999999999</v>
          </cell>
          <cell r="Y42">
            <v>0.16500000000000001</v>
          </cell>
          <cell r="Z42">
            <v>7.0000000000000007E-2</v>
          </cell>
          <cell r="AA42">
            <v>0.19500000000000001</v>
          </cell>
          <cell r="AB42">
            <v>-0.5</v>
          </cell>
          <cell r="AD42">
            <v>2.5000000000000001E-3</v>
          </cell>
          <cell r="AE42">
            <v>0.03</v>
          </cell>
          <cell r="AG42">
            <v>-2.5000000000000001E-3</v>
          </cell>
          <cell r="AH42">
            <v>2.5000000000000001E-3</v>
          </cell>
          <cell r="AI42">
            <v>-2.5000000000000001E-3</v>
          </cell>
          <cell r="AJ42">
            <v>2.75E-2</v>
          </cell>
          <cell r="AK42">
            <v>7.4999999999999997E-3</v>
          </cell>
          <cell r="AL42">
            <v>-7.4999999999999997E-3</v>
          </cell>
          <cell r="AM42">
            <v>0.155</v>
          </cell>
          <cell r="AN42">
            <v>0</v>
          </cell>
          <cell r="AO42">
            <v>0.04</v>
          </cell>
          <cell r="BB42">
            <v>4.077</v>
          </cell>
        </row>
        <row r="43">
          <cell r="D43">
            <v>0.17499999999999999</v>
          </cell>
          <cell r="E43">
            <v>0.17499999999999999</v>
          </cell>
          <cell r="F43">
            <v>0.17499999999999999</v>
          </cell>
          <cell r="G43">
            <v>0.13999999999999999</v>
          </cell>
          <cell r="H43">
            <v>0.17499999999999999</v>
          </cell>
          <cell r="I43">
            <v>0.17499999999999999</v>
          </cell>
          <cell r="J43">
            <v>0.17499999999999999</v>
          </cell>
          <cell r="K43">
            <v>0.17499999999999999</v>
          </cell>
          <cell r="L43">
            <v>0.19999999999999998</v>
          </cell>
          <cell r="M43">
            <v>0.19999999999999998</v>
          </cell>
          <cell r="N43">
            <v>0.19999999999999998</v>
          </cell>
          <cell r="O43">
            <v>0.21999999999999997</v>
          </cell>
          <cell r="P43">
            <v>0.16999999999999998</v>
          </cell>
          <cell r="Q43">
            <v>0.16999999999999998</v>
          </cell>
          <cell r="R43">
            <v>0.16999999999999998</v>
          </cell>
          <cell r="S43">
            <v>0.16999999999999998</v>
          </cell>
          <cell r="U43">
            <v>-2.5000000000000022E-2</v>
          </cell>
          <cell r="V43">
            <v>2.9999999999999978E-2</v>
          </cell>
          <cell r="W43">
            <v>0.17499999999999999</v>
          </cell>
          <cell r="Y43">
            <v>0.155</v>
          </cell>
          <cell r="Z43">
            <v>0.06</v>
          </cell>
          <cell r="AA43">
            <v>0.185</v>
          </cell>
          <cell r="AB43">
            <v>-0.5</v>
          </cell>
          <cell r="AD43">
            <v>0</v>
          </cell>
          <cell r="AE43">
            <v>0.03</v>
          </cell>
          <cell r="AG43">
            <v>0</v>
          </cell>
          <cell r="AH43">
            <v>0</v>
          </cell>
          <cell r="AI43">
            <v>0</v>
          </cell>
          <cell r="AJ43">
            <v>0.03</v>
          </cell>
          <cell r="AK43">
            <v>0.01</v>
          </cell>
          <cell r="AL43">
            <v>-5.0000000000000001E-3</v>
          </cell>
          <cell r="AM43">
            <v>0.155</v>
          </cell>
          <cell r="AN43">
            <v>0</v>
          </cell>
          <cell r="AO43">
            <v>0.04</v>
          </cell>
          <cell r="BB43">
            <v>4.085</v>
          </cell>
        </row>
        <row r="44">
          <cell r="D44">
            <v>0.17499999999999999</v>
          </cell>
          <cell r="E44">
            <v>0.17499999999999999</v>
          </cell>
          <cell r="F44">
            <v>0.17499999999999999</v>
          </cell>
          <cell r="G44">
            <v>0.13999999999999999</v>
          </cell>
          <cell r="H44">
            <v>0.17499999999999999</v>
          </cell>
          <cell r="I44">
            <v>0.17499999999999999</v>
          </cell>
          <cell r="J44">
            <v>0.17499999999999999</v>
          </cell>
          <cell r="K44">
            <v>0.17499999999999999</v>
          </cell>
          <cell r="L44">
            <v>0.19999999999999998</v>
          </cell>
          <cell r="M44">
            <v>0.19999999999999998</v>
          </cell>
          <cell r="N44">
            <v>0.19999999999999998</v>
          </cell>
          <cell r="O44">
            <v>0.21999999999999997</v>
          </cell>
          <cell r="P44">
            <v>0.16999999999999998</v>
          </cell>
          <cell r="Q44">
            <v>0.16999999999999998</v>
          </cell>
          <cell r="R44">
            <v>0.16999999999999998</v>
          </cell>
          <cell r="S44">
            <v>0.16999999999999998</v>
          </cell>
          <cell r="U44">
            <v>-2.5000000000000022E-2</v>
          </cell>
          <cell r="V44">
            <v>2.9999999999999978E-2</v>
          </cell>
          <cell r="W44">
            <v>0.17499999999999999</v>
          </cell>
          <cell r="Y44">
            <v>0.1525</v>
          </cell>
          <cell r="Z44">
            <v>5.7500000000000002E-2</v>
          </cell>
          <cell r="AA44">
            <v>0.1825</v>
          </cell>
          <cell r="AB44">
            <v>-0.5</v>
          </cell>
          <cell r="AD44">
            <v>0</v>
          </cell>
          <cell r="AE44">
            <v>0.03</v>
          </cell>
          <cell r="AG44">
            <v>2.5000000000000001E-3</v>
          </cell>
          <cell r="AH44">
            <v>0</v>
          </cell>
          <cell r="AI44">
            <v>2.5000000000000001E-3</v>
          </cell>
          <cell r="AJ44">
            <v>3.2500000000000001E-2</v>
          </cell>
          <cell r="AK44">
            <v>1.2500000000000001E-2</v>
          </cell>
          <cell r="AL44">
            <v>-2.5000000000000001E-3</v>
          </cell>
          <cell r="AM44">
            <v>0.155</v>
          </cell>
          <cell r="AN44">
            <v>0</v>
          </cell>
          <cell r="AO44">
            <v>0.04</v>
          </cell>
          <cell r="BB44">
            <v>4.0869999999999997</v>
          </cell>
        </row>
        <row r="45">
          <cell r="D45">
            <v>0.17499999999999999</v>
          </cell>
          <cell r="E45">
            <v>0.17499999999999999</v>
          </cell>
          <cell r="F45">
            <v>0.17499999999999999</v>
          </cell>
          <cell r="G45">
            <v>0.13999999999999999</v>
          </cell>
          <cell r="H45">
            <v>0.17499999999999999</v>
          </cell>
          <cell r="I45">
            <v>0.17499999999999999</v>
          </cell>
          <cell r="J45">
            <v>0.17499999999999999</v>
          </cell>
          <cell r="K45">
            <v>0.17499999999999999</v>
          </cell>
          <cell r="L45">
            <v>0.19999999999999998</v>
          </cell>
          <cell r="M45">
            <v>0.19999999999999998</v>
          </cell>
          <cell r="N45">
            <v>0.19999999999999998</v>
          </cell>
          <cell r="O45">
            <v>0.21999999999999997</v>
          </cell>
          <cell r="P45">
            <v>0.16999999999999998</v>
          </cell>
          <cell r="Q45">
            <v>0.16999999999999998</v>
          </cell>
          <cell r="R45">
            <v>0.16999999999999998</v>
          </cell>
          <cell r="S45">
            <v>0.16999999999999998</v>
          </cell>
          <cell r="U45">
            <v>-2.5000000000000022E-2</v>
          </cell>
          <cell r="V45">
            <v>2.9999999999999978E-2</v>
          </cell>
          <cell r="W45">
            <v>0.17499999999999999</v>
          </cell>
          <cell r="Y45">
            <v>0.15</v>
          </cell>
          <cell r="Z45">
            <v>5.5E-2</v>
          </cell>
          <cell r="AA45">
            <v>0.18</v>
          </cell>
          <cell r="AB45">
            <v>-0.5</v>
          </cell>
          <cell r="AD45">
            <v>0</v>
          </cell>
          <cell r="AE45">
            <v>0.03</v>
          </cell>
          <cell r="AG45">
            <v>2.5000000000000001E-3</v>
          </cell>
          <cell r="AH45">
            <v>0</v>
          </cell>
          <cell r="AI45">
            <v>2.5000000000000001E-3</v>
          </cell>
          <cell r="AJ45">
            <v>3.2500000000000001E-2</v>
          </cell>
          <cell r="AK45">
            <v>1.2500000000000001E-2</v>
          </cell>
          <cell r="AL45">
            <v>-2.5000000000000001E-3</v>
          </cell>
          <cell r="AM45">
            <v>0.155</v>
          </cell>
          <cell r="AN45">
            <v>0</v>
          </cell>
          <cell r="AO45">
            <v>0.04</v>
          </cell>
          <cell r="BB45">
            <v>4.077</v>
          </cell>
        </row>
        <row r="46">
          <cell r="D46">
            <v>0.17499999999999999</v>
          </cell>
          <cell r="E46">
            <v>0.17499999999999999</v>
          </cell>
          <cell r="F46">
            <v>0.17499999999999999</v>
          </cell>
          <cell r="G46">
            <v>0.13999999999999999</v>
          </cell>
          <cell r="H46">
            <v>0.17499999999999999</v>
          </cell>
          <cell r="I46">
            <v>0.17499999999999999</v>
          </cell>
          <cell r="J46">
            <v>0.17499999999999999</v>
          </cell>
          <cell r="K46">
            <v>0.17499999999999999</v>
          </cell>
          <cell r="L46">
            <v>0.19999999999999998</v>
          </cell>
          <cell r="M46">
            <v>0.19999999999999998</v>
          </cell>
          <cell r="N46">
            <v>0.19999999999999998</v>
          </cell>
          <cell r="O46">
            <v>0.21999999999999997</v>
          </cell>
          <cell r="P46">
            <v>0.16999999999999998</v>
          </cell>
          <cell r="Q46">
            <v>0.16999999999999998</v>
          </cell>
          <cell r="R46">
            <v>0.16999999999999998</v>
          </cell>
          <cell r="S46">
            <v>0.16999999999999998</v>
          </cell>
          <cell r="U46">
            <v>-2.5000000000000022E-2</v>
          </cell>
          <cell r="V46">
            <v>2.9999999999999978E-2</v>
          </cell>
          <cell r="W46">
            <v>0.17499999999999999</v>
          </cell>
          <cell r="Y46">
            <v>0.16500000000000001</v>
          </cell>
          <cell r="Z46">
            <v>7.0000000000000007E-2</v>
          </cell>
          <cell r="AA46">
            <v>0.19500000000000001</v>
          </cell>
          <cell r="AB46">
            <v>-0.5</v>
          </cell>
          <cell r="AD46">
            <v>0</v>
          </cell>
          <cell r="AE46">
            <v>0.03</v>
          </cell>
          <cell r="AG46">
            <v>2.5000000000000001E-3</v>
          </cell>
          <cell r="AH46">
            <v>0</v>
          </cell>
          <cell r="AI46">
            <v>2.5000000000000001E-3</v>
          </cell>
          <cell r="AJ46">
            <v>3.2500000000000001E-2</v>
          </cell>
          <cell r="AK46">
            <v>1.2500000000000001E-2</v>
          </cell>
          <cell r="AL46">
            <v>-2.5000000000000001E-3</v>
          </cell>
          <cell r="AM46">
            <v>0.155</v>
          </cell>
          <cell r="AN46">
            <v>0</v>
          </cell>
          <cell r="AO46">
            <v>0.04</v>
          </cell>
          <cell r="BB46">
            <v>4.0720000000000001</v>
          </cell>
        </row>
        <row r="47">
          <cell r="D47">
            <v>0.27</v>
          </cell>
          <cell r="E47">
            <v>0.27</v>
          </cell>
          <cell r="F47">
            <v>0.27</v>
          </cell>
          <cell r="G47">
            <v>0.23500000000000001</v>
          </cell>
          <cell r="H47">
            <v>0.27</v>
          </cell>
          <cell r="I47">
            <v>0.43000000000000005</v>
          </cell>
          <cell r="J47">
            <v>0.43000000000000005</v>
          </cell>
          <cell r="K47">
            <v>0.43000000000000005</v>
          </cell>
          <cell r="L47">
            <v>0.42000000000000004</v>
          </cell>
          <cell r="M47">
            <v>0.42000000000000004</v>
          </cell>
          <cell r="N47">
            <v>0.42000000000000004</v>
          </cell>
          <cell r="O47">
            <v>0.45000000000000007</v>
          </cell>
          <cell r="P47">
            <v>0.43000000000000005</v>
          </cell>
          <cell r="Q47">
            <v>0.43000000000000005</v>
          </cell>
          <cell r="R47">
            <v>0.43000000000000005</v>
          </cell>
          <cell r="S47">
            <v>0.45000000000000007</v>
          </cell>
          <cell r="U47">
            <v>0.11000000000000001</v>
          </cell>
          <cell r="V47">
            <v>0.16500000000000001</v>
          </cell>
          <cell r="W47">
            <v>0.25283200000000006</v>
          </cell>
          <cell r="Y47">
            <v>0.20250000000000001</v>
          </cell>
          <cell r="Z47">
            <v>0.1075</v>
          </cell>
          <cell r="AA47">
            <v>0.2475</v>
          </cell>
          <cell r="AB47">
            <v>-0.43</v>
          </cell>
          <cell r="AD47">
            <v>0.01</v>
          </cell>
          <cell r="AE47">
            <v>4.4999999999999998E-2</v>
          </cell>
          <cell r="AG47">
            <v>1.4999999999999999E-2</v>
          </cell>
          <cell r="AH47">
            <v>0.01</v>
          </cell>
          <cell r="AI47">
            <v>1.4999999999999999E-2</v>
          </cell>
          <cell r="AJ47">
            <v>4.4999999999999998E-2</v>
          </cell>
          <cell r="AK47">
            <v>2.5000000000000001E-2</v>
          </cell>
          <cell r="AL47">
            <v>0.01</v>
          </cell>
          <cell r="AM47">
            <v>0.155</v>
          </cell>
          <cell r="AN47">
            <v>5.0000000000000001E-3</v>
          </cell>
          <cell r="AO47">
            <v>5.5E-2</v>
          </cell>
          <cell r="BB47">
            <v>4.3109999999999999</v>
          </cell>
        </row>
        <row r="48">
          <cell r="D48">
            <v>0.21</v>
          </cell>
          <cell r="E48">
            <v>0.21</v>
          </cell>
          <cell r="F48">
            <v>0.21</v>
          </cell>
          <cell r="G48">
            <v>0.17499999999999999</v>
          </cell>
          <cell r="H48">
            <v>0.21</v>
          </cell>
          <cell r="I48">
            <v>0.37</v>
          </cell>
          <cell r="J48">
            <v>0.37</v>
          </cell>
          <cell r="K48">
            <v>0.37</v>
          </cell>
          <cell r="L48">
            <v>0.36</v>
          </cell>
          <cell r="M48">
            <v>0.36</v>
          </cell>
          <cell r="N48">
            <v>0.36</v>
          </cell>
          <cell r="O48">
            <v>0.39</v>
          </cell>
          <cell r="P48">
            <v>0.37</v>
          </cell>
          <cell r="Q48">
            <v>0.37</v>
          </cell>
          <cell r="R48">
            <v>0.37</v>
          </cell>
          <cell r="S48">
            <v>0.39</v>
          </cell>
          <cell r="U48">
            <v>4.9999999999999989E-2</v>
          </cell>
          <cell r="V48">
            <v>0.10499999999999998</v>
          </cell>
          <cell r="W48">
            <v>0.194688</v>
          </cell>
          <cell r="Y48">
            <v>0.24249999999999999</v>
          </cell>
          <cell r="Z48">
            <v>0.14749999999999999</v>
          </cell>
          <cell r="AA48">
            <v>0.28749999999999998</v>
          </cell>
          <cell r="AB48">
            <v>-0.43</v>
          </cell>
          <cell r="AD48">
            <v>0.01</v>
          </cell>
          <cell r="AE48">
            <v>4.4999999999999998E-2</v>
          </cell>
          <cell r="AG48">
            <v>1.7500000000000002E-2</v>
          </cell>
          <cell r="AH48">
            <v>0.01</v>
          </cell>
          <cell r="AI48">
            <v>1.7500000000000002E-2</v>
          </cell>
          <cell r="AJ48">
            <v>4.7500000000000001E-2</v>
          </cell>
          <cell r="AK48">
            <v>2.75E-2</v>
          </cell>
          <cell r="AL48">
            <v>1.2500000000000001E-2</v>
          </cell>
          <cell r="AM48">
            <v>0.155</v>
          </cell>
          <cell r="AN48">
            <v>5.0000000000000001E-3</v>
          </cell>
          <cell r="AO48">
            <v>5.5E-2</v>
          </cell>
          <cell r="BB48">
            <v>4.3689999999999998</v>
          </cell>
        </row>
        <row r="49">
          <cell r="D49">
            <v>0.26999999999999996</v>
          </cell>
          <cell r="E49">
            <v>0.26999999999999996</v>
          </cell>
          <cell r="F49">
            <v>0.26999999999999996</v>
          </cell>
          <cell r="G49">
            <v>0.23499999999999996</v>
          </cell>
          <cell r="H49">
            <v>0.26999999999999996</v>
          </cell>
          <cell r="I49">
            <v>0.42999999999999994</v>
          </cell>
          <cell r="J49">
            <v>0.42999999999999994</v>
          </cell>
          <cell r="K49">
            <v>0.42999999999999994</v>
          </cell>
          <cell r="L49">
            <v>0.41999999999999993</v>
          </cell>
          <cell r="M49">
            <v>0.41999999999999993</v>
          </cell>
          <cell r="N49">
            <v>0.41999999999999993</v>
          </cell>
          <cell r="O49">
            <v>0.44999999999999996</v>
          </cell>
          <cell r="P49">
            <v>0.42999999999999994</v>
          </cell>
          <cell r="Q49">
            <v>0.42999999999999994</v>
          </cell>
          <cell r="R49">
            <v>0.42999999999999994</v>
          </cell>
          <cell r="S49">
            <v>0.44999999999999996</v>
          </cell>
          <cell r="U49">
            <v>0.10999999999999996</v>
          </cell>
          <cell r="V49">
            <v>0.16499999999999995</v>
          </cell>
          <cell r="W49">
            <v>0.25772799999999996</v>
          </cell>
          <cell r="Y49">
            <v>0.27750000000000002</v>
          </cell>
          <cell r="Z49">
            <v>0.1825</v>
          </cell>
          <cell r="AA49">
            <v>0.32250000000000001</v>
          </cell>
          <cell r="AB49">
            <v>-0.43</v>
          </cell>
          <cell r="AD49">
            <v>0.01</v>
          </cell>
          <cell r="AE49">
            <v>4.4999999999999998E-2</v>
          </cell>
          <cell r="AG49">
            <v>0.02</v>
          </cell>
          <cell r="AH49">
            <v>0.01</v>
          </cell>
          <cell r="AI49">
            <v>0.02</v>
          </cell>
          <cell r="AJ49">
            <v>0.05</v>
          </cell>
          <cell r="AK49">
            <v>0.03</v>
          </cell>
          <cell r="AL49">
            <v>1.4999999999999999E-2</v>
          </cell>
          <cell r="AM49">
            <v>0.155</v>
          </cell>
          <cell r="AN49">
            <v>5.0000000000000001E-3</v>
          </cell>
          <cell r="AO49">
            <v>5.5E-2</v>
          </cell>
          <cell r="BB49">
            <v>4.4639999999999995</v>
          </cell>
        </row>
        <row r="50">
          <cell r="D50">
            <v>0.32499999999999996</v>
          </cell>
          <cell r="E50">
            <v>0.32499999999999996</v>
          </cell>
          <cell r="F50">
            <v>0.32499999999999996</v>
          </cell>
          <cell r="G50">
            <v>0.28999999999999992</v>
          </cell>
          <cell r="H50">
            <v>0.32499999999999996</v>
          </cell>
          <cell r="I50">
            <v>0.48499999999999999</v>
          </cell>
          <cell r="J50">
            <v>0.48499999999999999</v>
          </cell>
          <cell r="K50">
            <v>0.48499999999999999</v>
          </cell>
          <cell r="L50">
            <v>0.47499999999999998</v>
          </cell>
          <cell r="M50">
            <v>0.47499999999999998</v>
          </cell>
          <cell r="N50">
            <v>0.47499999999999998</v>
          </cell>
          <cell r="O50">
            <v>0.505</v>
          </cell>
          <cell r="P50">
            <v>0.48499999999999999</v>
          </cell>
          <cell r="Q50">
            <v>0.48499999999999999</v>
          </cell>
          <cell r="R50">
            <v>0.48499999999999999</v>
          </cell>
          <cell r="S50">
            <v>0.505</v>
          </cell>
          <cell r="U50">
            <v>0.16499999999999995</v>
          </cell>
          <cell r="V50">
            <v>0.21999999999999995</v>
          </cell>
          <cell r="W50">
            <v>0.30936799999999998</v>
          </cell>
          <cell r="Y50">
            <v>0.2525</v>
          </cell>
          <cell r="Z50">
            <v>0.1575</v>
          </cell>
          <cell r="AA50">
            <v>0.29749999999999999</v>
          </cell>
          <cell r="AB50">
            <v>-0.43</v>
          </cell>
          <cell r="AD50">
            <v>0.01</v>
          </cell>
          <cell r="AE50">
            <v>4.4999999999999998E-2</v>
          </cell>
          <cell r="AG50">
            <v>2.2499999999999999E-2</v>
          </cell>
          <cell r="AH50">
            <v>0.01</v>
          </cell>
          <cell r="AI50">
            <v>2.2499999999999999E-2</v>
          </cell>
          <cell r="AJ50">
            <v>5.2499999999999998E-2</v>
          </cell>
          <cell r="AK50">
            <v>3.2500000000000001E-2</v>
          </cell>
          <cell r="AL50">
            <v>1.7500000000000002E-2</v>
          </cell>
          <cell r="AM50">
            <v>0.155</v>
          </cell>
          <cell r="AN50">
            <v>5.0000000000000001E-3</v>
          </cell>
          <cell r="AO50">
            <v>5.5E-2</v>
          </cell>
          <cell r="BB50">
            <v>4.359</v>
          </cell>
        </row>
        <row r="51">
          <cell r="D51">
            <v>0.32499999999999996</v>
          </cell>
          <cell r="E51">
            <v>0.32499999999999996</v>
          </cell>
          <cell r="F51">
            <v>0.32499999999999996</v>
          </cell>
          <cell r="G51">
            <v>0.28999999999999992</v>
          </cell>
          <cell r="H51">
            <v>0.32499999999999996</v>
          </cell>
          <cell r="I51">
            <v>0.48499999999999999</v>
          </cell>
          <cell r="J51">
            <v>0.48499999999999999</v>
          </cell>
          <cell r="K51">
            <v>0.48499999999999999</v>
          </cell>
          <cell r="L51">
            <v>0.47499999999999998</v>
          </cell>
          <cell r="M51">
            <v>0.47499999999999998</v>
          </cell>
          <cell r="N51">
            <v>0.47499999999999998</v>
          </cell>
          <cell r="O51">
            <v>0.505</v>
          </cell>
          <cell r="P51">
            <v>0.48499999999999999</v>
          </cell>
          <cell r="Q51">
            <v>0.48499999999999999</v>
          </cell>
          <cell r="R51">
            <v>0.48499999999999999</v>
          </cell>
          <cell r="S51">
            <v>0.505</v>
          </cell>
          <cell r="U51">
            <v>0.16499999999999995</v>
          </cell>
          <cell r="V51">
            <v>0.21999999999999995</v>
          </cell>
          <cell r="W51">
            <v>0.30472799999999994</v>
          </cell>
          <cell r="Y51">
            <v>0.25</v>
          </cell>
          <cell r="Z51">
            <v>0.155</v>
          </cell>
          <cell r="AA51">
            <v>0.29499999999999998</v>
          </cell>
          <cell r="AB51">
            <v>-0.43</v>
          </cell>
          <cell r="AD51">
            <v>0.01</v>
          </cell>
          <cell r="AE51">
            <v>4.4999999999999998E-2</v>
          </cell>
          <cell r="AG51">
            <v>2.5000000000000001E-2</v>
          </cell>
          <cell r="AH51">
            <v>0.01</v>
          </cell>
          <cell r="AI51">
            <v>2.5000000000000001E-2</v>
          </cell>
          <cell r="AJ51">
            <v>5.5E-2</v>
          </cell>
          <cell r="AK51">
            <v>3.5000000000000003E-2</v>
          </cell>
          <cell r="AL51">
            <v>0.02</v>
          </cell>
          <cell r="AM51">
            <v>0.155</v>
          </cell>
          <cell r="AN51">
            <v>5.0000000000000001E-3</v>
          </cell>
          <cell r="AO51">
            <v>5.5E-2</v>
          </cell>
          <cell r="BB51">
            <v>4.2139999999999995</v>
          </cell>
        </row>
        <row r="52">
          <cell r="D52">
            <v>0.17499999999999999</v>
          </cell>
          <cell r="E52">
            <v>0.17499999999999999</v>
          </cell>
          <cell r="F52">
            <v>0.17499999999999999</v>
          </cell>
          <cell r="G52">
            <v>0.13999999999999999</v>
          </cell>
          <cell r="H52">
            <v>0.17499999999999999</v>
          </cell>
          <cell r="I52">
            <v>0.17499999999999999</v>
          </cell>
          <cell r="J52">
            <v>0.17499999999999999</v>
          </cell>
          <cell r="K52">
            <v>0.17499999999999999</v>
          </cell>
          <cell r="L52">
            <v>0.19999999999999998</v>
          </cell>
          <cell r="M52">
            <v>0.19999999999999998</v>
          </cell>
          <cell r="N52">
            <v>0.19999999999999998</v>
          </cell>
          <cell r="O52">
            <v>0.21999999999999997</v>
          </cell>
          <cell r="P52">
            <v>0.16999999999999998</v>
          </cell>
          <cell r="Q52">
            <v>0.16999999999999998</v>
          </cell>
          <cell r="R52">
            <v>0.16999999999999998</v>
          </cell>
          <cell r="S52">
            <v>0.16999999999999998</v>
          </cell>
          <cell r="U52">
            <v>-2.5000000000000022E-2</v>
          </cell>
          <cell r="V52">
            <v>2.9999999999999978E-2</v>
          </cell>
          <cell r="W52">
            <v>0.17499999999999999</v>
          </cell>
          <cell r="Y52">
            <v>0.16750000000000001</v>
          </cell>
          <cell r="Z52">
            <v>7.2499999999999995E-2</v>
          </cell>
          <cell r="AA52">
            <v>0.19750000000000001</v>
          </cell>
          <cell r="AB52">
            <v>-0.51</v>
          </cell>
          <cell r="AD52">
            <v>2.5000000000000001E-3</v>
          </cell>
          <cell r="AE52">
            <v>0.03</v>
          </cell>
          <cell r="AG52">
            <v>-2.5000000000000001E-3</v>
          </cell>
          <cell r="AH52">
            <v>2.5000000000000001E-3</v>
          </cell>
          <cell r="AI52">
            <v>-2.5000000000000001E-3</v>
          </cell>
          <cell r="AJ52">
            <v>2.75E-2</v>
          </cell>
          <cell r="AK52">
            <v>7.4999999999999997E-3</v>
          </cell>
          <cell r="AL52">
            <v>-7.4999999999999997E-3</v>
          </cell>
          <cell r="AM52">
            <v>0.155</v>
          </cell>
          <cell r="AN52">
            <v>0</v>
          </cell>
          <cell r="AO52">
            <v>0.04</v>
          </cell>
          <cell r="BB52">
            <v>3.9239999999999999</v>
          </cell>
        </row>
        <row r="53">
          <cell r="D53">
            <v>0.17499999999999999</v>
          </cell>
          <cell r="E53">
            <v>0.17499999999999999</v>
          </cell>
          <cell r="F53">
            <v>0.17499999999999999</v>
          </cell>
          <cell r="G53">
            <v>0.13999999999999999</v>
          </cell>
          <cell r="H53">
            <v>0.17499999999999999</v>
          </cell>
          <cell r="I53">
            <v>0.17499999999999999</v>
          </cell>
          <cell r="J53">
            <v>0.17499999999999999</v>
          </cell>
          <cell r="K53">
            <v>0.17499999999999999</v>
          </cell>
          <cell r="L53">
            <v>0.19999999999999998</v>
          </cell>
          <cell r="M53">
            <v>0.19999999999999998</v>
          </cell>
          <cell r="N53">
            <v>0.19999999999999998</v>
          </cell>
          <cell r="O53">
            <v>0.21999999999999997</v>
          </cell>
          <cell r="P53">
            <v>0.16999999999999998</v>
          </cell>
          <cell r="Q53">
            <v>0.16999999999999998</v>
          </cell>
          <cell r="R53">
            <v>0.16999999999999998</v>
          </cell>
          <cell r="S53">
            <v>0.16999999999999998</v>
          </cell>
          <cell r="U53">
            <v>-2.5000000000000022E-2</v>
          </cell>
          <cell r="V53">
            <v>2.9999999999999978E-2</v>
          </cell>
          <cell r="W53">
            <v>0.17499999999999999</v>
          </cell>
          <cell r="Y53">
            <v>0.1575</v>
          </cell>
          <cell r="Z53">
            <v>6.25E-2</v>
          </cell>
          <cell r="AA53">
            <v>0.1875</v>
          </cell>
          <cell r="AB53">
            <v>-0.51</v>
          </cell>
          <cell r="AD53">
            <v>2.5000000000000001E-3</v>
          </cell>
          <cell r="AE53">
            <v>0.03</v>
          </cell>
          <cell r="AG53">
            <v>-2.5000000000000001E-3</v>
          </cell>
          <cell r="AH53">
            <v>2.5000000000000001E-3</v>
          </cell>
          <cell r="AI53">
            <v>-2.5000000000000001E-3</v>
          </cell>
          <cell r="AJ53">
            <v>2.75E-2</v>
          </cell>
          <cell r="AK53">
            <v>7.4999999999999997E-3</v>
          </cell>
          <cell r="AL53">
            <v>-7.4999999999999997E-3</v>
          </cell>
          <cell r="AM53">
            <v>0.155</v>
          </cell>
          <cell r="AN53">
            <v>0</v>
          </cell>
          <cell r="AO53">
            <v>0.04</v>
          </cell>
          <cell r="BB53">
            <v>3.9079999999999999</v>
          </cell>
        </row>
        <row r="54">
          <cell r="D54">
            <v>0.17499999999999999</v>
          </cell>
          <cell r="E54">
            <v>0.17499999999999999</v>
          </cell>
          <cell r="F54">
            <v>0.17499999999999999</v>
          </cell>
          <cell r="G54">
            <v>0.13999999999999999</v>
          </cell>
          <cell r="H54">
            <v>0.17499999999999999</v>
          </cell>
          <cell r="I54">
            <v>0.17499999999999999</v>
          </cell>
          <cell r="J54">
            <v>0.17499999999999999</v>
          </cell>
          <cell r="K54">
            <v>0.17499999999999999</v>
          </cell>
          <cell r="L54">
            <v>0.19999999999999998</v>
          </cell>
          <cell r="M54">
            <v>0.19999999999999998</v>
          </cell>
          <cell r="N54">
            <v>0.19999999999999998</v>
          </cell>
          <cell r="O54">
            <v>0.21999999999999997</v>
          </cell>
          <cell r="P54">
            <v>0.16999999999999998</v>
          </cell>
          <cell r="Q54">
            <v>0.16999999999999998</v>
          </cell>
          <cell r="R54">
            <v>0.16999999999999998</v>
          </cell>
          <cell r="S54">
            <v>0.16999999999999998</v>
          </cell>
          <cell r="U54">
            <v>-2.5000000000000022E-2</v>
          </cell>
          <cell r="V54">
            <v>2.9999999999999978E-2</v>
          </cell>
          <cell r="W54">
            <v>0.17499999999999999</v>
          </cell>
          <cell r="Y54">
            <v>0.1525</v>
          </cell>
          <cell r="Z54">
            <v>5.7500000000000002E-2</v>
          </cell>
          <cell r="AA54">
            <v>0.1825</v>
          </cell>
          <cell r="AB54">
            <v>-0.51</v>
          </cell>
          <cell r="AD54">
            <v>2.5000000000000001E-3</v>
          </cell>
          <cell r="AE54">
            <v>0.03</v>
          </cell>
          <cell r="AG54">
            <v>-2.5000000000000001E-3</v>
          </cell>
          <cell r="AH54">
            <v>2.5000000000000001E-3</v>
          </cell>
          <cell r="AI54">
            <v>-2.5000000000000001E-3</v>
          </cell>
          <cell r="AJ54">
            <v>2.75E-2</v>
          </cell>
          <cell r="AK54">
            <v>7.4999999999999997E-3</v>
          </cell>
          <cell r="AL54">
            <v>-7.4999999999999997E-3</v>
          </cell>
          <cell r="AM54">
            <v>0.155</v>
          </cell>
          <cell r="AN54">
            <v>0</v>
          </cell>
          <cell r="AO54">
            <v>0.04</v>
          </cell>
          <cell r="BB54">
            <v>3.9369999999999998</v>
          </cell>
        </row>
        <row r="55">
          <cell r="D55">
            <v>0.17499999999999999</v>
          </cell>
          <cell r="E55">
            <v>0.17499999999999999</v>
          </cell>
          <cell r="F55">
            <v>0.17499999999999999</v>
          </cell>
          <cell r="G55">
            <v>0.13999999999999999</v>
          </cell>
          <cell r="H55">
            <v>0.17499999999999999</v>
          </cell>
          <cell r="I55">
            <v>0.17499999999999999</v>
          </cell>
          <cell r="J55">
            <v>0.17499999999999999</v>
          </cell>
          <cell r="K55">
            <v>0.17499999999999999</v>
          </cell>
          <cell r="L55">
            <v>0.19999999999999998</v>
          </cell>
          <cell r="M55">
            <v>0.19999999999999998</v>
          </cell>
          <cell r="N55">
            <v>0.19999999999999998</v>
          </cell>
          <cell r="O55">
            <v>0.21999999999999997</v>
          </cell>
          <cell r="P55">
            <v>0.16999999999999998</v>
          </cell>
          <cell r="Q55">
            <v>0.16999999999999998</v>
          </cell>
          <cell r="R55">
            <v>0.16999999999999998</v>
          </cell>
          <cell r="S55">
            <v>0.16999999999999998</v>
          </cell>
          <cell r="U55">
            <v>-2.5000000000000022E-2</v>
          </cell>
          <cell r="V55">
            <v>2.9999999999999978E-2</v>
          </cell>
          <cell r="W55">
            <v>0.17499999999999999</v>
          </cell>
          <cell r="Y55">
            <v>0.14249999999999999</v>
          </cell>
          <cell r="Z55">
            <v>4.7500000000000001E-2</v>
          </cell>
          <cell r="AA55">
            <v>0.17249999999999999</v>
          </cell>
          <cell r="AB55">
            <v>-0.51</v>
          </cell>
          <cell r="AD55">
            <v>0</v>
          </cell>
          <cell r="AE55">
            <v>0.03</v>
          </cell>
          <cell r="AG55">
            <v>0</v>
          </cell>
          <cell r="AH55">
            <v>0</v>
          </cell>
          <cell r="AI55">
            <v>0</v>
          </cell>
          <cell r="AJ55">
            <v>0.03</v>
          </cell>
          <cell r="AK55">
            <v>0.01</v>
          </cell>
          <cell r="AL55">
            <v>-5.0000000000000001E-3</v>
          </cell>
          <cell r="AM55">
            <v>0.155</v>
          </cell>
          <cell r="AN55">
            <v>0</v>
          </cell>
          <cell r="AO55">
            <v>0.04</v>
          </cell>
          <cell r="BB55">
            <v>3.9649999999999999</v>
          </cell>
        </row>
        <row r="56">
          <cell r="D56">
            <v>0.17499999999999999</v>
          </cell>
          <cell r="E56">
            <v>0.17499999999999999</v>
          </cell>
          <cell r="F56">
            <v>0.17499999999999999</v>
          </cell>
          <cell r="G56">
            <v>0.13999999999999999</v>
          </cell>
          <cell r="H56">
            <v>0.17499999999999999</v>
          </cell>
          <cell r="I56">
            <v>0.17499999999999999</v>
          </cell>
          <cell r="J56">
            <v>0.17499999999999999</v>
          </cell>
          <cell r="K56">
            <v>0.17499999999999999</v>
          </cell>
          <cell r="L56">
            <v>0.19999999999999998</v>
          </cell>
          <cell r="M56">
            <v>0.19999999999999998</v>
          </cell>
          <cell r="N56">
            <v>0.19999999999999998</v>
          </cell>
          <cell r="O56">
            <v>0.21999999999999997</v>
          </cell>
          <cell r="P56">
            <v>0.16999999999999998</v>
          </cell>
          <cell r="Q56">
            <v>0.16999999999999998</v>
          </cell>
          <cell r="R56">
            <v>0.16999999999999998</v>
          </cell>
          <cell r="S56">
            <v>0.16999999999999998</v>
          </cell>
          <cell r="U56">
            <v>-2.5000000000000022E-2</v>
          </cell>
          <cell r="V56">
            <v>2.9999999999999978E-2</v>
          </cell>
          <cell r="W56">
            <v>0.17499999999999999</v>
          </cell>
          <cell r="Y56">
            <v>0.14000000000000001</v>
          </cell>
          <cell r="Z56">
            <v>4.4999999999999998E-2</v>
          </cell>
          <cell r="AA56">
            <v>0.17</v>
          </cell>
          <cell r="AB56">
            <v>-0.51</v>
          </cell>
          <cell r="AD56">
            <v>0</v>
          </cell>
          <cell r="AE56">
            <v>0.03</v>
          </cell>
          <cell r="AG56">
            <v>2.5000000000000001E-3</v>
          </cell>
          <cell r="AH56">
            <v>0</v>
          </cell>
          <cell r="AI56">
            <v>2.5000000000000001E-3</v>
          </cell>
          <cell r="AJ56">
            <v>3.2500000000000001E-2</v>
          </cell>
          <cell r="AK56">
            <v>1.2500000000000001E-2</v>
          </cell>
          <cell r="AL56">
            <v>-2.5000000000000001E-3</v>
          </cell>
          <cell r="AM56">
            <v>0.155</v>
          </cell>
          <cell r="AN56">
            <v>0</v>
          </cell>
          <cell r="AO56">
            <v>0.04</v>
          </cell>
          <cell r="BB56">
            <v>3.9869999999999997</v>
          </cell>
        </row>
        <row r="57">
          <cell r="D57">
            <v>0.17499999999999999</v>
          </cell>
          <cell r="E57">
            <v>0.17499999999999999</v>
          </cell>
          <cell r="F57">
            <v>0.17499999999999999</v>
          </cell>
          <cell r="G57">
            <v>0.13999999999999999</v>
          </cell>
          <cell r="H57">
            <v>0.17499999999999999</v>
          </cell>
          <cell r="I57">
            <v>0.17499999999999999</v>
          </cell>
          <cell r="J57">
            <v>0.17499999999999999</v>
          </cell>
          <cell r="K57">
            <v>0.17499999999999999</v>
          </cell>
          <cell r="L57">
            <v>0.19999999999999998</v>
          </cell>
          <cell r="M57">
            <v>0.19999999999999998</v>
          </cell>
          <cell r="N57">
            <v>0.19999999999999998</v>
          </cell>
          <cell r="O57">
            <v>0.21999999999999997</v>
          </cell>
          <cell r="P57">
            <v>0.16999999999999998</v>
          </cell>
          <cell r="Q57">
            <v>0.16999999999999998</v>
          </cell>
          <cell r="R57">
            <v>0.16999999999999998</v>
          </cell>
          <cell r="S57">
            <v>0.16999999999999998</v>
          </cell>
          <cell r="U57">
            <v>-2.5000000000000022E-2</v>
          </cell>
          <cell r="V57">
            <v>2.9999999999999978E-2</v>
          </cell>
          <cell r="W57">
            <v>0.17499999999999999</v>
          </cell>
          <cell r="Y57">
            <v>0.13750000000000001</v>
          </cell>
          <cell r="Z57">
            <v>4.2500000000000003E-2</v>
          </cell>
          <cell r="AA57">
            <v>0.16750000000000001</v>
          </cell>
          <cell r="AB57">
            <v>-0.51</v>
          </cell>
          <cell r="AD57">
            <v>0</v>
          </cell>
          <cell r="AE57">
            <v>0.03</v>
          </cell>
          <cell r="AG57">
            <v>2.5000000000000001E-3</v>
          </cell>
          <cell r="AH57">
            <v>0</v>
          </cell>
          <cell r="AI57">
            <v>2.5000000000000001E-3</v>
          </cell>
          <cell r="AJ57">
            <v>3.2500000000000001E-2</v>
          </cell>
          <cell r="AK57">
            <v>1.2500000000000001E-2</v>
          </cell>
          <cell r="AL57">
            <v>-2.5000000000000001E-3</v>
          </cell>
          <cell r="AM57">
            <v>0.155</v>
          </cell>
          <cell r="AN57">
            <v>0</v>
          </cell>
          <cell r="AO57">
            <v>0.04</v>
          </cell>
          <cell r="BB57">
            <v>4.0069999999999997</v>
          </cell>
        </row>
        <row r="58">
          <cell r="D58">
            <v>0.17499999999999999</v>
          </cell>
          <cell r="E58">
            <v>0.17499999999999999</v>
          </cell>
          <cell r="F58">
            <v>0.17499999999999999</v>
          </cell>
          <cell r="G58">
            <v>0.13999999999999999</v>
          </cell>
          <cell r="H58">
            <v>0.17499999999999999</v>
          </cell>
          <cell r="I58">
            <v>0.17499999999999999</v>
          </cell>
          <cell r="J58">
            <v>0.17499999999999999</v>
          </cell>
          <cell r="K58">
            <v>0.17499999999999999</v>
          </cell>
          <cell r="L58">
            <v>0.19999999999999998</v>
          </cell>
          <cell r="M58">
            <v>0.19999999999999998</v>
          </cell>
          <cell r="N58">
            <v>0.19999999999999998</v>
          </cell>
          <cell r="O58">
            <v>0.21999999999999997</v>
          </cell>
          <cell r="P58">
            <v>0.16999999999999998</v>
          </cell>
          <cell r="Q58">
            <v>0.16999999999999998</v>
          </cell>
          <cell r="R58">
            <v>0.16999999999999998</v>
          </cell>
          <cell r="S58">
            <v>0.16999999999999998</v>
          </cell>
          <cell r="U58">
            <v>-2.5000000000000022E-2</v>
          </cell>
          <cell r="V58">
            <v>2.9999999999999978E-2</v>
          </cell>
          <cell r="W58">
            <v>0.17499999999999999</v>
          </cell>
          <cell r="Y58">
            <v>0.1525</v>
          </cell>
          <cell r="Z58">
            <v>5.7500000000000002E-2</v>
          </cell>
          <cell r="AA58">
            <v>0.1825</v>
          </cell>
          <cell r="AB58">
            <v>-0.51</v>
          </cell>
          <cell r="AD58">
            <v>0</v>
          </cell>
          <cell r="AE58">
            <v>0.03</v>
          </cell>
          <cell r="AG58">
            <v>2.5000000000000001E-3</v>
          </cell>
          <cell r="AH58">
            <v>0</v>
          </cell>
          <cell r="AI58">
            <v>2.5000000000000001E-3</v>
          </cell>
          <cell r="AJ58">
            <v>3.2500000000000001E-2</v>
          </cell>
          <cell r="AK58">
            <v>1.2500000000000001E-2</v>
          </cell>
          <cell r="AL58">
            <v>-2.5000000000000001E-3</v>
          </cell>
          <cell r="AM58">
            <v>0.155</v>
          </cell>
          <cell r="AN58">
            <v>0</v>
          </cell>
          <cell r="AO58">
            <v>0.04</v>
          </cell>
          <cell r="BB58">
            <v>4.0220000000000002</v>
          </cell>
        </row>
        <row r="59">
          <cell r="D59">
            <v>0.27</v>
          </cell>
          <cell r="E59">
            <v>0.27</v>
          </cell>
          <cell r="F59">
            <v>0.27</v>
          </cell>
          <cell r="G59">
            <v>0.23500000000000001</v>
          </cell>
          <cell r="H59">
            <v>0.27</v>
          </cell>
          <cell r="I59">
            <v>0.42500000000000004</v>
          </cell>
          <cell r="J59">
            <v>0.42500000000000004</v>
          </cell>
          <cell r="K59">
            <v>0.42500000000000004</v>
          </cell>
          <cell r="L59">
            <v>0.41500000000000004</v>
          </cell>
          <cell r="M59">
            <v>0.41500000000000004</v>
          </cell>
          <cell r="N59">
            <v>0.41500000000000004</v>
          </cell>
          <cell r="O59">
            <v>0.44500000000000006</v>
          </cell>
          <cell r="P59">
            <v>0.42500000000000004</v>
          </cell>
          <cell r="Q59">
            <v>0.42500000000000004</v>
          </cell>
          <cell r="R59">
            <v>0.42500000000000004</v>
          </cell>
          <cell r="S59">
            <v>0.44500000000000006</v>
          </cell>
          <cell r="U59">
            <v>0.11000000000000001</v>
          </cell>
          <cell r="V59">
            <v>0.16500000000000001</v>
          </cell>
          <cell r="W59">
            <v>0.25123200000000001</v>
          </cell>
          <cell r="Y59">
            <v>0.20250000000000001</v>
          </cell>
          <cell r="Z59">
            <v>0.1075</v>
          </cell>
          <cell r="AA59">
            <v>0.2475</v>
          </cell>
          <cell r="AB59">
            <v>-0.47499999999999998</v>
          </cell>
          <cell r="AD59">
            <v>0.01</v>
          </cell>
          <cell r="AE59">
            <v>4.4999999999999998E-2</v>
          </cell>
          <cell r="AG59">
            <v>1.4999999999999999E-2</v>
          </cell>
          <cell r="AH59">
            <v>0.01</v>
          </cell>
          <cell r="AI59">
            <v>1.4999999999999999E-2</v>
          </cell>
          <cell r="AJ59">
            <v>4.4999999999999998E-2</v>
          </cell>
          <cell r="AK59">
            <v>2.5000000000000001E-2</v>
          </cell>
          <cell r="AL59">
            <v>0.01</v>
          </cell>
          <cell r="AM59">
            <v>0.155</v>
          </cell>
          <cell r="AN59">
            <v>5.0000000000000001E-3</v>
          </cell>
          <cell r="AO59">
            <v>5.5E-2</v>
          </cell>
          <cell r="BB59">
            <v>4.2610000000000001</v>
          </cell>
        </row>
        <row r="60">
          <cell r="D60">
            <v>0.21</v>
          </cell>
          <cell r="E60">
            <v>0.21</v>
          </cell>
          <cell r="F60">
            <v>0.21</v>
          </cell>
          <cell r="G60">
            <v>0.17499999999999999</v>
          </cell>
          <cell r="H60">
            <v>0.21</v>
          </cell>
          <cell r="I60">
            <v>0.36499999999999999</v>
          </cell>
          <cell r="J60">
            <v>0.36499999999999999</v>
          </cell>
          <cell r="K60">
            <v>0.36499999999999999</v>
          </cell>
          <cell r="L60">
            <v>0.35499999999999998</v>
          </cell>
          <cell r="M60">
            <v>0.35499999999999998</v>
          </cell>
          <cell r="N60">
            <v>0.35499999999999998</v>
          </cell>
          <cell r="O60">
            <v>0.38500000000000001</v>
          </cell>
          <cell r="P60">
            <v>0.36499999999999999</v>
          </cell>
          <cell r="Q60">
            <v>0.36499999999999999</v>
          </cell>
          <cell r="R60">
            <v>0.36499999999999999</v>
          </cell>
          <cell r="S60">
            <v>0.38500000000000001</v>
          </cell>
          <cell r="U60">
            <v>4.9999999999999989E-2</v>
          </cell>
          <cell r="V60">
            <v>0.10499999999999998</v>
          </cell>
          <cell r="W60">
            <v>0.19308799999999998</v>
          </cell>
          <cell r="Y60">
            <v>0.24249999999999999</v>
          </cell>
          <cell r="Z60">
            <v>0.14749999999999999</v>
          </cell>
          <cell r="AA60">
            <v>0.28749999999999998</v>
          </cell>
          <cell r="AB60">
            <v>-0.47499999999999998</v>
          </cell>
          <cell r="AD60">
            <v>0.01</v>
          </cell>
          <cell r="AE60">
            <v>4.4999999999999998E-2</v>
          </cell>
          <cell r="AG60">
            <v>1.7500000000000002E-2</v>
          </cell>
          <cell r="AH60">
            <v>0.01</v>
          </cell>
          <cell r="AI60">
            <v>1.7500000000000002E-2</v>
          </cell>
          <cell r="AJ60">
            <v>4.7500000000000001E-2</v>
          </cell>
          <cell r="AK60">
            <v>2.75E-2</v>
          </cell>
          <cell r="AL60">
            <v>1.2500000000000001E-2</v>
          </cell>
          <cell r="AM60">
            <v>0.155</v>
          </cell>
          <cell r="AN60">
            <v>5.0000000000000001E-3</v>
          </cell>
          <cell r="AO60">
            <v>5.5E-2</v>
          </cell>
          <cell r="BB60">
            <v>4.319</v>
          </cell>
        </row>
        <row r="61">
          <cell r="D61">
            <v>0.26999999999999996</v>
          </cell>
          <cell r="E61">
            <v>0.26999999999999996</v>
          </cell>
          <cell r="F61">
            <v>0.26999999999999996</v>
          </cell>
          <cell r="G61">
            <v>0.23499999999999996</v>
          </cell>
          <cell r="H61">
            <v>0.26999999999999996</v>
          </cell>
          <cell r="I61">
            <v>0.42499999999999993</v>
          </cell>
          <cell r="J61">
            <v>0.42499999999999993</v>
          </cell>
          <cell r="K61">
            <v>0.42499999999999993</v>
          </cell>
          <cell r="L61">
            <v>0.41499999999999992</v>
          </cell>
          <cell r="M61">
            <v>0.41499999999999992</v>
          </cell>
          <cell r="N61">
            <v>0.41499999999999992</v>
          </cell>
          <cell r="O61">
            <v>0.44499999999999995</v>
          </cell>
          <cell r="P61">
            <v>0.42499999999999993</v>
          </cell>
          <cell r="Q61">
            <v>0.42499999999999993</v>
          </cell>
          <cell r="R61">
            <v>0.42499999999999993</v>
          </cell>
          <cell r="S61">
            <v>0.44499999999999995</v>
          </cell>
          <cell r="U61">
            <v>0.10999999999999996</v>
          </cell>
          <cell r="V61">
            <v>0.16499999999999995</v>
          </cell>
          <cell r="W61">
            <v>0.25603199999999998</v>
          </cell>
          <cell r="Y61">
            <v>0.27750000000000002</v>
          </cell>
          <cell r="Z61">
            <v>0.1825</v>
          </cell>
          <cell r="AA61">
            <v>0.32250000000000001</v>
          </cell>
          <cell r="AB61">
            <v>-0.47499999999999998</v>
          </cell>
          <cell r="AD61">
            <v>0.01</v>
          </cell>
          <cell r="AE61">
            <v>4.4999999999999998E-2</v>
          </cell>
          <cell r="AG61">
            <v>0.02</v>
          </cell>
          <cell r="AH61">
            <v>0.01</v>
          </cell>
          <cell r="AI61">
            <v>0.02</v>
          </cell>
          <cell r="AJ61">
            <v>0.05</v>
          </cell>
          <cell r="AK61">
            <v>0.03</v>
          </cell>
          <cell r="AL61">
            <v>1.4999999999999999E-2</v>
          </cell>
          <cell r="AM61">
            <v>0.155</v>
          </cell>
          <cell r="AN61">
            <v>5.0000000000000001E-3</v>
          </cell>
          <cell r="AO61">
            <v>5.5E-2</v>
          </cell>
          <cell r="BB61">
            <v>4.4109999999999996</v>
          </cell>
        </row>
        <row r="62">
          <cell r="D62">
            <v>0.32499999999999996</v>
          </cell>
          <cell r="E62">
            <v>0.32499999999999996</v>
          </cell>
          <cell r="F62">
            <v>0.32499999999999996</v>
          </cell>
          <cell r="G62">
            <v>0.28999999999999992</v>
          </cell>
          <cell r="H62">
            <v>0.32499999999999996</v>
          </cell>
          <cell r="I62">
            <v>0.48</v>
          </cell>
          <cell r="J62">
            <v>0.48</v>
          </cell>
          <cell r="K62">
            <v>0.48</v>
          </cell>
          <cell r="L62">
            <v>0.47</v>
          </cell>
          <cell r="M62">
            <v>0.47</v>
          </cell>
          <cell r="N62">
            <v>0.47</v>
          </cell>
          <cell r="O62">
            <v>0.5</v>
          </cell>
          <cell r="P62">
            <v>0.48</v>
          </cell>
          <cell r="Q62">
            <v>0.48</v>
          </cell>
          <cell r="R62">
            <v>0.48</v>
          </cell>
          <cell r="S62">
            <v>0.5</v>
          </cell>
          <cell r="U62">
            <v>0.16499999999999995</v>
          </cell>
          <cell r="V62">
            <v>0.21999999999999995</v>
          </cell>
          <cell r="W62">
            <v>0.30779999999999996</v>
          </cell>
          <cell r="Y62">
            <v>0.25750000000000001</v>
          </cell>
          <cell r="Z62">
            <v>0.16250000000000001</v>
          </cell>
          <cell r="AA62">
            <v>0.30249999999999999</v>
          </cell>
          <cell r="AB62">
            <v>-0.47499999999999998</v>
          </cell>
          <cell r="AD62">
            <v>0.01</v>
          </cell>
          <cell r="AE62">
            <v>4.4999999999999998E-2</v>
          </cell>
          <cell r="AG62">
            <v>2.2499999999999999E-2</v>
          </cell>
          <cell r="AH62">
            <v>0.01</v>
          </cell>
          <cell r="AI62">
            <v>2.2499999999999999E-2</v>
          </cell>
          <cell r="AJ62">
            <v>5.2499999999999998E-2</v>
          </cell>
          <cell r="AK62">
            <v>3.2500000000000001E-2</v>
          </cell>
          <cell r="AL62">
            <v>1.7500000000000002E-2</v>
          </cell>
          <cell r="AM62">
            <v>0.155</v>
          </cell>
          <cell r="AN62">
            <v>5.0000000000000001E-3</v>
          </cell>
          <cell r="AO62">
            <v>5.5E-2</v>
          </cell>
          <cell r="BB62">
            <v>4.3099999999999996</v>
          </cell>
        </row>
        <row r="63">
          <cell r="D63">
            <v>0.32499999999999996</v>
          </cell>
          <cell r="E63">
            <v>0.32499999999999996</v>
          </cell>
          <cell r="F63">
            <v>0.32499999999999996</v>
          </cell>
          <cell r="G63">
            <v>0.28999999999999992</v>
          </cell>
          <cell r="H63">
            <v>0.32499999999999996</v>
          </cell>
          <cell r="I63">
            <v>0.48</v>
          </cell>
          <cell r="J63">
            <v>0.48</v>
          </cell>
          <cell r="K63">
            <v>0.48</v>
          </cell>
          <cell r="L63">
            <v>0.47</v>
          </cell>
          <cell r="M63">
            <v>0.47</v>
          </cell>
          <cell r="N63">
            <v>0.47</v>
          </cell>
          <cell r="O63">
            <v>0.5</v>
          </cell>
          <cell r="P63">
            <v>0.48</v>
          </cell>
          <cell r="Q63">
            <v>0.48</v>
          </cell>
          <cell r="R63">
            <v>0.48</v>
          </cell>
          <cell r="S63">
            <v>0.5</v>
          </cell>
          <cell r="U63">
            <v>0.16499999999999995</v>
          </cell>
          <cell r="V63">
            <v>0.21999999999999995</v>
          </cell>
          <cell r="W63">
            <v>0.30325599999999997</v>
          </cell>
          <cell r="Y63">
            <v>0.25750000000000001</v>
          </cell>
          <cell r="Z63">
            <v>0.16250000000000001</v>
          </cell>
          <cell r="AA63">
            <v>0.30249999999999999</v>
          </cell>
          <cell r="AB63">
            <v>-0.47499999999999998</v>
          </cell>
          <cell r="AD63">
            <v>0.01</v>
          </cell>
          <cell r="AE63">
            <v>4.4999999999999998E-2</v>
          </cell>
          <cell r="AG63">
            <v>2.5000000000000001E-2</v>
          </cell>
          <cell r="AH63">
            <v>0.01</v>
          </cell>
          <cell r="AI63">
            <v>2.5000000000000001E-2</v>
          </cell>
          <cell r="AJ63">
            <v>5.5E-2</v>
          </cell>
          <cell r="AK63">
            <v>3.5000000000000003E-2</v>
          </cell>
          <cell r="AL63">
            <v>0.02</v>
          </cell>
          <cell r="AM63">
            <v>0.155</v>
          </cell>
          <cell r="AN63">
            <v>5.0000000000000001E-3</v>
          </cell>
          <cell r="AO63">
            <v>5.5E-2</v>
          </cell>
          <cell r="BB63">
            <v>4.1680000000000001</v>
          </cell>
        </row>
        <row r="64">
          <cell r="D64">
            <v>0.17499999999999999</v>
          </cell>
          <cell r="E64">
            <v>0.17499999999999999</v>
          </cell>
          <cell r="F64">
            <v>0.17499999999999999</v>
          </cell>
          <cell r="G64">
            <v>0.13999999999999999</v>
          </cell>
          <cell r="H64">
            <v>0.17499999999999999</v>
          </cell>
          <cell r="I64">
            <v>0.16999999999999998</v>
          </cell>
          <cell r="J64">
            <v>0.16999999999999998</v>
          </cell>
          <cell r="K64">
            <v>0.16999999999999998</v>
          </cell>
          <cell r="L64">
            <v>0.19999999999999998</v>
          </cell>
          <cell r="M64">
            <v>0.19999999999999998</v>
          </cell>
          <cell r="N64">
            <v>0.19999999999999998</v>
          </cell>
          <cell r="O64">
            <v>0.21999999999999997</v>
          </cell>
          <cell r="P64">
            <v>0.16999999999999998</v>
          </cell>
          <cell r="Q64">
            <v>0.16999999999999998</v>
          </cell>
          <cell r="R64">
            <v>0.16999999999999998</v>
          </cell>
          <cell r="S64">
            <v>0.16999999999999998</v>
          </cell>
          <cell r="U64">
            <v>-2.5000000000000022E-2</v>
          </cell>
          <cell r="V64">
            <v>2.9999999999999978E-2</v>
          </cell>
          <cell r="W64">
            <v>0.17499999999999999</v>
          </cell>
          <cell r="Y64">
            <v>0.16250000000000001</v>
          </cell>
          <cell r="Z64">
            <v>6.7500000000000004E-2</v>
          </cell>
          <cell r="AA64">
            <v>0.1925</v>
          </cell>
          <cell r="AB64">
            <v>-0.55500000000000005</v>
          </cell>
          <cell r="AD64">
            <v>2.5000000000000001E-3</v>
          </cell>
          <cell r="AE64">
            <v>0.03</v>
          </cell>
          <cell r="AG64">
            <v>-2.5000000000000001E-3</v>
          </cell>
          <cell r="AH64">
            <v>2.5000000000000001E-3</v>
          </cell>
          <cell r="AI64">
            <v>-2.5000000000000001E-3</v>
          </cell>
          <cell r="AJ64">
            <v>2.75E-2</v>
          </cell>
          <cell r="AK64">
            <v>7.4999999999999997E-3</v>
          </cell>
          <cell r="AL64">
            <v>-7.4999999999999997E-3</v>
          </cell>
          <cell r="AM64">
            <v>0.155</v>
          </cell>
          <cell r="AN64">
            <v>0</v>
          </cell>
          <cell r="AO64">
            <v>0.04</v>
          </cell>
          <cell r="BB64">
            <v>3.8809999999999998</v>
          </cell>
        </row>
        <row r="65">
          <cell r="D65">
            <v>0.17499999999999999</v>
          </cell>
          <cell r="E65">
            <v>0.17499999999999999</v>
          </cell>
          <cell r="F65">
            <v>0.17499999999999999</v>
          </cell>
          <cell r="G65">
            <v>0.13999999999999999</v>
          </cell>
          <cell r="H65">
            <v>0.17499999999999999</v>
          </cell>
          <cell r="I65">
            <v>0.16999999999999998</v>
          </cell>
          <cell r="J65">
            <v>0.16999999999999998</v>
          </cell>
          <cell r="K65">
            <v>0.16999999999999998</v>
          </cell>
          <cell r="L65">
            <v>0.19999999999999998</v>
          </cell>
          <cell r="M65">
            <v>0.19999999999999998</v>
          </cell>
          <cell r="N65">
            <v>0.19999999999999998</v>
          </cell>
          <cell r="O65">
            <v>0.21999999999999997</v>
          </cell>
          <cell r="P65">
            <v>0.16999999999999998</v>
          </cell>
          <cell r="Q65">
            <v>0.16999999999999998</v>
          </cell>
          <cell r="R65">
            <v>0.16999999999999998</v>
          </cell>
          <cell r="S65">
            <v>0.16999999999999998</v>
          </cell>
          <cell r="U65">
            <v>-2.5000000000000022E-2</v>
          </cell>
          <cell r="V65">
            <v>2.9999999999999978E-2</v>
          </cell>
          <cell r="W65">
            <v>0.17499999999999999</v>
          </cell>
          <cell r="Y65">
            <v>0.17249999999999999</v>
          </cell>
          <cell r="Z65">
            <v>7.7499999999999999E-2</v>
          </cell>
          <cell r="AA65">
            <v>0.20250000000000001</v>
          </cell>
          <cell r="AB65">
            <v>-0.55500000000000005</v>
          </cell>
          <cell r="AD65">
            <v>2.5000000000000001E-3</v>
          </cell>
          <cell r="AE65">
            <v>0.03</v>
          </cell>
          <cell r="AG65">
            <v>-2.5000000000000001E-3</v>
          </cell>
          <cell r="AH65">
            <v>2.5000000000000001E-3</v>
          </cell>
          <cell r="AI65">
            <v>-2.5000000000000001E-3</v>
          </cell>
          <cell r="AJ65">
            <v>2.75E-2</v>
          </cell>
          <cell r="AK65">
            <v>7.4999999999999997E-3</v>
          </cell>
          <cell r="AL65">
            <v>-7.4999999999999997E-3</v>
          </cell>
          <cell r="AM65">
            <v>0.155</v>
          </cell>
          <cell r="AN65">
            <v>0</v>
          </cell>
          <cell r="AO65">
            <v>0.04</v>
          </cell>
          <cell r="BB65">
            <v>3.8659999999999997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ctrlProp" Target="../ctrlProps/ctrlProp2.xml"/><Relationship Id="rId10" Type="http://schemas.openxmlformats.org/officeDocument/2006/relationships/control" Target="../activeX/activeX7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C30" workbookViewId="0">
      <selection activeCell="L51" sqref="L51:R51"/>
    </sheetView>
  </sheetViews>
  <sheetFormatPr defaultRowHeight="12.75"/>
  <cols>
    <col min="2" max="2" width="25" customWidth="1"/>
    <col min="3" max="3" width="14" customWidth="1"/>
    <col min="4" max="4" width="12.5703125" customWidth="1"/>
    <col min="5" max="5" width="15.42578125" hidden="1" customWidth="1"/>
    <col min="6" max="6" width="12.7109375" hidden="1" customWidth="1"/>
    <col min="7" max="7" width="6.5703125" customWidth="1"/>
    <col min="8" max="8" width="6.7109375" customWidth="1"/>
    <col min="9" max="9" width="6.5703125" customWidth="1"/>
    <col min="10" max="10" width="6.42578125" customWidth="1"/>
    <col min="11" max="11" width="6.7109375" customWidth="1"/>
    <col min="12" max="12" width="6.42578125" customWidth="1"/>
    <col min="13" max="13" width="6.85546875" customWidth="1"/>
    <col min="14" max="14" width="6.5703125" customWidth="1"/>
    <col min="15" max="15" width="6" customWidth="1"/>
    <col min="16" max="17" width="6.7109375" customWidth="1"/>
    <col min="18" max="18" width="6.42578125" customWidth="1"/>
  </cols>
  <sheetData>
    <row r="1" spans="1:24" ht="18">
      <c r="B1" s="25" t="s">
        <v>32</v>
      </c>
      <c r="C1" s="26"/>
      <c r="D1" s="26"/>
      <c r="F1" s="4" t="s">
        <v>113</v>
      </c>
      <c r="G1" s="131" t="s">
        <v>167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4">
      <c r="B2" s="27"/>
      <c r="C2" s="26"/>
      <c r="D2" s="26"/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4">
      <c r="B3" s="27"/>
      <c r="C3" s="26"/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4">
      <c r="C4" s="26"/>
      <c r="D4" s="26"/>
      <c r="E4" s="26"/>
      <c r="F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4">
      <c r="B5" s="96" t="s">
        <v>76</v>
      </c>
      <c r="C5" s="32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24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24" ht="15.75">
      <c r="A7" s="27"/>
      <c r="B7" s="35" t="s">
        <v>33</v>
      </c>
      <c r="C7" s="36"/>
      <c r="D7" s="36"/>
      <c r="E7" s="37" t="s">
        <v>34</v>
      </c>
      <c r="F7" s="38" t="s">
        <v>33</v>
      </c>
      <c r="G7" s="132">
        <v>36465</v>
      </c>
      <c r="H7" s="132">
        <v>36495</v>
      </c>
      <c r="I7" s="132">
        <v>36526</v>
      </c>
      <c r="J7" s="132">
        <v>36557</v>
      </c>
      <c r="K7" s="132">
        <v>36586</v>
      </c>
      <c r="L7" s="132">
        <v>36617</v>
      </c>
      <c r="M7" s="132">
        <v>36647</v>
      </c>
      <c r="N7" s="132">
        <v>36678</v>
      </c>
      <c r="O7" s="132">
        <v>36708</v>
      </c>
      <c r="P7" s="132">
        <v>36739</v>
      </c>
      <c r="Q7" s="132">
        <v>36770</v>
      </c>
      <c r="R7" s="132">
        <v>36800</v>
      </c>
      <c r="S7" s="133"/>
      <c r="T7" s="133"/>
      <c r="U7" s="133"/>
      <c r="V7" s="133"/>
      <c r="W7" s="133"/>
      <c r="X7" s="133"/>
    </row>
    <row r="8" spans="1:24">
      <c r="A8" s="27"/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4">
      <c r="A9" s="27"/>
      <c r="B9" s="44" t="s">
        <v>44</v>
      </c>
      <c r="C9" s="86" t="s">
        <v>45</v>
      </c>
      <c r="D9" s="44" t="s">
        <v>107</v>
      </c>
      <c r="E9" s="89">
        <v>-8.5000000000000006E-2</v>
      </c>
      <c r="F9" s="45">
        <v>0.45998822906742937</v>
      </c>
      <c r="G9" s="134">
        <v>0.20695210594131436</v>
      </c>
      <c r="H9" s="134">
        <v>0.77923139006409214</v>
      </c>
      <c r="I9" s="134">
        <v>3.2495326975281453</v>
      </c>
      <c r="J9" s="134">
        <v>1.8463732686530674</v>
      </c>
      <c r="K9" s="134">
        <v>0.1319259133297141</v>
      </c>
      <c r="L9" s="134">
        <v>0.13318953459652033</v>
      </c>
      <c r="M9" s="134">
        <v>5.9371612083711944E-2</v>
      </c>
      <c r="N9" s="134">
        <v>0.10013847782364732</v>
      </c>
      <c r="O9" s="134">
        <v>4.9955958710222681E-2</v>
      </c>
      <c r="P9" s="134">
        <v>6.0857439637776956E-2</v>
      </c>
      <c r="Q9" s="134">
        <v>0.10303161850322756</v>
      </c>
      <c r="R9" s="134">
        <v>4.2731549698316496E-2</v>
      </c>
    </row>
    <row r="10" spans="1:24">
      <c r="A10" s="27"/>
      <c r="B10" s="50" t="s">
        <v>44</v>
      </c>
      <c r="C10" s="87" t="s">
        <v>45</v>
      </c>
      <c r="D10" s="50" t="s">
        <v>108</v>
      </c>
      <c r="E10" s="90">
        <v>-3.2500000000000001E-2</v>
      </c>
      <c r="F10" s="51">
        <v>0.43919044505378585</v>
      </c>
      <c r="G10" s="135">
        <v>0.16042299674883237</v>
      </c>
      <c r="H10" s="135">
        <v>0.74867615788148667</v>
      </c>
      <c r="I10" s="135">
        <v>3.2304316742758781</v>
      </c>
      <c r="J10" s="135">
        <v>1.7984465477238194</v>
      </c>
      <c r="K10" s="135">
        <v>8.064083118438331E-2</v>
      </c>
      <c r="L10" s="135">
        <v>9.1516543626520119E-2</v>
      </c>
      <c r="M10" s="135">
        <v>2.1710123765913136E-2</v>
      </c>
      <c r="N10" s="135">
        <v>5.7409815088237559E-2</v>
      </c>
      <c r="O10" s="135">
        <v>-8.0598308509847727E-3</v>
      </c>
      <c r="P10" s="135">
        <v>-1.3212377952109888E-2</v>
      </c>
      <c r="Q10" s="135">
        <v>6.0706130914715162E-2</v>
      </c>
      <c r="R10" s="135">
        <v>-5.4889580257321269E-3</v>
      </c>
    </row>
    <row r="11" spans="1:24">
      <c r="A11" s="27"/>
      <c r="B11" s="50" t="s">
        <v>44</v>
      </c>
      <c r="C11" s="87" t="s">
        <v>45</v>
      </c>
      <c r="D11" s="50" t="s">
        <v>109</v>
      </c>
      <c r="E11" s="90">
        <v>7.4999999999999997E-3</v>
      </c>
      <c r="F11" s="51">
        <v>0.41007162048698587</v>
      </c>
      <c r="G11" s="135">
        <v>0.13483247343582708</v>
      </c>
      <c r="H11" s="135">
        <v>0.72911346388234333</v>
      </c>
      <c r="I11" s="135">
        <v>3.2111112429240816</v>
      </c>
      <c r="J11" s="135">
        <v>1.7733923622571595</v>
      </c>
      <c r="K11" s="135">
        <v>6.6087814522899579E-2</v>
      </c>
      <c r="L11" s="135">
        <v>7.6858270361040981E-2</v>
      </c>
      <c r="M11" s="135">
        <v>2.4829554995797753E-3</v>
      </c>
      <c r="N11" s="135">
        <v>5.4615057374751919E-2</v>
      </c>
      <c r="O11" s="135">
        <v>-2.3195384740393843E-2</v>
      </c>
      <c r="P11" s="135">
        <v>-1.8449440697704711E-2</v>
      </c>
      <c r="Q11" s="135">
        <v>2.1892835152531154E-2</v>
      </c>
      <c r="R11" s="135">
        <v>-5.6974433249370071E-2</v>
      </c>
    </row>
    <row r="12" spans="1:24">
      <c r="A12" s="27"/>
      <c r="B12" s="50" t="s">
        <v>44</v>
      </c>
      <c r="C12" s="87" t="s">
        <v>45</v>
      </c>
      <c r="D12" s="50" t="s">
        <v>110</v>
      </c>
      <c r="E12" s="90">
        <v>2.75E-2</v>
      </c>
      <c r="F12" s="51">
        <v>0.3806506215397466</v>
      </c>
      <c r="G12" s="135">
        <v>0.14698137686092924</v>
      </c>
      <c r="H12" s="135">
        <v>0.73635999804557783</v>
      </c>
      <c r="I12" s="135">
        <v>3.2091573818164676</v>
      </c>
      <c r="J12" s="135">
        <v>1.7818872363724145</v>
      </c>
      <c r="K12" s="135">
        <v>6.7973238240614964E-2</v>
      </c>
      <c r="L12" s="135">
        <v>8.4912994881437664E-2</v>
      </c>
      <c r="M12" s="135">
        <v>7.0658306460050779E-3</v>
      </c>
      <c r="N12" s="135">
        <v>5.4783115707370711E-2</v>
      </c>
      <c r="O12" s="135">
        <v>-2.573124985257691E-2</v>
      </c>
      <c r="P12" s="135">
        <v>-5.3212762372659705E-3</v>
      </c>
      <c r="Q12" s="135">
        <v>4.1494891883421814E-2</v>
      </c>
      <c r="R12" s="135">
        <v>-4.3324939935234175E-2</v>
      </c>
    </row>
    <row r="13" spans="1:24"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</row>
    <row r="14" spans="1:24" ht="15.75">
      <c r="A14" s="27"/>
      <c r="B14" s="35" t="s">
        <v>46</v>
      </c>
      <c r="C14" s="36"/>
      <c r="D14" s="36"/>
      <c r="E14" s="37" t="s">
        <v>34</v>
      </c>
      <c r="F14" s="38" t="s">
        <v>47</v>
      </c>
      <c r="G14" s="132">
        <v>36465</v>
      </c>
      <c r="H14" s="132">
        <v>36495</v>
      </c>
      <c r="I14" s="132">
        <v>36526</v>
      </c>
      <c r="J14" s="132">
        <v>36557</v>
      </c>
      <c r="K14" s="132">
        <v>36586</v>
      </c>
      <c r="L14" s="132">
        <v>36617</v>
      </c>
      <c r="M14" s="132">
        <v>36647</v>
      </c>
      <c r="N14" s="132">
        <v>36678</v>
      </c>
      <c r="O14" s="132">
        <v>36708</v>
      </c>
      <c r="P14" s="132">
        <v>36739</v>
      </c>
      <c r="Q14" s="132">
        <v>36770</v>
      </c>
      <c r="R14" s="132">
        <v>36800</v>
      </c>
    </row>
    <row r="15" spans="1:24">
      <c r="A15" s="27"/>
      <c r="B15" s="58" t="s">
        <v>35</v>
      </c>
      <c r="C15" s="58" t="s">
        <v>36</v>
      </c>
      <c r="D15" s="58" t="s">
        <v>37</v>
      </c>
      <c r="E15" s="31" t="s">
        <v>38</v>
      </c>
      <c r="F15" s="31" t="s">
        <v>39</v>
      </c>
      <c r="G15" s="137" t="s">
        <v>168</v>
      </c>
      <c r="H15" s="137" t="s">
        <v>168</v>
      </c>
      <c r="I15" s="137" t="s">
        <v>168</v>
      </c>
      <c r="J15" s="137" t="s">
        <v>168</v>
      </c>
      <c r="K15" s="137" t="s">
        <v>168</v>
      </c>
      <c r="L15" s="137" t="s">
        <v>168</v>
      </c>
      <c r="M15" s="137" t="s">
        <v>168</v>
      </c>
      <c r="N15" s="137" t="s">
        <v>168</v>
      </c>
      <c r="O15" s="137" t="s">
        <v>168</v>
      </c>
      <c r="P15" s="137" t="s">
        <v>168</v>
      </c>
      <c r="Q15" s="137" t="s">
        <v>168</v>
      </c>
      <c r="R15" s="137" t="s">
        <v>168</v>
      </c>
    </row>
    <row r="16" spans="1:24">
      <c r="A16" s="27"/>
      <c r="B16" s="59" t="s">
        <v>44</v>
      </c>
      <c r="C16" s="59" t="s">
        <v>48</v>
      </c>
      <c r="D16" s="59" t="s">
        <v>49</v>
      </c>
      <c r="E16" s="60">
        <v>-0.03</v>
      </c>
      <c r="F16" s="55">
        <v>0.25648204023732307</v>
      </c>
      <c r="G16" s="138">
        <v>3.4429528269920795E-2</v>
      </c>
      <c r="H16" s="138">
        <v>8.150087160936903E-4</v>
      </c>
      <c r="I16" s="138">
        <v>-9.6014983197429404E-3</v>
      </c>
      <c r="J16" s="138">
        <v>-2.6316482149499332E-3</v>
      </c>
      <c r="K16" s="138">
        <v>-7.1148380015683688E-3</v>
      </c>
      <c r="L16" s="138">
        <v>4.1066535855673714E-2</v>
      </c>
      <c r="M16" s="138">
        <v>-2.1051693333783372E-2</v>
      </c>
      <c r="N16" s="138">
        <v>1.6681073133353597E-2</v>
      </c>
      <c r="O16" s="138">
        <v>1.1521109180138656E-2</v>
      </c>
      <c r="P16" s="138">
        <v>4.6945873374644731E-3</v>
      </c>
      <c r="Q16" s="138">
        <v>2.3614696045642536E-2</v>
      </c>
      <c r="R16" s="138">
        <v>-3.4408140654607622E-3</v>
      </c>
    </row>
    <row r="17" spans="1:18"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8"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8" ht="15.75">
      <c r="A19" s="27"/>
      <c r="B19" s="35" t="s">
        <v>50</v>
      </c>
      <c r="C19" s="36"/>
      <c r="D19" s="36"/>
      <c r="E19" s="37" t="s">
        <v>34</v>
      </c>
      <c r="F19" s="38" t="s">
        <v>50</v>
      </c>
      <c r="G19" s="132">
        <v>36465</v>
      </c>
      <c r="H19" s="132">
        <v>36495</v>
      </c>
      <c r="I19" s="132">
        <v>36526</v>
      </c>
      <c r="J19" s="132">
        <v>36557</v>
      </c>
      <c r="K19" s="132">
        <v>36586</v>
      </c>
      <c r="L19" s="132">
        <v>36617</v>
      </c>
      <c r="M19" s="132">
        <v>36647</v>
      </c>
      <c r="N19" s="132">
        <v>36678</v>
      </c>
      <c r="O19" s="132">
        <v>36708</v>
      </c>
      <c r="P19" s="132">
        <v>36739</v>
      </c>
      <c r="Q19" s="132">
        <v>36770</v>
      </c>
      <c r="R19" s="132">
        <v>36800</v>
      </c>
    </row>
    <row r="20" spans="1:18">
      <c r="A20" s="27"/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139" t="s">
        <v>168</v>
      </c>
      <c r="H20" s="139" t="s">
        <v>168</v>
      </c>
      <c r="I20" s="139" t="s">
        <v>168</v>
      </c>
      <c r="J20" s="139" t="s">
        <v>168</v>
      </c>
      <c r="K20" s="139" t="s">
        <v>168</v>
      </c>
      <c r="L20" s="139" t="s">
        <v>168</v>
      </c>
      <c r="M20" s="139" t="s">
        <v>168</v>
      </c>
      <c r="N20" s="139" t="s">
        <v>168</v>
      </c>
      <c r="O20" s="139" t="s">
        <v>168</v>
      </c>
      <c r="P20" s="139" t="s">
        <v>168</v>
      </c>
      <c r="Q20" s="139" t="s">
        <v>168</v>
      </c>
      <c r="R20" s="139" t="s">
        <v>168</v>
      </c>
    </row>
    <row r="21" spans="1:18">
      <c r="A21" s="27"/>
      <c r="B21" s="63" t="s">
        <v>44</v>
      </c>
      <c r="C21" s="63" t="s">
        <v>51</v>
      </c>
      <c r="D21" s="63" t="s">
        <v>52</v>
      </c>
      <c r="E21" s="64">
        <v>-0.14000000000000001</v>
      </c>
      <c r="F21" s="45">
        <v>0.59194605020102187</v>
      </c>
      <c r="G21" s="140">
        <v>7.8086191908934677E-2</v>
      </c>
      <c r="H21" s="140">
        <v>0.13792722115833495</v>
      </c>
      <c r="I21" s="140">
        <v>1.0538794512762413</v>
      </c>
      <c r="J21" s="140">
        <v>0.56203120320100308</v>
      </c>
      <c r="K21" s="140">
        <v>-2.5995802578183624E-2</v>
      </c>
      <c r="L21" s="140">
        <v>6.6827483791519537E-2</v>
      </c>
      <c r="M21" s="140">
        <v>-4.899364863490685E-3</v>
      </c>
      <c r="N21" s="140">
        <v>2.0414357637004443E-2</v>
      </c>
      <c r="O21" s="140">
        <v>-8.884320680844382E-3</v>
      </c>
      <c r="P21" s="140">
        <v>-2.9901347036209169E-3</v>
      </c>
      <c r="Q21" s="140">
        <v>1.6399543627077628E-2</v>
      </c>
      <c r="R21" s="140">
        <v>4.3667200912745674E-2</v>
      </c>
    </row>
    <row r="22" spans="1:18">
      <c r="A22" s="27"/>
      <c r="B22" s="67" t="s">
        <v>44</v>
      </c>
      <c r="C22" s="67" t="s">
        <v>51</v>
      </c>
      <c r="D22" s="67" t="s">
        <v>53</v>
      </c>
      <c r="E22" s="68">
        <v>-0.13</v>
      </c>
      <c r="F22" s="51">
        <v>0.52775976331360952</v>
      </c>
      <c r="G22" s="141">
        <v>7.0834679378976029E-2</v>
      </c>
      <c r="H22" s="141">
        <v>0.13953392285929467</v>
      </c>
      <c r="I22" s="141">
        <v>1.0709765080538547</v>
      </c>
      <c r="J22" s="141">
        <v>0.59876680293612394</v>
      </c>
      <c r="K22" s="141">
        <v>-7.2770923669664977E-3</v>
      </c>
      <c r="L22" s="141">
        <v>5.5231181638875304E-2</v>
      </c>
      <c r="M22" s="141">
        <v>-2.7193381804301309E-2</v>
      </c>
      <c r="N22" s="141">
        <v>1.5198906221984165E-2</v>
      </c>
      <c r="O22" s="141">
        <v>-3.5360103420151612E-2</v>
      </c>
      <c r="P22" s="141">
        <v>-4.7294893196133225E-2</v>
      </c>
      <c r="Q22" s="141">
        <v>3.3795822126591935E-2</v>
      </c>
      <c r="R22" s="141">
        <v>9.0378348574502443E-2</v>
      </c>
    </row>
    <row r="23" spans="1:18">
      <c r="A23" s="27"/>
      <c r="B23" s="67" t="s">
        <v>44</v>
      </c>
      <c r="C23" s="67" t="s">
        <v>51</v>
      </c>
      <c r="D23" s="67" t="s">
        <v>54</v>
      </c>
      <c r="E23" s="68">
        <v>-0.09</v>
      </c>
      <c r="F23" s="51">
        <v>0.5506022229416212</v>
      </c>
      <c r="G23" s="141">
        <v>7.078514342699066E-2</v>
      </c>
      <c r="H23" s="141">
        <v>0.13795564292735168</v>
      </c>
      <c r="I23" s="141">
        <v>1.0375678312930043</v>
      </c>
      <c r="J23" s="141">
        <v>0.51675321425160003</v>
      </c>
      <c r="K23" s="141">
        <v>-2.5145062997049938E-2</v>
      </c>
      <c r="L23" s="141">
        <v>4.9406283946622553E-2</v>
      </c>
      <c r="M23" s="141">
        <v>-2.3453373573240233E-2</v>
      </c>
      <c r="N23" s="141">
        <v>-1.1091651379437351E-3</v>
      </c>
      <c r="O23" s="141">
        <v>-3.9724498654608753E-2</v>
      </c>
      <c r="P23" s="141">
        <v>-3.1726190401596577E-2</v>
      </c>
      <c r="Q23" s="141">
        <v>8.4874321067580638E-3</v>
      </c>
      <c r="R23" s="141">
        <v>5.3664395165640921E-2</v>
      </c>
    </row>
    <row r="24" spans="1:18"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</row>
    <row r="25" spans="1:18" ht="15.75">
      <c r="A25" s="27"/>
      <c r="B25" s="35" t="s">
        <v>21</v>
      </c>
      <c r="C25" s="36"/>
      <c r="D25" s="36"/>
      <c r="E25" s="37" t="s">
        <v>34</v>
      </c>
      <c r="F25" s="38" t="s">
        <v>21</v>
      </c>
      <c r="G25" s="132">
        <v>36465</v>
      </c>
      <c r="H25" s="132">
        <v>36495</v>
      </c>
      <c r="I25" s="132">
        <v>36526</v>
      </c>
      <c r="J25" s="132">
        <v>36557</v>
      </c>
      <c r="K25" s="132">
        <v>36586</v>
      </c>
      <c r="L25" s="132">
        <v>36617</v>
      </c>
      <c r="M25" s="132">
        <v>36647</v>
      </c>
      <c r="N25" s="132">
        <v>36678</v>
      </c>
      <c r="O25" s="132">
        <v>36708</v>
      </c>
      <c r="P25" s="132">
        <v>36739</v>
      </c>
      <c r="Q25" s="132">
        <v>36770</v>
      </c>
      <c r="R25" s="132">
        <v>36800</v>
      </c>
    </row>
    <row r="26" spans="1:18">
      <c r="A26" s="27"/>
      <c r="B26" s="42" t="s">
        <v>35</v>
      </c>
      <c r="C26" s="42" t="s">
        <v>36</v>
      </c>
      <c r="D26" s="42" t="s">
        <v>37</v>
      </c>
      <c r="E26" s="43" t="s">
        <v>38</v>
      </c>
      <c r="F26" s="43" t="s">
        <v>39</v>
      </c>
      <c r="G26" s="139" t="s">
        <v>168</v>
      </c>
      <c r="H26" s="139" t="s">
        <v>168</v>
      </c>
      <c r="I26" s="139" t="s">
        <v>168</v>
      </c>
      <c r="J26" s="139" t="s">
        <v>168</v>
      </c>
      <c r="K26" s="139" t="s">
        <v>168</v>
      </c>
      <c r="L26" s="139" t="s">
        <v>168</v>
      </c>
      <c r="M26" s="139" t="s">
        <v>168</v>
      </c>
      <c r="N26" s="139" t="s">
        <v>168</v>
      </c>
      <c r="O26" s="139" t="s">
        <v>168</v>
      </c>
      <c r="P26" s="139" t="s">
        <v>168</v>
      </c>
      <c r="Q26" s="139" t="s">
        <v>168</v>
      </c>
      <c r="R26" s="139" t="s">
        <v>168</v>
      </c>
    </row>
    <row r="27" spans="1:18">
      <c r="A27" s="27"/>
      <c r="B27" s="44" t="s">
        <v>44</v>
      </c>
      <c r="C27" s="44" t="s">
        <v>56</v>
      </c>
      <c r="D27" s="44" t="s">
        <v>57</v>
      </c>
      <c r="E27" s="75">
        <v>-6.5000000000000002E-2</v>
      </c>
      <c r="F27" s="45">
        <v>0.20071899999999998</v>
      </c>
      <c r="G27" s="134">
        <v>3.8910862068966129E-2</v>
      </c>
      <c r="H27" s="134">
        <v>1.2266129032261625E-3</v>
      </c>
      <c r="I27" s="134">
        <v>1.1570612903225655E-2</v>
      </c>
      <c r="J27" s="134">
        <v>7.8174482758600061E-3</v>
      </c>
      <c r="K27" s="134">
        <v>-1.5084419354838799E-2</v>
      </c>
      <c r="L27" s="134">
        <v>-5.5683999999994183E-3</v>
      </c>
      <c r="M27" s="134">
        <v>-9.4624516129028918E-3</v>
      </c>
      <c r="N27" s="134">
        <v>1.1603766666665516E-2</v>
      </c>
      <c r="O27" s="134">
        <v>-1.18708387096782E-2</v>
      </c>
      <c r="P27" s="134">
        <v>-1.214470967741807E-2</v>
      </c>
      <c r="Q27" s="134">
        <v>1.5898400000000562E-2</v>
      </c>
      <c r="R27" s="134">
        <v>4.5082500000000136E-2</v>
      </c>
    </row>
    <row r="28" spans="1:18">
      <c r="A28" s="27"/>
      <c r="B28" s="50" t="s">
        <v>44</v>
      </c>
      <c r="C28" s="50" t="s">
        <v>56</v>
      </c>
      <c r="D28" s="50" t="s">
        <v>58</v>
      </c>
      <c r="E28" s="77">
        <v>-9.2499999999999999E-2</v>
      </c>
      <c r="F28" s="51">
        <v>0.22632499999999997</v>
      </c>
      <c r="G28" s="135">
        <v>2.6546896551724458E-2</v>
      </c>
      <c r="H28" s="135">
        <v>1.9474193548389834E-3</v>
      </c>
      <c r="I28" s="135">
        <v>1.1719677419355826E-2</v>
      </c>
      <c r="J28" s="135">
        <v>1.0109310344825095E-2</v>
      </c>
      <c r="K28" s="135">
        <v>-1.7916774193550256E-2</v>
      </c>
      <c r="L28" s="135">
        <v>-1.5889999999999099E-3</v>
      </c>
      <c r="M28" s="135">
        <v>-5.358387096774303E-3</v>
      </c>
      <c r="N28" s="135">
        <v>3.0836666666654022E-3</v>
      </c>
      <c r="O28" s="135">
        <v>-2.4788387096775527E-2</v>
      </c>
      <c r="P28" s="135">
        <v>-2.1479677419354526E-2</v>
      </c>
      <c r="Q28" s="135">
        <v>-1.7400000000103444E-4</v>
      </c>
      <c r="R28" s="135">
        <v>2.3465000000000014E-2</v>
      </c>
    </row>
    <row r="29" spans="1:18">
      <c r="A29" s="27"/>
      <c r="B29" s="50" t="s">
        <v>44</v>
      </c>
      <c r="C29" s="50" t="s">
        <v>56</v>
      </c>
      <c r="D29" s="50" t="s">
        <v>59</v>
      </c>
      <c r="E29" s="77">
        <v>-0.14749999999999999</v>
      </c>
      <c r="F29" s="51">
        <v>0.26240899999999995</v>
      </c>
      <c r="G29" s="135">
        <v>6.6055517241379341E-2</v>
      </c>
      <c r="H29" s="135">
        <v>3.9223999999999939E-2</v>
      </c>
      <c r="I29" s="135">
        <v>6.8233419354838745E-2</v>
      </c>
      <c r="J29" s="135">
        <v>7.9396965517240042E-2</v>
      </c>
      <c r="K29" s="135">
        <v>2.1739870967740715E-2</v>
      </c>
      <c r="L29" s="135">
        <v>5.2037000000000166E-2</v>
      </c>
      <c r="M29" s="135">
        <v>7.9895612903225416E-2</v>
      </c>
      <c r="N29" s="135">
        <v>7.7404266666665777E-2</v>
      </c>
      <c r="O29" s="135">
        <v>3.2982709677419675E-2</v>
      </c>
      <c r="P29" s="135">
        <v>2.5526451612909729E-3</v>
      </c>
      <c r="Q29" s="135">
        <v>4.3232999999999827E-2</v>
      </c>
      <c r="R29" s="135">
        <v>3.9755000000003815E-3</v>
      </c>
    </row>
    <row r="30" spans="1:18">
      <c r="A30" s="27"/>
      <c r="B30" s="50" t="s">
        <v>44</v>
      </c>
      <c r="C30" s="50" t="s">
        <v>56</v>
      </c>
      <c r="D30" s="50" t="s">
        <v>60</v>
      </c>
      <c r="E30" s="77">
        <v>-0.11749999999999999</v>
      </c>
      <c r="F30" s="51">
        <v>0.26595750000000001</v>
      </c>
      <c r="G30" s="135">
        <v>4.1148620689654192E-2</v>
      </c>
      <c r="H30" s="135">
        <v>-2.1700322580631981E-3</v>
      </c>
      <c r="I30" s="135">
        <v>1.3375967741935724E-2</v>
      </c>
      <c r="J30" s="135">
        <v>1.7741931034479907E-2</v>
      </c>
      <c r="K30" s="135">
        <v>-4.5655161290330815E-3</v>
      </c>
      <c r="L30" s="135">
        <v>4.6600999999999171E-3</v>
      </c>
      <c r="M30" s="135">
        <v>-5.7372258064515291E-3</v>
      </c>
      <c r="N30" s="135">
        <v>-9.1813333333570779E-4</v>
      </c>
      <c r="O30" s="135">
        <v>-1.0907935483872117E-2</v>
      </c>
      <c r="P30" s="135">
        <v>-2.0889419354837069E-2</v>
      </c>
      <c r="Q30" s="135">
        <v>9.255100000001848E-3</v>
      </c>
      <c r="R30" s="135">
        <v>4.6108499999999997E-2</v>
      </c>
    </row>
    <row r="31" spans="1:18">
      <c r="A31" s="27"/>
      <c r="B31" s="50" t="s">
        <v>44</v>
      </c>
      <c r="C31" s="50" t="s">
        <v>56</v>
      </c>
      <c r="D31" s="50" t="s">
        <v>61</v>
      </c>
      <c r="E31" s="77">
        <v>-0.14749999999999999</v>
      </c>
      <c r="F31" s="51">
        <v>0.18249174999999998</v>
      </c>
      <c r="G31" s="135">
        <v>1.4093603448275524E-2</v>
      </c>
      <c r="H31" s="135">
        <v>-3.7752419354847438E-3</v>
      </c>
      <c r="I31" s="135">
        <v>2.0580048387096428E-2</v>
      </c>
      <c r="J31" s="135">
        <v>5.4756034482756566E-2</v>
      </c>
      <c r="K31" s="135">
        <v>4.2302838709677382E-2</v>
      </c>
      <c r="L31" s="135">
        <v>3.8736883333332972E-2</v>
      </c>
      <c r="M31" s="135">
        <v>9.0696774193547824E-2</v>
      </c>
      <c r="N31" s="135">
        <v>9.0841999999998285E-2</v>
      </c>
      <c r="O31" s="135">
        <v>1.8038129032256434E-2</v>
      </c>
      <c r="P31" s="135">
        <v>2.4340580645161924E-2</v>
      </c>
      <c r="Q31" s="135">
        <v>9.8474333333347375E-3</v>
      </c>
      <c r="R31" s="135">
        <v>-4.6869249999999613E-2</v>
      </c>
    </row>
    <row r="32" spans="1:18">
      <c r="A32" s="27"/>
      <c r="B32" s="50" t="s">
        <v>44</v>
      </c>
      <c r="C32" s="50" t="s">
        <v>62</v>
      </c>
      <c r="D32" s="50" t="s">
        <v>63</v>
      </c>
      <c r="E32" s="77">
        <v>1.2500000000000001E-2</v>
      </c>
      <c r="F32" s="51">
        <v>0.13117075</v>
      </c>
      <c r="G32" s="135">
        <v>3.8281034482758262E-2</v>
      </c>
      <c r="H32" s="135">
        <v>8.9619032258059506E-3</v>
      </c>
      <c r="I32" s="135">
        <v>1.1863838709677249E-2</v>
      </c>
      <c r="J32" s="135">
        <v>4.42481551724134E-2</v>
      </c>
      <c r="K32" s="135">
        <v>6.2309322580645046E-2</v>
      </c>
      <c r="L32" s="135">
        <v>5.6343683333333339E-2</v>
      </c>
      <c r="M32" s="135">
        <v>0.16616079032258102</v>
      </c>
      <c r="N32" s="135">
        <v>0.14913668333333313</v>
      </c>
      <c r="O32" s="135">
        <v>5.2913725806451747E-2</v>
      </c>
      <c r="P32" s="135">
        <v>8.6650935483872038E-2</v>
      </c>
      <c r="Q32" s="135">
        <v>7.5870849999999365E-2</v>
      </c>
      <c r="R32" s="135">
        <v>2.0434250000000001E-2</v>
      </c>
    </row>
    <row r="33" spans="1:18">
      <c r="B33" s="54" t="s">
        <v>44</v>
      </c>
      <c r="C33" s="79" t="s">
        <v>64</v>
      </c>
      <c r="D33" s="79" t="s">
        <v>63</v>
      </c>
      <c r="E33" s="80">
        <v>1.2500000000000001E-2</v>
      </c>
      <c r="F33" s="55">
        <v>5.9810500000000003E-2</v>
      </c>
      <c r="G33" s="142">
        <v>7.1403448275861717E-2</v>
      </c>
      <c r="H33" s="142">
        <v>4.2803419354838224E-2</v>
      </c>
      <c r="I33" s="142">
        <v>4.6288580645161136E-2</v>
      </c>
      <c r="J33" s="142">
        <v>8.0785896551723732E-2</v>
      </c>
      <c r="K33" s="142">
        <v>0.10041567741935473</v>
      </c>
      <c r="L33" s="142">
        <v>9.1667566666666686E-2</v>
      </c>
      <c r="M33" s="142">
        <v>0.2064420322580649</v>
      </c>
      <c r="N33" s="142">
        <v>0.1979828999999998</v>
      </c>
      <c r="O33" s="142">
        <v>9.9614096774193694E-2</v>
      </c>
      <c r="P33" s="142">
        <v>0.13708212903225914</v>
      </c>
      <c r="Q33" s="142">
        <v>0.1342278999999994</v>
      </c>
      <c r="R33" s="142">
        <v>8.1209500000000018E-2</v>
      </c>
    </row>
    <row r="34" spans="1:18"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</row>
    <row r="35" spans="1:18"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</row>
    <row r="36" spans="1:18" ht="15.75">
      <c r="A36" s="27"/>
      <c r="B36" s="35" t="s">
        <v>19</v>
      </c>
      <c r="C36" s="36"/>
      <c r="D36" s="36"/>
      <c r="E36" s="37" t="s">
        <v>34</v>
      </c>
      <c r="F36" s="38" t="s">
        <v>11</v>
      </c>
      <c r="G36" s="132">
        <v>36465</v>
      </c>
      <c r="H36" s="132">
        <v>36495</v>
      </c>
      <c r="I36" s="132">
        <v>36526</v>
      </c>
      <c r="J36" s="132">
        <v>36557</v>
      </c>
      <c r="K36" s="132">
        <v>36586</v>
      </c>
      <c r="L36" s="132">
        <v>36617</v>
      </c>
      <c r="M36" s="132">
        <v>36647</v>
      </c>
      <c r="N36" s="132">
        <v>36678</v>
      </c>
      <c r="O36" s="132">
        <v>36708</v>
      </c>
      <c r="P36" s="132">
        <v>36739</v>
      </c>
      <c r="Q36" s="132">
        <v>36770</v>
      </c>
      <c r="R36" s="132">
        <v>36800</v>
      </c>
    </row>
    <row r="37" spans="1:18">
      <c r="A37" s="27"/>
      <c r="B37" s="42" t="s">
        <v>35</v>
      </c>
      <c r="C37" s="42" t="s">
        <v>36</v>
      </c>
      <c r="D37" s="42" t="s">
        <v>37</v>
      </c>
      <c r="E37" s="43" t="s">
        <v>38</v>
      </c>
      <c r="F37" s="43" t="s">
        <v>39</v>
      </c>
      <c r="G37" s="139" t="s">
        <v>168</v>
      </c>
      <c r="H37" s="139" t="s">
        <v>168</v>
      </c>
      <c r="I37" s="139" t="s">
        <v>168</v>
      </c>
      <c r="J37" s="139" t="s">
        <v>168</v>
      </c>
      <c r="K37" s="139" t="s">
        <v>168</v>
      </c>
      <c r="L37" s="139" t="s">
        <v>168</v>
      </c>
      <c r="M37" s="139" t="s">
        <v>168</v>
      </c>
      <c r="N37" s="139" t="s">
        <v>168</v>
      </c>
      <c r="O37" s="139" t="s">
        <v>168</v>
      </c>
      <c r="P37" s="139" t="s">
        <v>168</v>
      </c>
      <c r="Q37" s="139" t="s">
        <v>168</v>
      </c>
      <c r="R37" s="139" t="s">
        <v>168</v>
      </c>
    </row>
    <row r="38" spans="1:18">
      <c r="A38" s="92"/>
      <c r="B38" s="44" t="s">
        <v>44</v>
      </c>
      <c r="C38" s="44" t="s">
        <v>65</v>
      </c>
      <c r="D38" s="44" t="s">
        <v>22</v>
      </c>
      <c r="E38" s="75">
        <v>-0.53228021596099995</v>
      </c>
      <c r="F38" s="45">
        <v>0.36689565495363247</v>
      </c>
      <c r="G38" s="134" t="e">
        <v>#N/A</v>
      </c>
      <c r="H38" s="134" t="e">
        <v>#N/A</v>
      </c>
      <c r="I38" s="134" t="e">
        <v>#N/A</v>
      </c>
      <c r="J38" s="134" t="e">
        <v>#N/A</v>
      </c>
      <c r="K38" s="134" t="e">
        <v>#N/A</v>
      </c>
      <c r="L38" s="134" t="e">
        <v>#N/A</v>
      </c>
      <c r="M38" s="134" t="e">
        <v>#N/A</v>
      </c>
      <c r="N38" s="134" t="e">
        <v>#N/A</v>
      </c>
      <c r="O38" s="134" t="e">
        <v>#N/A</v>
      </c>
      <c r="P38" s="134" t="e">
        <v>#N/A</v>
      </c>
      <c r="Q38" s="134" t="e">
        <v>#N/A</v>
      </c>
      <c r="R38" s="134" t="e">
        <v>#N/A</v>
      </c>
    </row>
    <row r="39" spans="1:18">
      <c r="A39" s="92"/>
      <c r="B39" s="50" t="s">
        <v>44</v>
      </c>
      <c r="C39" s="50" t="s">
        <v>112</v>
      </c>
      <c r="D39" s="50" t="s">
        <v>22</v>
      </c>
      <c r="E39" s="77">
        <v>-0.53228021596099995</v>
      </c>
      <c r="F39" s="51">
        <v>0.56988540135784416</v>
      </c>
      <c r="G39" s="135" t="e">
        <v>#N/A</v>
      </c>
      <c r="H39" s="135" t="e">
        <v>#N/A</v>
      </c>
      <c r="I39" s="135" t="e">
        <v>#N/A</v>
      </c>
      <c r="J39" s="135" t="e">
        <v>#N/A</v>
      </c>
      <c r="K39" s="135" t="e">
        <v>#N/A</v>
      </c>
      <c r="L39" s="135" t="e">
        <v>#N/A</v>
      </c>
      <c r="M39" s="135" t="e">
        <v>#N/A</v>
      </c>
      <c r="N39" s="135" t="e">
        <v>#N/A</v>
      </c>
      <c r="O39" s="135" t="e">
        <v>#N/A</v>
      </c>
      <c r="P39" s="135" t="e">
        <v>#N/A</v>
      </c>
      <c r="Q39" s="135" t="e">
        <v>#N/A</v>
      </c>
      <c r="R39" s="135" t="e">
        <v>#N/A</v>
      </c>
    </row>
    <row r="40" spans="1:18">
      <c r="A40" s="1"/>
      <c r="B40" s="54" t="s">
        <v>44</v>
      </c>
      <c r="C40" s="79" t="s">
        <v>66</v>
      </c>
      <c r="D40" s="79" t="s">
        <v>66</v>
      </c>
      <c r="E40" s="80">
        <v>-0.1225</v>
      </c>
      <c r="F40" s="55">
        <v>0.31161074999999999</v>
      </c>
      <c r="G40" s="142">
        <v>7.1697327586207296E-2</v>
      </c>
      <c r="H40" s="142">
        <v>-1.5227500000000047E-2</v>
      </c>
      <c r="I40" s="142">
        <v>-1.6221774193547853E-2</v>
      </c>
      <c r="J40" s="142">
        <v>9.1347620689655809E-2</v>
      </c>
      <c r="K40" s="142">
        <v>4.7382258064515917E-2</v>
      </c>
      <c r="L40" s="142">
        <v>6.0932783333333587E-2</v>
      </c>
      <c r="M40" s="142">
        <v>5.2336596774193153E-2</v>
      </c>
      <c r="N40" s="142">
        <v>-2.1100266666663828E-2</v>
      </c>
      <c r="O40" s="142">
        <v>-7.3938806451611591E-2</v>
      </c>
      <c r="P40" s="142">
        <v>-7.4392790322581601E-2</v>
      </c>
      <c r="Q40" s="142">
        <v>5.2756033333334632E-2</v>
      </c>
      <c r="R40" s="142">
        <v>-2.2540374999999821E-2</v>
      </c>
    </row>
    <row r="41" spans="1:18"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</row>
    <row r="42" spans="1:18"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</row>
    <row r="43" spans="1:18" ht="15.75">
      <c r="A43" s="27"/>
      <c r="B43" s="35" t="s">
        <v>12</v>
      </c>
      <c r="C43" s="36"/>
      <c r="D43" s="36"/>
      <c r="E43" s="37" t="s">
        <v>34</v>
      </c>
      <c r="F43" s="38" t="s">
        <v>67</v>
      </c>
      <c r="G43" s="132">
        <v>36465</v>
      </c>
      <c r="H43" s="132">
        <v>36495</v>
      </c>
      <c r="I43" s="132">
        <v>36526</v>
      </c>
      <c r="J43" s="132">
        <v>36557</v>
      </c>
      <c r="K43" s="132">
        <v>36586</v>
      </c>
      <c r="L43" s="132">
        <v>36617</v>
      </c>
      <c r="M43" s="132">
        <v>36647</v>
      </c>
      <c r="N43" s="132">
        <v>36678</v>
      </c>
      <c r="O43" s="132">
        <v>36708</v>
      </c>
      <c r="P43" s="132">
        <v>36739</v>
      </c>
      <c r="Q43" s="132">
        <v>36770</v>
      </c>
      <c r="R43" s="132">
        <v>36800</v>
      </c>
    </row>
    <row r="44" spans="1:18">
      <c r="A44" s="27"/>
      <c r="B44" s="58" t="s">
        <v>35</v>
      </c>
      <c r="C44" s="58" t="s">
        <v>36</v>
      </c>
      <c r="D44" s="58" t="s">
        <v>37</v>
      </c>
      <c r="E44" s="43" t="s">
        <v>38</v>
      </c>
      <c r="F44" s="31" t="s">
        <v>39</v>
      </c>
      <c r="G44" s="137" t="s">
        <v>168</v>
      </c>
      <c r="H44" s="137" t="s">
        <v>168</v>
      </c>
      <c r="I44" s="137" t="s">
        <v>168</v>
      </c>
      <c r="J44" s="137" t="s">
        <v>168</v>
      </c>
      <c r="K44" s="137" t="s">
        <v>168</v>
      </c>
      <c r="L44" s="137" t="s">
        <v>168</v>
      </c>
      <c r="M44" s="137" t="s">
        <v>168</v>
      </c>
      <c r="N44" s="137" t="s">
        <v>168</v>
      </c>
      <c r="O44" s="137" t="s">
        <v>168</v>
      </c>
      <c r="P44" s="137" t="s">
        <v>168</v>
      </c>
      <c r="Q44" s="137" t="s">
        <v>168</v>
      </c>
      <c r="R44" s="137" t="s">
        <v>168</v>
      </c>
    </row>
    <row r="45" spans="1:18">
      <c r="A45" s="27"/>
      <c r="B45" s="59" t="s">
        <v>44</v>
      </c>
      <c r="C45" s="59" t="s">
        <v>68</v>
      </c>
      <c r="D45" s="59" t="s">
        <v>69</v>
      </c>
      <c r="E45" s="60">
        <v>-6.7500000000000004E-2</v>
      </c>
      <c r="F45" s="61">
        <v>0.16218125</v>
      </c>
      <c r="G45" s="138">
        <v>0.10142663793103424</v>
      </c>
      <c r="H45" s="138">
        <v>-2.9195693548386997E-2</v>
      </c>
      <c r="I45" s="138">
        <v>-7.3273419354838665E-2</v>
      </c>
      <c r="J45" s="138">
        <v>-1.5170500000000614E-2</v>
      </c>
      <c r="K45" s="138">
        <v>4.0607983870966563E-2</v>
      </c>
      <c r="L45" s="138">
        <v>7.7484116666666283E-2</v>
      </c>
      <c r="M45" s="138">
        <v>3.7945370967741976E-2</v>
      </c>
      <c r="N45" s="138">
        <v>2.7492599999999368E-2</v>
      </c>
      <c r="O45" s="138">
        <v>2.4657951612903531E-2</v>
      </c>
      <c r="P45" s="138">
        <v>0.10513903225806481</v>
      </c>
      <c r="Q45" s="138">
        <v>0.16287758333333324</v>
      </c>
      <c r="R45" s="138">
        <v>0.19083612500000002</v>
      </c>
    </row>
    <row r="46" spans="1:18"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</row>
    <row r="47" spans="1:18"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</row>
    <row r="48" spans="1:18" ht="15.75">
      <c r="B48" s="35" t="s">
        <v>70</v>
      </c>
      <c r="C48" s="36"/>
      <c r="D48" s="36"/>
      <c r="E48" s="37" t="s">
        <v>34</v>
      </c>
      <c r="F48" s="38" t="s">
        <v>67</v>
      </c>
      <c r="G48" s="132">
        <v>36465</v>
      </c>
      <c r="H48" s="132">
        <v>36495</v>
      </c>
      <c r="I48" s="132">
        <v>36526</v>
      </c>
      <c r="J48" s="132">
        <v>36557</v>
      </c>
      <c r="K48" s="132">
        <v>36586</v>
      </c>
      <c r="L48" s="132">
        <v>36617</v>
      </c>
      <c r="M48" s="132">
        <v>36647</v>
      </c>
      <c r="N48" s="132">
        <v>36678</v>
      </c>
      <c r="O48" s="132">
        <v>36708</v>
      </c>
      <c r="P48" s="132">
        <v>36739</v>
      </c>
      <c r="Q48" s="132">
        <v>36770</v>
      </c>
      <c r="R48" s="132">
        <v>36800</v>
      </c>
    </row>
    <row r="49" spans="2:18">
      <c r="B49" s="42" t="s">
        <v>35</v>
      </c>
      <c r="C49" s="42" t="s">
        <v>36</v>
      </c>
      <c r="D49" s="42" t="s">
        <v>37</v>
      </c>
      <c r="E49" s="43" t="s">
        <v>38</v>
      </c>
      <c r="F49" s="43" t="s">
        <v>39</v>
      </c>
      <c r="G49" s="139" t="s">
        <v>168</v>
      </c>
      <c r="H49" s="139" t="s">
        <v>168</v>
      </c>
      <c r="I49" s="139" t="s">
        <v>168</v>
      </c>
      <c r="J49" s="139" t="s">
        <v>168</v>
      </c>
      <c r="K49" s="139" t="s">
        <v>168</v>
      </c>
      <c r="L49" s="139" t="s">
        <v>168</v>
      </c>
      <c r="M49" s="139" t="s">
        <v>168</v>
      </c>
      <c r="N49" s="139" t="s">
        <v>168</v>
      </c>
      <c r="O49" s="139" t="s">
        <v>168</v>
      </c>
      <c r="P49" s="139" t="s">
        <v>168</v>
      </c>
      <c r="Q49" s="139" t="s">
        <v>168</v>
      </c>
      <c r="R49" s="139" t="s">
        <v>168</v>
      </c>
    </row>
    <row r="50" spans="2:18">
      <c r="B50" s="44" t="s">
        <v>44</v>
      </c>
      <c r="C50" s="44" t="s">
        <v>71</v>
      </c>
      <c r="D50" s="44" t="s">
        <v>72</v>
      </c>
      <c r="E50" s="75">
        <v>-7.4999999999999997E-2</v>
      </c>
      <c r="F50" s="45">
        <v>0.29008349999999999</v>
      </c>
      <c r="G50" s="134">
        <v>2.5470689655171797E-2</v>
      </c>
      <c r="H50" s="134">
        <v>-7.8459403225806634E-2</v>
      </c>
      <c r="I50" s="134">
        <v>-0.13612780645161202</v>
      </c>
      <c r="J50" s="134">
        <v>-4.3949103448276239E-2</v>
      </c>
      <c r="K50" s="134">
        <v>1.0200967741934214E-2</v>
      </c>
      <c r="L50" s="134">
        <v>4.6004966666667174E-2</v>
      </c>
      <c r="M50" s="134">
        <v>1.5180322580639893E-3</v>
      </c>
      <c r="N50" s="134">
        <v>-3.6714150000001694E-2</v>
      </c>
      <c r="O50" s="134">
        <v>-2.8175935483871928E-2</v>
      </c>
      <c r="P50" s="134">
        <v>-2.5176129032243866E-3</v>
      </c>
      <c r="Q50" s="134">
        <v>4.1401166666668154E-2</v>
      </c>
      <c r="R50" s="134">
        <v>3.3655749999999873E-2</v>
      </c>
    </row>
    <row r="51" spans="2:18">
      <c r="B51" s="54" t="s">
        <v>44</v>
      </c>
      <c r="C51" s="79" t="s">
        <v>71</v>
      </c>
      <c r="D51" s="79" t="s">
        <v>73</v>
      </c>
      <c r="E51" s="80">
        <v>-0.1225</v>
      </c>
      <c r="F51" s="55">
        <v>0.26989575000000005</v>
      </c>
      <c r="G51" s="142">
        <v>8.8055051724137329E-2</v>
      </c>
      <c r="H51" s="142">
        <v>-3.2482967741935959E-2</v>
      </c>
      <c r="I51" s="142">
        <v>-5.1308193548387268E-2</v>
      </c>
      <c r="J51" s="142">
        <v>4.5776775862067659E-2</v>
      </c>
      <c r="K51" s="142">
        <v>3.6527258064516122E-2</v>
      </c>
      <c r="L51" s="142">
        <v>0.11934841666666635</v>
      </c>
      <c r="M51" s="142">
        <v>0.11875622580645123</v>
      </c>
      <c r="N51" s="142">
        <v>5.6268350000000189E-2</v>
      </c>
      <c r="O51" s="142">
        <v>1.5185177419354323E-2</v>
      </c>
      <c r="P51" s="142">
        <v>2.4615241935484922E-2</v>
      </c>
      <c r="Q51" s="142">
        <v>7.3081016666668941E-2</v>
      </c>
      <c r="R51" s="142">
        <v>3.8256125000000363E-2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59"/>
  <sheetViews>
    <sheetView topLeftCell="B31" workbookViewId="0">
      <selection activeCell="I35" sqref="I35"/>
    </sheetView>
  </sheetViews>
  <sheetFormatPr defaultRowHeight="12.75"/>
  <cols>
    <col min="2" max="2" width="14.85546875" bestFit="1" customWidth="1"/>
    <col min="3" max="3" width="19.140625" bestFit="1" customWidth="1"/>
    <col min="4" max="4" width="14.5703125" bestFit="1" customWidth="1"/>
    <col min="5" max="5" width="21.140625" customWidth="1"/>
    <col min="6" max="6" width="17.42578125" customWidth="1"/>
    <col min="7" max="7" width="15.5703125" customWidth="1"/>
    <col min="8" max="8" width="13.140625" bestFit="1" customWidth="1"/>
    <col min="9" max="9" width="7.7109375" style="29" customWidth="1"/>
    <col min="10" max="10" width="10" style="81" customWidth="1"/>
    <col min="11" max="11" width="7.42578125" style="29" customWidth="1"/>
    <col min="12" max="12" width="7.85546875" style="29" customWidth="1"/>
  </cols>
  <sheetData>
    <row r="1" spans="2:14" ht="18">
      <c r="B1" s="25" t="s">
        <v>32</v>
      </c>
      <c r="C1" s="26"/>
      <c r="D1" s="26"/>
      <c r="E1" s="4" t="s">
        <v>166</v>
      </c>
      <c r="F1" s="27"/>
      <c r="G1" s="27"/>
      <c r="H1" s="27"/>
      <c r="I1" s="26"/>
      <c r="J1" s="28"/>
    </row>
    <row r="2" spans="2:14">
      <c r="B2" s="27"/>
      <c r="C2" s="26"/>
      <c r="D2" s="26"/>
      <c r="E2" s="26"/>
      <c r="F2" s="27"/>
      <c r="G2" s="27"/>
      <c r="H2" s="27"/>
      <c r="I2" s="26"/>
      <c r="J2" s="28"/>
    </row>
    <row r="3" spans="2:14">
      <c r="B3" s="27"/>
      <c r="C3" s="26"/>
      <c r="D3" s="26"/>
      <c r="E3" s="26"/>
      <c r="F3" s="27"/>
      <c r="G3" s="27"/>
      <c r="H3" s="27"/>
      <c r="I3" s="26"/>
      <c r="J3" s="28"/>
    </row>
    <row r="4" spans="2:14">
      <c r="C4" s="26"/>
      <c r="D4" s="26"/>
      <c r="E4" s="26"/>
      <c r="F4" s="27"/>
      <c r="G4" s="27"/>
      <c r="H4" s="27"/>
      <c r="I4" s="26"/>
      <c r="J4" s="28"/>
    </row>
    <row r="5" spans="2:14">
      <c r="B5" s="96" t="s">
        <v>76</v>
      </c>
      <c r="C5" s="32">
        <v>5.2</v>
      </c>
      <c r="D5" s="26"/>
      <c r="E5" s="26"/>
      <c r="F5" s="26"/>
      <c r="G5" s="26"/>
      <c r="H5" s="26"/>
      <c r="I5" s="26"/>
      <c r="J5" s="28"/>
    </row>
    <row r="6" spans="2:14">
      <c r="B6" s="26"/>
      <c r="C6" s="26"/>
      <c r="D6" s="26"/>
      <c r="E6" s="26"/>
      <c r="F6" s="26"/>
      <c r="G6" s="26"/>
      <c r="H6" s="26"/>
      <c r="I6" s="33"/>
      <c r="J6" s="34"/>
    </row>
    <row r="7" spans="2:14" s="27" customFormat="1" ht="15.75">
      <c r="B7" s="35" t="s">
        <v>33</v>
      </c>
      <c r="C7" s="36"/>
      <c r="D7" s="36"/>
      <c r="E7" s="37" t="s">
        <v>34</v>
      </c>
      <c r="F7" s="38" t="s">
        <v>33</v>
      </c>
      <c r="G7" s="39">
        <f>VLOOKUP(F7,Prices!$B:$I,2,FALSE)</f>
        <v>0</v>
      </c>
      <c r="H7" s="40">
        <f>G7</f>
        <v>0</v>
      </c>
      <c r="I7" s="41"/>
      <c r="J7" s="34"/>
      <c r="K7" s="33"/>
      <c r="L7" s="33"/>
    </row>
    <row r="8" spans="2:14" s="27" customFormat="1" ht="12"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2" t="s">
        <v>40</v>
      </c>
      <c r="H8" s="43" t="s">
        <v>41</v>
      </c>
      <c r="I8" s="41" t="s">
        <v>42</v>
      </c>
      <c r="J8" s="34" t="s">
        <v>43</v>
      </c>
      <c r="K8" s="33" t="s">
        <v>42</v>
      </c>
      <c r="L8" s="33" t="s">
        <v>43</v>
      </c>
      <c r="M8" s="33" t="s">
        <v>42</v>
      </c>
      <c r="N8" s="33" t="s">
        <v>43</v>
      </c>
    </row>
    <row r="9" spans="2:14" s="27" customFormat="1" ht="12">
      <c r="B9" s="44" t="s">
        <v>44</v>
      </c>
      <c r="C9" s="86" t="s">
        <v>45</v>
      </c>
      <c r="D9" s="44" t="s">
        <v>107</v>
      </c>
      <c r="E9" s="89">
        <f>VLOOKUP(D9,Prices!$B:$I,2,FALSE)</f>
        <v>-8.5999999999999993E-2</v>
      </c>
      <c r="F9" s="45">
        <f>(($C$5+E9)/(1-M9)-($C$5+E9))+N9</f>
        <v>0.38135873822377525</v>
      </c>
      <c r="G9" s="46">
        <f>E9+F9</f>
        <v>0.29535873822377523</v>
      </c>
      <c r="H9" s="47">
        <f>G7-E9-F9</f>
        <v>-0.29535873822377523</v>
      </c>
      <c r="I9" s="48">
        <v>5.5300000000000002E-2</v>
      </c>
      <c r="J9" s="49">
        <v>3.2000000000000001E-2</v>
      </c>
      <c r="K9" s="33"/>
      <c r="L9" s="33">
        <v>0.05</v>
      </c>
      <c r="M9" s="30">
        <f>I9+K9</f>
        <v>5.5300000000000002E-2</v>
      </c>
      <c r="N9" s="105">
        <f>J9+L9</f>
        <v>8.2000000000000003E-2</v>
      </c>
    </row>
    <row r="10" spans="2:14" s="27" customFormat="1" ht="12">
      <c r="B10" s="50" t="s">
        <v>44</v>
      </c>
      <c r="C10" s="87" t="s">
        <v>45</v>
      </c>
      <c r="D10" s="50" t="s">
        <v>108</v>
      </c>
      <c r="E10" s="90">
        <f>VLOOKUP(D10,Prices!$B:$I,2,FALSE)</f>
        <v>-2.5999999999999999E-2</v>
      </c>
      <c r="F10" s="51">
        <f>(($C$5+E10)/(1-M10)-($C$5+E10))+N10</f>
        <v>0.36265471419531708</v>
      </c>
      <c r="G10" s="52">
        <f>E10+F10</f>
        <v>0.33665471419531706</v>
      </c>
      <c r="H10" s="53">
        <f>G7-E10-F10</f>
        <v>-0.33665471419531706</v>
      </c>
      <c r="I10" s="48">
        <v>5.1799999999999999E-2</v>
      </c>
      <c r="J10" s="49">
        <v>0.03</v>
      </c>
      <c r="K10" s="33"/>
      <c r="L10" s="33">
        <v>0.05</v>
      </c>
      <c r="M10" s="30">
        <f t="shared" ref="M10:N13" si="0">I10+K10</f>
        <v>5.1799999999999999E-2</v>
      </c>
      <c r="N10" s="105">
        <f t="shared" si="0"/>
        <v>0.08</v>
      </c>
    </row>
    <row r="11" spans="2:14" s="27" customFormat="1" ht="12">
      <c r="B11" s="50" t="s">
        <v>44</v>
      </c>
      <c r="C11" s="87" t="s">
        <v>45</v>
      </c>
      <c r="D11" s="50" t="s">
        <v>109</v>
      </c>
      <c r="E11" s="90">
        <f>VLOOKUP(D11,Prices!$B:$I,2,FALSE)</f>
        <v>-1.4E-2</v>
      </c>
      <c r="F11" s="51">
        <f>(($C$5+E11)/(1-M11)-($C$5+E11))+N11</f>
        <v>0.33430512174643134</v>
      </c>
      <c r="G11" s="52">
        <f>E11+F11</f>
        <v>0.32030512174643133</v>
      </c>
      <c r="H11" s="53">
        <f>G7-E11-F11</f>
        <v>-0.32030512174643133</v>
      </c>
      <c r="I11" s="48">
        <v>4.7199999999999999E-2</v>
      </c>
      <c r="J11" s="49">
        <v>2.7400000000000001E-2</v>
      </c>
      <c r="K11" s="33"/>
      <c r="L11" s="33">
        <v>0.05</v>
      </c>
      <c r="M11" s="30">
        <f t="shared" si="0"/>
        <v>4.7199999999999999E-2</v>
      </c>
      <c r="N11" s="105">
        <f t="shared" si="0"/>
        <v>7.7399999999999997E-2</v>
      </c>
    </row>
    <row r="12" spans="2:14" s="27" customFormat="1" ht="12">
      <c r="B12" s="50" t="s">
        <v>44</v>
      </c>
      <c r="C12" s="87" t="s">
        <v>45</v>
      </c>
      <c r="D12" s="50" t="s">
        <v>110</v>
      </c>
      <c r="E12" s="90">
        <f>VLOOKUP(D12,Prices!$B:$I,2,FALSE)</f>
        <v>4.3999999999999997E-2</v>
      </c>
      <c r="F12" s="51">
        <f>(($C$5+E12)/(1-M12)-($C$5+E12))+N12</f>
        <v>0.30880661234722639</v>
      </c>
      <c r="G12" s="52">
        <f>E12+F12</f>
        <v>0.35280661234722638</v>
      </c>
      <c r="H12" s="53">
        <f>G7-E12-F12</f>
        <v>-0.35280661234722638</v>
      </c>
      <c r="I12" s="48">
        <v>4.2700000000000002E-2</v>
      </c>
      <c r="J12" s="49">
        <v>2.4899999999999999E-2</v>
      </c>
      <c r="K12" s="33"/>
      <c r="L12" s="33">
        <v>0.05</v>
      </c>
      <c r="M12" s="30">
        <f t="shared" si="0"/>
        <v>4.2700000000000002E-2</v>
      </c>
      <c r="N12" s="105">
        <f t="shared" si="0"/>
        <v>7.4899999999999994E-2</v>
      </c>
    </row>
    <row r="13" spans="2:14">
      <c r="B13" s="54" t="s">
        <v>44</v>
      </c>
      <c r="C13" s="88" t="s">
        <v>45</v>
      </c>
      <c r="D13" s="54" t="s">
        <v>111</v>
      </c>
      <c r="E13" s="91">
        <f>VLOOKUP(D13,Prices!$B:$I,2,FALSE)</f>
        <v>0</v>
      </c>
      <c r="F13" s="55">
        <f>(($C$5+E13)/(1-M13)-($C$5+E13))+N13</f>
        <v>9.9050020169422937E-2</v>
      </c>
      <c r="G13" s="56">
        <f>E13+F13</f>
        <v>9.9050020169422937E-2</v>
      </c>
      <c r="H13" s="57">
        <f>G7-E13-F13</f>
        <v>-9.9050020169422937E-2</v>
      </c>
      <c r="I13" s="48">
        <v>8.3999999999999995E-3</v>
      </c>
      <c r="J13" s="49">
        <v>5.0000000000000001E-3</v>
      </c>
      <c r="L13" s="33">
        <v>0.05</v>
      </c>
      <c r="M13" s="30">
        <f t="shared" si="0"/>
        <v>8.3999999999999995E-3</v>
      </c>
      <c r="N13" s="105">
        <f t="shared" si="0"/>
        <v>5.5E-2</v>
      </c>
    </row>
    <row r="15" spans="2:14" s="27" customFormat="1" ht="15.75">
      <c r="B15" s="35" t="s">
        <v>46</v>
      </c>
      <c r="C15" s="36"/>
      <c r="D15" s="36"/>
      <c r="E15" s="37" t="s">
        <v>34</v>
      </c>
      <c r="F15" s="38" t="s">
        <v>47</v>
      </c>
      <c r="G15" s="39">
        <f>VLOOKUP(F15,Prices!$B:$I,2,FALSE)</f>
        <v>0</v>
      </c>
      <c r="H15" s="40">
        <f>G15</f>
        <v>0</v>
      </c>
      <c r="I15" s="41"/>
      <c r="J15" s="34"/>
      <c r="K15" s="33"/>
      <c r="L15" s="33"/>
    </row>
    <row r="16" spans="2:14" s="27" customFormat="1" ht="12">
      <c r="B16" s="58" t="s">
        <v>35</v>
      </c>
      <c r="C16" s="58" t="s">
        <v>36</v>
      </c>
      <c r="D16" s="58" t="s">
        <v>37</v>
      </c>
      <c r="E16" s="31" t="s">
        <v>38</v>
      </c>
      <c r="F16" s="31" t="s">
        <v>39</v>
      </c>
      <c r="G16" s="58" t="s">
        <v>40</v>
      </c>
      <c r="H16" s="31" t="s">
        <v>41</v>
      </c>
      <c r="I16" s="41"/>
      <c r="J16" s="34"/>
      <c r="K16" s="33"/>
      <c r="L16" s="33"/>
    </row>
    <row r="17" spans="2:14" s="27" customFormat="1" ht="12">
      <c r="B17" s="59" t="s">
        <v>44</v>
      </c>
      <c r="C17" s="59" t="s">
        <v>48</v>
      </c>
      <c r="D17" s="59" t="s">
        <v>49</v>
      </c>
      <c r="E17" s="60">
        <f>VLOOKUP(D17,Prices!$B:$I,2,FALSE)</f>
        <v>6.0000000000000001E-3</v>
      </c>
      <c r="F17" s="55">
        <f>(($C$5+E17)/(1-M17)-($C$5+E17))+N17</f>
        <v>0.24251741097776874</v>
      </c>
      <c r="G17" s="61">
        <f>E17+F17</f>
        <v>0.24851741097776875</v>
      </c>
      <c r="H17" s="62">
        <f>$G$15-E17-F17</f>
        <v>-0.24851741097776875</v>
      </c>
      <c r="I17" s="41">
        <v>2.8199999999999999E-2</v>
      </c>
      <c r="J17" s="34">
        <v>1.9199999999999998E-2</v>
      </c>
      <c r="K17" s="78">
        <v>6.0299999999999998E-3</v>
      </c>
      <c r="L17" s="33">
        <v>3.8800000000000001E-2</v>
      </c>
      <c r="M17" s="30">
        <f>I17+K17</f>
        <v>3.4229999999999997E-2</v>
      </c>
      <c r="N17" s="105">
        <f>J17+L17</f>
        <v>5.7999999999999996E-2</v>
      </c>
    </row>
    <row r="19" spans="2:14" s="27" customFormat="1" ht="15.75">
      <c r="B19" s="35" t="s">
        <v>153</v>
      </c>
      <c r="C19" s="36"/>
      <c r="D19" s="36"/>
      <c r="E19" s="37" t="s">
        <v>34</v>
      </c>
      <c r="F19" s="38" t="s">
        <v>77</v>
      </c>
      <c r="G19" s="39">
        <f>VLOOKUP(F19,Prices!$B:$I,2,FALSE)</f>
        <v>0</v>
      </c>
      <c r="H19" s="40">
        <f>G19</f>
        <v>0</v>
      </c>
      <c r="I19" s="41"/>
      <c r="J19" s="34"/>
      <c r="K19" s="33"/>
      <c r="L19" s="33"/>
    </row>
    <row r="20" spans="2:14" s="27" customFormat="1" ht="12"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42" t="s">
        <v>40</v>
      </c>
      <c r="H20" s="43" t="s">
        <v>41</v>
      </c>
      <c r="I20" s="41"/>
      <c r="J20" s="34"/>
      <c r="K20" s="33"/>
      <c r="L20" s="33"/>
    </row>
    <row r="21" spans="2:14" s="27" customFormat="1" ht="12">
      <c r="B21" s="44" t="s">
        <v>44</v>
      </c>
      <c r="C21" s="44" t="s">
        <v>160</v>
      </c>
      <c r="D21" s="44" t="s">
        <v>161</v>
      </c>
      <c r="E21" s="75">
        <f>VLOOKUP(D21,Prices!$B:$I,2,FALSE)</f>
        <v>0</v>
      </c>
      <c r="F21" s="45">
        <f>(($C$5+E21)/(1-M21)-($C$5+E21))+N21</f>
        <v>4.5305205205204951E-2</v>
      </c>
      <c r="G21" s="130">
        <f>E21+F21</f>
        <v>4.5305205205204951E-2</v>
      </c>
      <c r="H21" s="47">
        <f>$G$15-E21-F21</f>
        <v>-4.5305205205204951E-2</v>
      </c>
      <c r="I21" s="41">
        <v>1E-3</v>
      </c>
      <c r="J21" s="34">
        <f>0.03+0.0101</f>
        <v>4.0099999999999997E-2</v>
      </c>
      <c r="K21" s="78"/>
      <c r="L21" s="33"/>
      <c r="M21" s="30">
        <f t="shared" ref="M21:N24" si="1">I21+K21</f>
        <v>1E-3</v>
      </c>
      <c r="N21" s="105">
        <f t="shared" si="1"/>
        <v>4.0099999999999997E-2</v>
      </c>
    </row>
    <row r="22" spans="2:14" s="27" customFormat="1" ht="12">
      <c r="B22" s="50" t="s">
        <v>44</v>
      </c>
      <c r="C22" s="50" t="s">
        <v>72</v>
      </c>
      <c r="D22" s="50" t="s">
        <v>72</v>
      </c>
      <c r="E22" s="77">
        <f>VLOOKUP(D22,Prices!$B:$I,2,FALSE)</f>
        <v>-0.106</v>
      </c>
      <c r="F22" s="51">
        <f>(($C$5+E22)/(1-M22)-($C$5+E22))+N22</f>
        <v>0.23916012116147894</v>
      </c>
      <c r="G22" s="130">
        <f>E22+F22</f>
        <v>0.13316012116147896</v>
      </c>
      <c r="H22" s="53">
        <f>$G$15-E22-F22</f>
        <v>-0.13316012116147896</v>
      </c>
      <c r="I22" s="41">
        <v>4.2599999999999999E-2</v>
      </c>
      <c r="J22" s="34">
        <v>1.2500000000000001E-2</v>
      </c>
      <c r="K22" s="78"/>
      <c r="L22" s="33"/>
      <c r="M22" s="30">
        <f t="shared" si="1"/>
        <v>4.2599999999999999E-2</v>
      </c>
      <c r="N22" s="105">
        <f t="shared" si="1"/>
        <v>1.2500000000000001E-2</v>
      </c>
    </row>
    <row r="23" spans="2:14" s="27" customFormat="1" ht="12">
      <c r="B23" s="50" t="s">
        <v>44</v>
      </c>
      <c r="C23" s="50" t="s">
        <v>162</v>
      </c>
      <c r="D23" s="50" t="s">
        <v>158</v>
      </c>
      <c r="E23" s="77">
        <f>VLOOKUP(D23,Prices!$B:$I,2,FALSE)</f>
        <v>-9.6000000000000002E-2</v>
      </c>
      <c r="F23" s="51">
        <f>(($C$5+E23)/(1-M23)-($C$5+E23))+N23</f>
        <v>0.41886442838928983</v>
      </c>
      <c r="G23" s="130">
        <f>E23+F23</f>
        <v>0.32286442838928986</v>
      </c>
      <c r="H23" s="53">
        <f>$G$15-E23-F23</f>
        <v>-0.32286442838928986</v>
      </c>
      <c r="I23" s="41">
        <v>5.8799999999999998E-2</v>
      </c>
      <c r="J23" s="34">
        <f>0.0978+0.0022</f>
        <v>9.9999999999999992E-2</v>
      </c>
      <c r="K23" s="78"/>
      <c r="L23" s="33"/>
      <c r="M23" s="30">
        <f t="shared" si="1"/>
        <v>5.8799999999999998E-2</v>
      </c>
      <c r="N23" s="105">
        <f t="shared" si="1"/>
        <v>9.9999999999999992E-2</v>
      </c>
    </row>
    <row r="24" spans="2:14" s="27" customFormat="1" ht="12">
      <c r="B24" s="54" t="s">
        <v>44</v>
      </c>
      <c r="C24" s="54" t="s">
        <v>163</v>
      </c>
      <c r="D24" s="54" t="s">
        <v>158</v>
      </c>
      <c r="E24" s="80">
        <f>VLOOKUP(D24,Prices!$B:$I,2,FALSE)</f>
        <v>-9.6000000000000002E-2</v>
      </c>
      <c r="F24" s="55">
        <f>(($C$5+E24)/(1-M24)-($C$5+E24))+N24</f>
        <v>0.56909921841076883</v>
      </c>
      <c r="G24" s="130">
        <f>E24+F24</f>
        <v>0.47309921841076885</v>
      </c>
      <c r="H24" s="57">
        <f>$G$15-E24-F24</f>
        <v>-0.47309921841076885</v>
      </c>
      <c r="I24" s="41">
        <v>7.8799999999999995E-2</v>
      </c>
      <c r="J24" s="34">
        <f>0.1231+0.0094</f>
        <v>0.13250000000000001</v>
      </c>
      <c r="K24" s="78"/>
      <c r="L24" s="33"/>
      <c r="M24" s="30">
        <f t="shared" si="1"/>
        <v>7.8799999999999995E-2</v>
      </c>
      <c r="N24" s="105">
        <f t="shared" si="1"/>
        <v>0.13250000000000001</v>
      </c>
    </row>
    <row r="26" spans="2:14" s="27" customFormat="1" ht="15.75">
      <c r="B26" s="35" t="s">
        <v>50</v>
      </c>
      <c r="C26" s="36"/>
      <c r="D26" s="36"/>
      <c r="E26" s="37" t="s">
        <v>34</v>
      </c>
      <c r="F26" s="38" t="s">
        <v>50</v>
      </c>
      <c r="G26" s="39">
        <f>VLOOKUP(F26,Prices!$B:$I,2,FALSE)</f>
        <v>0</v>
      </c>
      <c r="H26" s="40">
        <f>G26</f>
        <v>0</v>
      </c>
      <c r="I26" s="41"/>
      <c r="J26" s="34"/>
      <c r="K26" s="33"/>
      <c r="L26" s="33"/>
    </row>
    <row r="27" spans="2:14" s="27" customFormat="1" ht="12">
      <c r="B27" s="42" t="s">
        <v>35</v>
      </c>
      <c r="C27" s="42" t="s">
        <v>36</v>
      </c>
      <c r="D27" s="42" t="s">
        <v>37</v>
      </c>
      <c r="E27" s="43" t="s">
        <v>38</v>
      </c>
      <c r="F27" s="43" t="s">
        <v>39</v>
      </c>
      <c r="G27" s="42" t="s">
        <v>40</v>
      </c>
      <c r="H27" s="43" t="s">
        <v>41</v>
      </c>
      <c r="I27" s="41"/>
      <c r="J27" s="34"/>
      <c r="K27" s="33"/>
      <c r="L27" s="33"/>
    </row>
    <row r="28" spans="2:14" s="27" customFormat="1" ht="12">
      <c r="B28" s="63" t="s">
        <v>44</v>
      </c>
      <c r="C28" s="63" t="s">
        <v>51</v>
      </c>
      <c r="D28" s="63" t="s">
        <v>52</v>
      </c>
      <c r="E28" s="64">
        <f>VLOOKUP(D28,Prices!$B:$I,2,FALSE)</f>
        <v>-0.186</v>
      </c>
      <c r="F28" s="45">
        <f>(($C$5+E28)/(1-M28)-($C$5+E28))+N28</f>
        <v>0.55072340541127907</v>
      </c>
      <c r="G28" s="65">
        <f>E28+F28</f>
        <v>0.36472340541127907</v>
      </c>
      <c r="H28" s="66">
        <f>$G$26-E28-F28</f>
        <v>-0.36472340541127907</v>
      </c>
      <c r="I28" s="41">
        <v>7.9699999999999993E-2</v>
      </c>
      <c r="J28" s="34">
        <v>0.11650000000000001</v>
      </c>
      <c r="K28" s="33"/>
      <c r="L28" s="33"/>
      <c r="M28" s="30">
        <f t="shared" ref="M28:N31" si="2">I28+K28</f>
        <v>7.9699999999999993E-2</v>
      </c>
      <c r="N28" s="105">
        <f t="shared" si="2"/>
        <v>0.11650000000000001</v>
      </c>
    </row>
    <row r="29" spans="2:14" s="27" customFormat="1" ht="12">
      <c r="B29" s="67" t="s">
        <v>44</v>
      </c>
      <c r="C29" s="67" t="s">
        <v>51</v>
      </c>
      <c r="D29" s="67" t="s">
        <v>53</v>
      </c>
      <c r="E29" s="68">
        <f>VLOOKUP(D29,Prices!$B:$I,2,FALSE)</f>
        <v>-0.156</v>
      </c>
      <c r="F29" s="51">
        <f>(($C$5+E29)/(1-M29)-($C$5+E29))+N29</f>
        <v>0.49317342657342711</v>
      </c>
      <c r="G29" s="69">
        <f>E29+F29</f>
        <v>0.33717342657342708</v>
      </c>
      <c r="H29" s="70">
        <f>$G$26-E29-F29</f>
        <v>-0.33717342657342708</v>
      </c>
      <c r="I29" s="41">
        <v>7.0499999999999993E-2</v>
      </c>
      <c r="J29" s="34">
        <f>0.1012+0.0094</f>
        <v>0.1106</v>
      </c>
      <c r="K29" s="33"/>
      <c r="L29" s="33"/>
      <c r="M29" s="30">
        <f t="shared" si="2"/>
        <v>7.0499999999999993E-2</v>
      </c>
      <c r="N29" s="105">
        <f t="shared" si="2"/>
        <v>0.1106</v>
      </c>
    </row>
    <row r="30" spans="2:14" s="27" customFormat="1" ht="12">
      <c r="B30" s="67" t="s">
        <v>44</v>
      </c>
      <c r="C30" s="67" t="s">
        <v>51</v>
      </c>
      <c r="D30" s="67" t="s">
        <v>54</v>
      </c>
      <c r="E30" s="68">
        <f>VLOOKUP(D30,Prices!$B:$I,2,FALSE)</f>
        <v>-0.126</v>
      </c>
      <c r="F30" s="51">
        <f>(($C$5+E30)/(1-M30)-($C$5+E30))+N30</f>
        <v>0.5137426135750518</v>
      </c>
      <c r="G30" s="69">
        <f>E30+F30</f>
        <v>0.3877426135750518</v>
      </c>
      <c r="H30" s="70">
        <f>$G$26-E30-F30</f>
        <v>-0.3877426135750518</v>
      </c>
      <c r="I30" s="41">
        <v>7.3300000000000004E-2</v>
      </c>
      <c r="J30" s="34">
        <v>0.1124</v>
      </c>
      <c r="K30" s="33"/>
      <c r="L30" s="33"/>
      <c r="M30" s="30">
        <f t="shared" si="2"/>
        <v>7.3300000000000004E-2</v>
      </c>
      <c r="N30" s="105">
        <f t="shared" si="2"/>
        <v>0.1124</v>
      </c>
    </row>
    <row r="31" spans="2:14" s="27" customFormat="1" ht="12">
      <c r="B31" s="71" t="s">
        <v>44</v>
      </c>
      <c r="C31" s="71" t="s">
        <v>51</v>
      </c>
      <c r="D31" s="71" t="s">
        <v>55</v>
      </c>
      <c r="E31" s="72">
        <f>VLOOKUP(D31,Prices!$B:$I,2,FALSE)</f>
        <v>-0.106</v>
      </c>
      <c r="F31" s="55">
        <f>(($C$5+E31)/(1-M31)-($C$5+E31))+N31</f>
        <v>0.49696578805809577</v>
      </c>
      <c r="G31" s="73">
        <f>E31+F31</f>
        <v>0.39096578805809579</v>
      </c>
      <c r="H31" s="74">
        <f>$G$26-E31-F31</f>
        <v>-0.39096578805809579</v>
      </c>
      <c r="I31" s="41">
        <v>7.0499999999999993E-2</v>
      </c>
      <c r="J31" s="34">
        <f>0.1012+0.0094</f>
        <v>0.1106</v>
      </c>
      <c r="K31" s="33"/>
      <c r="L31" s="33"/>
      <c r="M31" s="30">
        <f t="shared" si="2"/>
        <v>7.0499999999999993E-2</v>
      </c>
      <c r="N31" s="105">
        <f t="shared" si="2"/>
        <v>0.1106</v>
      </c>
    </row>
    <row r="33" spans="2:14" s="27" customFormat="1" ht="15.75">
      <c r="B33" s="35" t="s">
        <v>21</v>
      </c>
      <c r="C33" s="36"/>
      <c r="D33" s="36"/>
      <c r="E33" s="37" t="s">
        <v>34</v>
      </c>
      <c r="F33" s="38" t="s">
        <v>21</v>
      </c>
      <c r="G33" s="39">
        <v>0.18</v>
      </c>
      <c r="H33" s="40">
        <f>G33</f>
        <v>0.18</v>
      </c>
      <c r="I33" s="41"/>
      <c r="J33" s="34"/>
      <c r="K33" s="33"/>
      <c r="L33" s="33"/>
    </row>
    <row r="34" spans="2:14" s="27" customFormat="1" ht="12">
      <c r="B34" s="42" t="s">
        <v>35</v>
      </c>
      <c r="C34" s="42" t="s">
        <v>36</v>
      </c>
      <c r="D34" s="42" t="s">
        <v>37</v>
      </c>
      <c r="E34" s="43" t="s">
        <v>38</v>
      </c>
      <c r="F34" s="43" t="s">
        <v>39</v>
      </c>
      <c r="G34" s="42" t="s">
        <v>40</v>
      </c>
      <c r="H34" s="43" t="s">
        <v>41</v>
      </c>
      <c r="I34" s="41"/>
      <c r="J34" s="34"/>
      <c r="K34" s="33"/>
      <c r="L34" s="33"/>
    </row>
    <row r="35" spans="2:14" s="27" customFormat="1" ht="12">
      <c r="B35" s="44" t="s">
        <v>44</v>
      </c>
      <c r="C35" s="44" t="s">
        <v>56</v>
      </c>
      <c r="D35" s="44" t="s">
        <v>57</v>
      </c>
      <c r="E35" s="75">
        <v>-0.105</v>
      </c>
      <c r="F35" s="45">
        <f t="shared" ref="F35:F41" si="3">($C$5+E35)*I35+J35+($C$5+E35)*K35+L35</f>
        <v>0.18539699999999998</v>
      </c>
      <c r="G35" s="45">
        <f t="shared" ref="G35:G41" si="4">E35+F35</f>
        <v>8.0396999999999982E-2</v>
      </c>
      <c r="H35" s="47">
        <f>G33-E35-F35</f>
        <v>9.9602999999999997E-2</v>
      </c>
      <c r="I35" s="41">
        <v>3.2599999999999997E-2</v>
      </c>
      <c r="J35" s="34">
        <v>1.9300000000000001E-2</v>
      </c>
      <c r="K35" s="76"/>
      <c r="L35" s="33"/>
      <c r="M35" s="30">
        <f t="shared" ref="M35:N41" si="5">I35+K35</f>
        <v>3.2599999999999997E-2</v>
      </c>
      <c r="N35" s="105">
        <f t="shared" si="5"/>
        <v>1.9300000000000001E-2</v>
      </c>
    </row>
    <row r="36" spans="2:14" s="27" customFormat="1" ht="12">
      <c r="B36" s="50" t="s">
        <v>44</v>
      </c>
      <c r="C36" s="50" t="s">
        <v>56</v>
      </c>
      <c r="D36" s="50" t="s">
        <v>58</v>
      </c>
      <c r="E36" s="77">
        <v>-9.2499999999999999E-2</v>
      </c>
      <c r="F36" s="51">
        <f t="shared" si="3"/>
        <v>0.20998499999999998</v>
      </c>
      <c r="G36" s="51">
        <f t="shared" si="4"/>
        <v>0.11748499999999998</v>
      </c>
      <c r="H36" s="53">
        <f>G33-E36-F36</f>
        <v>6.2514999999999987E-2</v>
      </c>
      <c r="I36" s="41">
        <v>3.7999999999999999E-2</v>
      </c>
      <c r="J36" s="34">
        <v>1.5900000000000001E-2</v>
      </c>
      <c r="K36" s="33"/>
      <c r="L36" s="33"/>
      <c r="M36" s="30">
        <f t="shared" si="5"/>
        <v>3.7999999999999999E-2</v>
      </c>
      <c r="N36" s="105">
        <f t="shared" si="5"/>
        <v>1.5900000000000001E-2</v>
      </c>
    </row>
    <row r="37" spans="2:14" s="27" customFormat="1" ht="12">
      <c r="B37" s="50" t="s">
        <v>44</v>
      </c>
      <c r="C37" s="50" t="s">
        <v>56</v>
      </c>
      <c r="D37" s="50" t="s">
        <v>59</v>
      </c>
      <c r="E37" s="77">
        <v>-7.0000000000000007E-2</v>
      </c>
      <c r="F37" s="51">
        <f t="shared" si="3"/>
        <v>0.24647599999999997</v>
      </c>
      <c r="G37" s="51">
        <f t="shared" si="4"/>
        <v>0.17647599999999997</v>
      </c>
      <c r="H37" s="53">
        <f>G33-E37-F37</f>
        <v>3.5240000000000271E-3</v>
      </c>
      <c r="I37" s="41">
        <v>4.5199999999999997E-2</v>
      </c>
      <c r="J37" s="34">
        <v>1.46E-2</v>
      </c>
      <c r="K37" s="33"/>
      <c r="L37" s="33"/>
      <c r="M37" s="30">
        <f t="shared" si="5"/>
        <v>4.5199999999999997E-2</v>
      </c>
      <c r="N37" s="105">
        <f t="shared" si="5"/>
        <v>1.46E-2</v>
      </c>
    </row>
    <row r="38" spans="2:14" s="27" customFormat="1" ht="12">
      <c r="B38" s="50" t="s">
        <v>44</v>
      </c>
      <c r="C38" s="50" t="s">
        <v>56</v>
      </c>
      <c r="D38" s="50" t="s">
        <v>60</v>
      </c>
      <c r="E38" s="77">
        <v>-0.16</v>
      </c>
      <c r="F38" s="51">
        <f t="shared" si="3"/>
        <v>0.24488400000000002</v>
      </c>
      <c r="G38" s="51">
        <f t="shared" si="4"/>
        <v>8.4884000000000015E-2</v>
      </c>
      <c r="H38" s="53">
        <f>G33-E38-F38</f>
        <v>9.5115999999999951E-2</v>
      </c>
      <c r="I38" s="41">
        <v>4.4600000000000001E-2</v>
      </c>
      <c r="J38" s="34">
        <v>2.01E-2</v>
      </c>
      <c r="K38" s="33"/>
      <c r="L38" s="33"/>
      <c r="M38" s="30">
        <f t="shared" si="5"/>
        <v>4.4600000000000001E-2</v>
      </c>
      <c r="N38" s="105">
        <f t="shared" si="5"/>
        <v>2.01E-2</v>
      </c>
    </row>
    <row r="39" spans="2:14" s="27" customFormat="1" ht="12">
      <c r="B39" s="50" t="s">
        <v>44</v>
      </c>
      <c r="C39" s="50" t="s">
        <v>56</v>
      </c>
      <c r="D39" s="50" t="s">
        <v>61</v>
      </c>
      <c r="E39" s="77">
        <v>0</v>
      </c>
      <c r="F39" s="51">
        <f t="shared" si="3"/>
        <v>0.17348</v>
      </c>
      <c r="G39" s="51">
        <f t="shared" si="4"/>
        <v>0.17348</v>
      </c>
      <c r="H39" s="53">
        <f>G33-E39-F39</f>
        <v>6.519999999999998E-3</v>
      </c>
      <c r="I39" s="41">
        <v>3.1899999999999998E-2</v>
      </c>
      <c r="J39" s="34">
        <v>7.6E-3</v>
      </c>
      <c r="K39" s="33"/>
      <c r="L39" s="33"/>
      <c r="M39" s="30">
        <f t="shared" si="5"/>
        <v>3.1899999999999998E-2</v>
      </c>
      <c r="N39" s="105">
        <f t="shared" si="5"/>
        <v>7.6E-3</v>
      </c>
    </row>
    <row r="40" spans="2:14" s="27" customFormat="1" ht="12">
      <c r="B40" s="50" t="s">
        <v>44</v>
      </c>
      <c r="C40" s="50" t="s">
        <v>62</v>
      </c>
      <c r="D40" s="50" t="s">
        <v>63</v>
      </c>
      <c r="E40" s="77">
        <v>0.13500000000000001</v>
      </c>
      <c r="F40" s="51">
        <f t="shared" si="3"/>
        <v>0.12443650000000001</v>
      </c>
      <c r="G40" s="51">
        <f t="shared" si="4"/>
        <v>0.25943650000000001</v>
      </c>
      <c r="H40" s="53">
        <f>G33-E40-F40</f>
        <v>-7.9436500000000021E-2</v>
      </c>
      <c r="I40" s="41">
        <v>1.8100000000000002E-2</v>
      </c>
      <c r="J40" s="34">
        <v>7.6E-3</v>
      </c>
      <c r="K40" s="78">
        <v>3.8E-3</v>
      </c>
      <c r="L40" s="33"/>
      <c r="M40" s="30">
        <f t="shared" si="5"/>
        <v>2.1900000000000003E-2</v>
      </c>
      <c r="N40" s="105">
        <f t="shared" si="5"/>
        <v>7.6E-3</v>
      </c>
    </row>
    <row r="41" spans="2:14">
      <c r="B41" s="54" t="s">
        <v>44</v>
      </c>
      <c r="C41" s="79" t="s">
        <v>64</v>
      </c>
      <c r="D41" s="79" t="s">
        <v>63</v>
      </c>
      <c r="E41" s="80">
        <v>0.13500000000000001</v>
      </c>
      <c r="F41" s="55">
        <f t="shared" si="3"/>
        <v>5.6550999999999997E-2</v>
      </c>
      <c r="G41" s="55">
        <f t="shared" si="4"/>
        <v>0.191551</v>
      </c>
      <c r="H41" s="57">
        <f>G33-E41-F41</f>
        <v>-1.1551000000000013E-2</v>
      </c>
      <c r="I41" s="41">
        <v>1.06E-2</v>
      </c>
      <c r="J41" s="34"/>
      <c r="M41" s="30">
        <f t="shared" si="5"/>
        <v>1.06E-2</v>
      </c>
      <c r="N41" s="105">
        <f t="shared" si="5"/>
        <v>0</v>
      </c>
    </row>
    <row r="44" spans="2:14" s="27" customFormat="1" ht="15.75">
      <c r="B44" s="35" t="s">
        <v>19</v>
      </c>
      <c r="C44" s="36"/>
      <c r="D44" s="36"/>
      <c r="E44" s="37" t="s">
        <v>34</v>
      </c>
      <c r="F44" s="38" t="s">
        <v>11</v>
      </c>
      <c r="G44" s="39">
        <f>VLOOKUP(F44,Prices!$B:$I,2,FALSE)</f>
        <v>0</v>
      </c>
      <c r="H44" s="40">
        <f>G44</f>
        <v>0</v>
      </c>
      <c r="I44" s="41"/>
      <c r="J44" s="34"/>
      <c r="K44" s="33"/>
      <c r="L44" s="33"/>
    </row>
    <row r="45" spans="2:14" s="27" customFormat="1" ht="12">
      <c r="B45" s="42" t="s">
        <v>35</v>
      </c>
      <c r="C45" s="42" t="s">
        <v>36</v>
      </c>
      <c r="D45" s="42" t="s">
        <v>37</v>
      </c>
      <c r="E45" s="43" t="s">
        <v>38</v>
      </c>
      <c r="F45" s="43" t="s">
        <v>39</v>
      </c>
      <c r="G45" s="42" t="s">
        <v>40</v>
      </c>
      <c r="H45" s="43" t="s">
        <v>41</v>
      </c>
      <c r="I45" s="41"/>
      <c r="J45" s="34"/>
      <c r="K45" s="33"/>
      <c r="L45" s="33"/>
    </row>
    <row r="46" spans="2:14" s="92" customFormat="1" ht="12">
      <c r="B46" s="44" t="s">
        <v>44</v>
      </c>
      <c r="C46" s="44" t="s">
        <v>65</v>
      </c>
      <c r="D46" s="44" t="s">
        <v>22</v>
      </c>
      <c r="E46" s="75">
        <f>VLOOKUP(D46,Prices!$B:$I,2,FALSE)</f>
        <v>0</v>
      </c>
      <c r="F46" s="45">
        <f>($C$5+E46)*I46+J46+($C$5+E46)*K46+L46</f>
        <v>0.37383229920010752</v>
      </c>
      <c r="G46" s="45">
        <f>E46+F46</f>
        <v>0.37383229920010752</v>
      </c>
      <c r="H46" s="47">
        <f>G44-E46-F46</f>
        <v>-0.37383229920010752</v>
      </c>
      <c r="I46" s="48">
        <v>2.5219999999999999E-2</v>
      </c>
      <c r="J46" s="49">
        <v>1.0368299200107548E-2</v>
      </c>
      <c r="K46" s="93">
        <v>4.2599999999999999E-2</v>
      </c>
      <c r="L46" s="94">
        <v>1.0800000000000001E-2</v>
      </c>
      <c r="M46" s="30">
        <f t="shared" ref="M46:N48" si="6">I46+K46</f>
        <v>6.7819999999999991E-2</v>
      </c>
      <c r="N46" s="105">
        <f t="shared" si="6"/>
        <v>2.116829920010755E-2</v>
      </c>
    </row>
    <row r="47" spans="2:14" s="92" customFormat="1" ht="12">
      <c r="B47" s="50" t="s">
        <v>44</v>
      </c>
      <c r="C47" s="50" t="s">
        <v>112</v>
      </c>
      <c r="D47" s="50" t="s">
        <v>22</v>
      </c>
      <c r="E47" s="77">
        <f>VLOOKUP(D47,Prices!$B:$I,2,FALSE)</f>
        <v>0</v>
      </c>
      <c r="F47" s="51">
        <f>($C$5+E47)*I47+J47+($C$5+E47)*K47+L47</f>
        <v>0.57682</v>
      </c>
      <c r="G47" s="51">
        <f>E47+F47</f>
        <v>0.57682</v>
      </c>
      <c r="H47" s="53">
        <f>G44-E47-F47</f>
        <v>-0.57682</v>
      </c>
      <c r="I47" s="48">
        <v>2.52E-2</v>
      </c>
      <c r="J47" s="49">
        <v>0.21346000000000001</v>
      </c>
      <c r="K47" s="93">
        <v>4.2599999999999999E-2</v>
      </c>
      <c r="L47" s="94">
        <v>1.0800000000000001E-2</v>
      </c>
      <c r="M47" s="30">
        <f t="shared" si="6"/>
        <v>6.7799999999999999E-2</v>
      </c>
      <c r="N47" s="105">
        <f t="shared" si="6"/>
        <v>0.22426000000000001</v>
      </c>
    </row>
    <row r="48" spans="2:14" s="1" customFormat="1">
      <c r="B48" s="54" t="s">
        <v>44</v>
      </c>
      <c r="C48" s="79" t="s">
        <v>152</v>
      </c>
      <c r="D48" s="79" t="s">
        <v>66</v>
      </c>
      <c r="E48" s="80">
        <f>VLOOKUP(D48,Prices!$B:$I,2,FALSE)</f>
        <v>-0.13600000000000001</v>
      </c>
      <c r="F48" s="55">
        <f>($C$5+E48)*I48+J48+($C$5+E48)*K48+L48</f>
        <v>0.31937840000000001</v>
      </c>
      <c r="G48" s="55">
        <f>E48+F48</f>
        <v>0.1833784</v>
      </c>
      <c r="H48" s="57">
        <f>G44-E48-F48</f>
        <v>-0.1833784</v>
      </c>
      <c r="I48" s="48">
        <v>4.8099999999999997E-2</v>
      </c>
      <c r="J48" s="49">
        <v>4.6699999999999998E-2</v>
      </c>
      <c r="K48" s="95"/>
      <c r="L48" s="95">
        <v>2.9100000000000001E-2</v>
      </c>
      <c r="M48" s="30">
        <f t="shared" si="6"/>
        <v>4.8099999999999997E-2</v>
      </c>
      <c r="N48" s="105">
        <f t="shared" si="6"/>
        <v>7.5800000000000006E-2</v>
      </c>
    </row>
    <row r="51" spans="2:14" s="27" customFormat="1" ht="15.75">
      <c r="B51" s="35" t="s">
        <v>12</v>
      </c>
      <c r="C51" s="36"/>
      <c r="D51" s="36"/>
      <c r="E51" s="37" t="s">
        <v>34</v>
      </c>
      <c r="F51" s="38" t="s">
        <v>12</v>
      </c>
      <c r="G51" s="39">
        <f>VLOOKUP(F51,Prices!$B:$I,2,FALSE)</f>
        <v>0</v>
      </c>
      <c r="H51" s="40">
        <f>G51</f>
        <v>0</v>
      </c>
      <c r="I51" s="41"/>
      <c r="J51" s="34"/>
      <c r="K51" s="33"/>
      <c r="L51" s="33"/>
    </row>
    <row r="52" spans="2:14" s="27" customFormat="1" ht="12">
      <c r="B52" s="58" t="s">
        <v>35</v>
      </c>
      <c r="C52" s="58" t="s">
        <v>36</v>
      </c>
      <c r="D52" s="58" t="s">
        <v>37</v>
      </c>
      <c r="E52" s="43" t="s">
        <v>38</v>
      </c>
      <c r="F52" s="31" t="s">
        <v>39</v>
      </c>
      <c r="G52" s="58" t="s">
        <v>40</v>
      </c>
      <c r="H52" s="31" t="s">
        <v>41</v>
      </c>
      <c r="I52" s="41"/>
      <c r="J52" s="34"/>
      <c r="K52" s="33"/>
      <c r="L52" s="33"/>
    </row>
    <row r="53" spans="2:14" s="27" customFormat="1" ht="12">
      <c r="B53" s="59" t="s">
        <v>44</v>
      </c>
      <c r="C53" s="59" t="s">
        <v>68</v>
      </c>
      <c r="D53" s="59" t="s">
        <v>69</v>
      </c>
      <c r="E53" s="60">
        <f>VLOOKUP(D53,Prices!$B:$I,2,FALSE)</f>
        <v>-0.106</v>
      </c>
      <c r="F53" s="61">
        <f>($C$5+E53)*I53+J53+($C$5+E53)*K53+L53</f>
        <v>0.14995340000000001</v>
      </c>
      <c r="G53" s="61">
        <f>E53+F53</f>
        <v>4.3953400000000017E-2</v>
      </c>
      <c r="H53" s="62">
        <f>G51-E53-F53</f>
        <v>-4.3953400000000017E-2</v>
      </c>
      <c r="I53" s="41">
        <v>2.6100000000000002E-2</v>
      </c>
      <c r="J53" s="34">
        <v>1.7000000000000001E-2</v>
      </c>
      <c r="K53" s="33"/>
      <c r="L53" s="33"/>
      <c r="M53" s="30">
        <f>I53+K53</f>
        <v>2.6100000000000002E-2</v>
      </c>
      <c r="N53" s="105">
        <f>J53+L53</f>
        <v>1.7000000000000001E-2</v>
      </c>
    </row>
    <row r="56" spans="2:14" ht="15.75">
      <c r="B56" s="35" t="s">
        <v>70</v>
      </c>
      <c r="C56" s="36"/>
      <c r="D56" s="36"/>
      <c r="E56" s="37" t="s">
        <v>34</v>
      </c>
      <c r="F56" s="38" t="s">
        <v>67</v>
      </c>
      <c r="G56" s="39">
        <f>VLOOKUP(F56,Prices!$B:$I,2,FALSE)</f>
        <v>0</v>
      </c>
      <c r="H56" s="40">
        <f>G56</f>
        <v>0</v>
      </c>
      <c r="I56" s="41"/>
      <c r="J56" s="34"/>
      <c r="K56" s="33"/>
      <c r="L56" s="33"/>
    </row>
    <row r="57" spans="2:14">
      <c r="B57" s="42" t="s">
        <v>35</v>
      </c>
      <c r="C57" s="42" t="s">
        <v>36</v>
      </c>
      <c r="D57" s="42" t="s">
        <v>37</v>
      </c>
      <c r="E57" s="43" t="s">
        <v>38</v>
      </c>
      <c r="F57" s="43" t="s">
        <v>39</v>
      </c>
      <c r="G57" s="42" t="s">
        <v>40</v>
      </c>
      <c r="H57" s="43" t="s">
        <v>41</v>
      </c>
      <c r="I57" s="41"/>
      <c r="J57" s="34"/>
      <c r="K57" s="33"/>
      <c r="L57" s="33"/>
    </row>
    <row r="58" spans="2:14">
      <c r="B58" s="44" t="s">
        <v>44</v>
      </c>
      <c r="C58" s="44" t="s">
        <v>71</v>
      </c>
      <c r="D58" s="44" t="s">
        <v>72</v>
      </c>
      <c r="E58" s="75">
        <f>VLOOKUP(D58,Prices!$B:$I,2,FALSE)</f>
        <v>-0.106</v>
      </c>
      <c r="F58" s="45">
        <f>($C$5+E58)*I58+J58+($C$5+E58)*K58+L58</f>
        <v>0.26717180000000001</v>
      </c>
      <c r="G58" s="45">
        <f>E58+F58</f>
        <v>0.16117180000000003</v>
      </c>
      <c r="H58" s="47">
        <f>G56-E58-F58</f>
        <v>-0.16117180000000003</v>
      </c>
      <c r="I58" s="41">
        <v>4.9700000000000001E-2</v>
      </c>
      <c r="J58" s="34">
        <v>1.4E-2</v>
      </c>
      <c r="K58" s="78"/>
      <c r="L58" s="33"/>
      <c r="M58" s="30">
        <f>I58+K58</f>
        <v>4.9700000000000001E-2</v>
      </c>
      <c r="N58" s="105">
        <f>J58+L58</f>
        <v>1.4E-2</v>
      </c>
    </row>
    <row r="59" spans="2:14">
      <c r="B59" s="54" t="s">
        <v>44</v>
      </c>
      <c r="C59" s="79" t="s">
        <v>71</v>
      </c>
      <c r="D59" s="79" t="s">
        <v>73</v>
      </c>
      <c r="E59" s="80">
        <f>VLOOKUP(D59,Prices!$B:$I,2,FALSE)</f>
        <v>-0.13600000000000001</v>
      </c>
      <c r="F59" s="55">
        <f>($C$5+E59)*I59+J59+($C$5+E59)*K59+L59</f>
        <v>0.24945040000000002</v>
      </c>
      <c r="G59" s="55">
        <f>E59+F59</f>
        <v>0.11345040000000001</v>
      </c>
      <c r="H59" s="57">
        <f>G56-E59-F59</f>
        <v>-0.11345040000000001</v>
      </c>
      <c r="I59" s="41">
        <v>4.6100000000000002E-2</v>
      </c>
      <c r="J59" s="34">
        <v>1.6E-2</v>
      </c>
      <c r="M59" s="30">
        <f>I59+K59</f>
        <v>4.6100000000000002E-2</v>
      </c>
      <c r="N59" s="105">
        <f>J59+L59</f>
        <v>1.6E-2</v>
      </c>
    </row>
  </sheetData>
  <sheetCalcPr fullCalcOnLoad="1"/>
  <printOptions horizontalCentered="1"/>
  <pageMargins left="0.75" right="0.75" top="1" bottom="1" header="0.5" footer="0.5"/>
  <pageSetup scale="6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41"/>
  <sheetViews>
    <sheetView tabSelected="1" topLeftCell="B1" workbookViewId="0">
      <selection activeCell="D10" sqref="D10"/>
    </sheetView>
  </sheetViews>
  <sheetFormatPr defaultRowHeight="12.75"/>
  <cols>
    <col min="2" max="2" width="14.85546875" bestFit="1" customWidth="1"/>
    <col min="3" max="3" width="19.140625" bestFit="1" customWidth="1"/>
    <col min="4" max="4" width="14.5703125" bestFit="1" customWidth="1"/>
    <col min="5" max="5" width="15.5703125" customWidth="1"/>
    <col min="6" max="6" width="17.42578125" customWidth="1"/>
    <col min="7" max="7" width="15.5703125" customWidth="1"/>
    <col min="8" max="8" width="13.140625" bestFit="1" customWidth="1"/>
    <col min="9" max="9" width="7.7109375" style="29" customWidth="1"/>
    <col min="10" max="10" width="10" style="81" customWidth="1"/>
    <col min="11" max="11" width="7.42578125" style="29" customWidth="1"/>
    <col min="12" max="12" width="7.85546875" style="29" customWidth="1"/>
  </cols>
  <sheetData>
    <row r="1" spans="2:16" ht="18">
      <c r="B1" s="153" t="s">
        <v>32</v>
      </c>
      <c r="C1" s="143"/>
      <c r="D1" s="143"/>
      <c r="E1" s="97" t="s">
        <v>114</v>
      </c>
      <c r="F1" s="92"/>
      <c r="G1" s="92"/>
      <c r="H1" s="92"/>
      <c r="I1" s="26"/>
      <c r="J1" s="28"/>
    </row>
    <row r="2" spans="2:16">
      <c r="B2" s="92"/>
      <c r="C2" s="143"/>
      <c r="D2" s="143"/>
      <c r="E2" s="143"/>
      <c r="F2" s="92"/>
      <c r="G2" s="92"/>
      <c r="H2" s="92"/>
      <c r="I2" s="26"/>
      <c r="J2" s="28"/>
    </row>
    <row r="3" spans="2:16">
      <c r="B3" s="92"/>
      <c r="C3" s="143"/>
      <c r="D3" s="143"/>
      <c r="E3" s="143"/>
      <c r="F3" s="92"/>
      <c r="G3" s="92"/>
      <c r="H3" s="92"/>
      <c r="I3" s="26"/>
      <c r="J3" s="28"/>
    </row>
    <row r="4" spans="2:16">
      <c r="B4" s="1"/>
      <c r="C4" s="143"/>
      <c r="D4" s="143"/>
      <c r="E4" s="143"/>
      <c r="F4" s="92"/>
      <c r="G4" s="92"/>
      <c r="H4" s="92"/>
      <c r="I4" s="26"/>
      <c r="J4" s="28"/>
    </row>
    <row r="5" spans="2:16">
      <c r="B5" s="154" t="s">
        <v>76</v>
      </c>
      <c r="C5" s="155">
        <v>5.26</v>
      </c>
      <c r="D5" s="143"/>
      <c r="E5" s="143"/>
      <c r="F5" s="143"/>
      <c r="G5" s="143"/>
      <c r="H5" s="143"/>
      <c r="I5" s="26"/>
      <c r="J5" s="28"/>
    </row>
    <row r="6" spans="2:16">
      <c r="B6" s="143"/>
      <c r="C6" s="143"/>
      <c r="D6" s="143"/>
      <c r="E6" s="143"/>
      <c r="F6" s="143"/>
      <c r="G6" s="143"/>
      <c r="H6" s="143"/>
      <c r="I6" s="33"/>
      <c r="J6" s="34"/>
    </row>
    <row r="8" spans="2:16" s="27" customFormat="1" ht="15.75">
      <c r="B8" s="147" t="s">
        <v>21</v>
      </c>
      <c r="C8" s="144"/>
      <c r="D8" s="144"/>
      <c r="E8" s="148" t="s">
        <v>34</v>
      </c>
      <c r="F8" s="149" t="s">
        <v>21</v>
      </c>
      <c r="G8" s="150">
        <v>0.17</v>
      </c>
      <c r="H8" s="151"/>
      <c r="I8" s="41"/>
      <c r="J8" s="34"/>
      <c r="K8" s="33"/>
      <c r="L8" s="33"/>
    </row>
    <row r="9" spans="2:16" s="27" customFormat="1" ht="12">
      <c r="B9" s="152" t="s">
        <v>35</v>
      </c>
      <c r="C9" s="152" t="s">
        <v>36</v>
      </c>
      <c r="D9" s="152" t="s">
        <v>37</v>
      </c>
      <c r="E9" s="152" t="s">
        <v>38</v>
      </c>
      <c r="F9" s="152" t="s">
        <v>39</v>
      </c>
      <c r="G9" s="152" t="s">
        <v>40</v>
      </c>
      <c r="H9" s="152" t="s">
        <v>41</v>
      </c>
      <c r="I9" s="41"/>
      <c r="J9" s="34"/>
      <c r="K9" s="33"/>
      <c r="L9" s="33"/>
      <c r="P9" s="145"/>
    </row>
    <row r="10" spans="2:16" s="27" customFormat="1" ht="12">
      <c r="B10" s="143" t="s">
        <v>44</v>
      </c>
      <c r="C10" s="143" t="s">
        <v>56</v>
      </c>
      <c r="D10" s="143" t="s">
        <v>57</v>
      </c>
      <c r="E10" s="90">
        <v>-5.2499999999999998E-2</v>
      </c>
      <c r="F10" s="130">
        <f>($E10+$C$5)/(1-M10)*M10+N10</f>
        <v>0.18998532148025632</v>
      </c>
      <c r="G10" s="130">
        <f t="shared" ref="G10:G17" si="0">E10+F10</f>
        <v>0.13748532148025633</v>
      </c>
      <c r="H10" s="144">
        <f>$G$8-E10-F10</f>
        <v>3.2514678519743684E-2</v>
      </c>
      <c r="I10" s="41">
        <v>3.2599999999999997E-2</v>
      </c>
      <c r="J10" s="34">
        <f>0.0045+0.01</f>
        <v>1.4499999999999999E-2</v>
      </c>
      <c r="K10" s="76"/>
      <c r="L10" s="33"/>
      <c r="M10" s="30">
        <f>I10+K10</f>
        <v>3.2599999999999997E-2</v>
      </c>
      <c r="N10" s="105">
        <f>J10+L10</f>
        <v>1.4499999999999999E-2</v>
      </c>
      <c r="P10" s="146"/>
    </row>
    <row r="11" spans="2:16" s="27" customFormat="1" ht="12">
      <c r="B11" s="143" t="s">
        <v>44</v>
      </c>
      <c r="C11" s="143" t="s">
        <v>56</v>
      </c>
      <c r="D11" s="143" t="s">
        <v>170</v>
      </c>
      <c r="E11" s="90">
        <v>-0.1</v>
      </c>
      <c r="F11" s="130">
        <f>($E11+$C$5)/(1-M11)*M11+N11</f>
        <v>0.36084937573364634</v>
      </c>
      <c r="G11" s="130">
        <f>E11+F11</f>
        <v>0.2608493757336463</v>
      </c>
      <c r="H11" s="144">
        <f>$G$8-E11-F11</f>
        <v>-9.084937573364632E-2</v>
      </c>
      <c r="I11" s="41">
        <v>6.2899999999999998E-2</v>
      </c>
      <c r="J11" s="34">
        <f>0.0045+0.01</f>
        <v>1.4499999999999999E-2</v>
      </c>
      <c r="K11" s="76"/>
      <c r="L11" s="33"/>
      <c r="M11" s="30">
        <f>I11+K11</f>
        <v>6.2899999999999998E-2</v>
      </c>
      <c r="N11" s="105">
        <f>J11+L11</f>
        <v>1.4499999999999999E-2</v>
      </c>
      <c r="P11" s="146"/>
    </row>
    <row r="12" spans="2:16" s="27" customFormat="1" ht="12">
      <c r="B12" s="143" t="s">
        <v>44</v>
      </c>
      <c r="C12" s="143" t="s">
        <v>56</v>
      </c>
      <c r="D12" s="143" t="s">
        <v>58</v>
      </c>
      <c r="E12" s="90">
        <v>-5.2499999999999998E-2</v>
      </c>
      <c r="F12" s="130">
        <f t="shared" ref="F12:F20" si="1">($E12+$C$5)/(1-M12)*M12+N12</f>
        <v>0.21940166320166318</v>
      </c>
      <c r="G12" s="130">
        <f t="shared" si="0"/>
        <v>0.16690166320166319</v>
      </c>
      <c r="H12" s="144">
        <f t="shared" ref="H12:H20" si="2">$G$8-E12-F12</f>
        <v>3.0983367983368204E-3</v>
      </c>
      <c r="I12" s="41">
        <v>3.7999999999999999E-2</v>
      </c>
      <c r="J12" s="34">
        <f>0.0037+0.01</f>
        <v>1.37E-2</v>
      </c>
      <c r="K12" s="33"/>
      <c r="L12" s="33"/>
      <c r="M12" s="30">
        <f t="shared" ref="M12:M20" si="3">I12+K12</f>
        <v>3.7999999999999999E-2</v>
      </c>
      <c r="N12" s="105">
        <f t="shared" ref="N12:N17" si="4">J12+L12</f>
        <v>1.37E-2</v>
      </c>
    </row>
    <row r="13" spans="2:16" s="27" customFormat="1" ht="12">
      <c r="B13" s="143" t="s">
        <v>44</v>
      </c>
      <c r="C13" s="143" t="s">
        <v>56</v>
      </c>
      <c r="D13" s="143" t="s">
        <v>59</v>
      </c>
      <c r="E13" s="90">
        <v>-7.7499999999999999E-2</v>
      </c>
      <c r="F13" s="130">
        <f t="shared" si="1"/>
        <v>0.25873829074151655</v>
      </c>
      <c r="G13" s="130">
        <f t="shared" si="0"/>
        <v>0.18123829074151654</v>
      </c>
      <c r="H13" s="144">
        <f t="shared" si="2"/>
        <v>-1.1238290741516554E-2</v>
      </c>
      <c r="I13" s="41">
        <v>4.5199999999999997E-2</v>
      </c>
      <c r="J13" s="34">
        <f>0.0034+0.01</f>
        <v>1.34E-2</v>
      </c>
      <c r="K13" s="33"/>
      <c r="L13" s="33"/>
      <c r="M13" s="30">
        <f t="shared" si="3"/>
        <v>4.5199999999999997E-2</v>
      </c>
      <c r="N13" s="105">
        <f t="shared" si="4"/>
        <v>1.34E-2</v>
      </c>
    </row>
    <row r="14" spans="2:16" s="27" customFormat="1" ht="12">
      <c r="B14" s="143" t="s">
        <v>44</v>
      </c>
      <c r="C14" s="143" t="s">
        <v>56</v>
      </c>
      <c r="D14" s="143" t="s">
        <v>60</v>
      </c>
      <c r="E14" s="90">
        <v>-9.2499999999999999E-2</v>
      </c>
      <c r="F14" s="130">
        <f t="shared" si="1"/>
        <v>0.25602932803014439</v>
      </c>
      <c r="G14" s="130">
        <f t="shared" si="0"/>
        <v>0.16352932803014439</v>
      </c>
      <c r="H14" s="144">
        <f t="shared" si="2"/>
        <v>6.4706719698556237E-3</v>
      </c>
      <c r="I14" s="41">
        <v>4.4600000000000001E-2</v>
      </c>
      <c r="J14" s="34">
        <f>0.0048+0.01</f>
        <v>1.4800000000000001E-2</v>
      </c>
      <c r="K14" s="33"/>
      <c r="L14" s="33"/>
      <c r="M14" s="30">
        <f t="shared" si="3"/>
        <v>4.4600000000000001E-2</v>
      </c>
      <c r="N14" s="105">
        <f t="shared" si="4"/>
        <v>1.4800000000000001E-2</v>
      </c>
    </row>
    <row r="15" spans="2:16" s="27" customFormat="1" ht="12">
      <c r="B15" s="143" t="s">
        <v>44</v>
      </c>
      <c r="C15" s="143" t="s">
        <v>56</v>
      </c>
      <c r="D15" s="143" t="s">
        <v>61</v>
      </c>
      <c r="E15" s="90">
        <f>+E13+0.06</f>
        <v>-1.7500000000000002E-2</v>
      </c>
      <c r="F15" s="130">
        <f t="shared" si="1"/>
        <v>0.18474635884722651</v>
      </c>
      <c r="G15" s="130">
        <f t="shared" si="0"/>
        <v>0.1672463588472265</v>
      </c>
      <c r="H15" s="144">
        <f t="shared" si="2"/>
        <v>2.7536411527734894E-3</v>
      </c>
      <c r="I15" s="41">
        <v>3.1899999999999998E-2</v>
      </c>
      <c r="J15" s="34">
        <f>0.002+0.01</f>
        <v>1.2E-2</v>
      </c>
      <c r="K15" s="33"/>
      <c r="L15" s="33"/>
      <c r="M15" s="30">
        <f t="shared" si="3"/>
        <v>3.1899999999999998E-2</v>
      </c>
      <c r="N15" s="105">
        <f t="shared" si="4"/>
        <v>1.2E-2</v>
      </c>
    </row>
    <row r="16" spans="2:16" s="27" customFormat="1" ht="12">
      <c r="B16" s="143" t="s">
        <v>44</v>
      </c>
      <c r="C16" s="143" t="s">
        <v>62</v>
      </c>
      <c r="D16" s="143" t="s">
        <v>63</v>
      </c>
      <c r="E16" s="90">
        <v>0.04</v>
      </c>
      <c r="F16" s="130">
        <f t="shared" si="1"/>
        <v>0.1207688477660771</v>
      </c>
      <c r="G16" s="130">
        <f t="shared" si="0"/>
        <v>0.16076884776607711</v>
      </c>
      <c r="H16" s="144">
        <f t="shared" si="2"/>
        <v>9.2311522339229013E-3</v>
      </c>
      <c r="I16" s="41">
        <v>1.8100000000000002E-2</v>
      </c>
      <c r="J16" s="34">
        <v>2.0999999999999999E-3</v>
      </c>
      <c r="K16" s="78">
        <v>3.8E-3</v>
      </c>
      <c r="L16" s="33"/>
      <c r="M16" s="30">
        <f t="shared" si="3"/>
        <v>2.1900000000000003E-2</v>
      </c>
      <c r="N16" s="105">
        <f t="shared" si="4"/>
        <v>2.0999999999999999E-3</v>
      </c>
    </row>
    <row r="17" spans="2:14">
      <c r="B17" s="143" t="s">
        <v>44</v>
      </c>
      <c r="C17" s="95" t="s">
        <v>64</v>
      </c>
      <c r="D17" s="95" t="s">
        <v>63</v>
      </c>
      <c r="E17" s="90">
        <v>0.04</v>
      </c>
      <c r="F17" s="130">
        <f t="shared" si="1"/>
        <v>6.6781888012937135E-2</v>
      </c>
      <c r="G17" s="130">
        <f t="shared" si="0"/>
        <v>0.10678188801293714</v>
      </c>
      <c r="H17" s="144">
        <f t="shared" si="2"/>
        <v>6.3218111987062869E-2</v>
      </c>
      <c r="I17" s="41">
        <v>1.06E-2</v>
      </c>
      <c r="J17" s="34">
        <v>0.01</v>
      </c>
      <c r="M17" s="30">
        <f t="shared" si="3"/>
        <v>1.06E-2</v>
      </c>
      <c r="N17" s="105">
        <f t="shared" si="4"/>
        <v>0.01</v>
      </c>
    </row>
    <row r="18" spans="2:14">
      <c r="B18" s="143" t="s">
        <v>44</v>
      </c>
      <c r="C18" s="95" t="s">
        <v>64</v>
      </c>
      <c r="D18" s="95" t="s">
        <v>86</v>
      </c>
      <c r="E18" s="90">
        <f>+E16+0.055</f>
        <v>9.5000000000000001E-2</v>
      </c>
      <c r="F18" s="130">
        <f>($E18+$C$5)/(1-M18)*M18+N18</f>
        <v>5.3685483870967741E-2</v>
      </c>
      <c r="G18" s="130">
        <f>E18+F18</f>
        <v>0.14868548387096775</v>
      </c>
      <c r="H18" s="144">
        <f t="shared" si="2"/>
        <v>2.131451612903227E-2</v>
      </c>
      <c r="I18" s="41">
        <v>8.0000000000000002E-3</v>
      </c>
      <c r="J18" s="34">
        <f>0.0005+0.01</f>
        <v>1.0500000000000001E-2</v>
      </c>
      <c r="M18" s="30">
        <f>I18+K18</f>
        <v>8.0000000000000002E-3</v>
      </c>
      <c r="N18" s="105">
        <f>J18+L18</f>
        <v>1.0500000000000001E-2</v>
      </c>
    </row>
    <row r="19" spans="2:14">
      <c r="B19" s="143" t="s">
        <v>44</v>
      </c>
      <c r="C19" s="95" t="s">
        <v>64</v>
      </c>
      <c r="D19" s="95" t="s">
        <v>22</v>
      </c>
      <c r="E19" s="90">
        <v>-0.18</v>
      </c>
      <c r="F19" s="130">
        <f t="shared" si="1"/>
        <v>0.16251805985552115</v>
      </c>
      <c r="G19" s="130">
        <f>E19+F19</f>
        <v>-1.7481940144478847E-2</v>
      </c>
      <c r="H19" s="144">
        <f t="shared" si="2"/>
        <v>0.18748194014447883</v>
      </c>
      <c r="I19" s="41">
        <v>3.1E-2</v>
      </c>
      <c r="J19" s="34"/>
      <c r="M19" s="30">
        <f t="shared" si="3"/>
        <v>3.1E-2</v>
      </c>
      <c r="N19" s="105">
        <f>J19+L19</f>
        <v>0</v>
      </c>
    </row>
    <row r="20" spans="2:14">
      <c r="B20" s="143" t="s">
        <v>44</v>
      </c>
      <c r="C20" s="95" t="s">
        <v>169</v>
      </c>
      <c r="D20" s="95" t="s">
        <v>22</v>
      </c>
      <c r="E20" s="90">
        <v>-0.18</v>
      </c>
      <c r="F20" s="130">
        <f t="shared" si="1"/>
        <v>0.29566137566137568</v>
      </c>
      <c r="G20" s="130">
        <f>E20+F20</f>
        <v>0.11566137566137569</v>
      </c>
      <c r="H20" s="144">
        <f t="shared" si="2"/>
        <v>5.4338624338624297E-2</v>
      </c>
      <c r="I20" s="41">
        <v>5.5E-2</v>
      </c>
      <c r="J20" s="34"/>
      <c r="M20" s="30">
        <f t="shared" si="3"/>
        <v>5.5E-2</v>
      </c>
      <c r="N20" s="105">
        <f>J20+L20</f>
        <v>0</v>
      </c>
    </row>
    <row r="22" spans="2:14">
      <c r="B22" s="1"/>
      <c r="C22" s="1"/>
      <c r="D22" s="1"/>
      <c r="E22" s="1"/>
      <c r="F22" s="1"/>
      <c r="G22" s="1"/>
      <c r="H22" s="1"/>
    </row>
    <row r="23" spans="2:14" s="27" customFormat="1" ht="15.75">
      <c r="B23" s="147" t="s">
        <v>19</v>
      </c>
      <c r="C23" s="144"/>
      <c r="D23" s="144"/>
      <c r="E23" s="148" t="s">
        <v>34</v>
      </c>
      <c r="F23" s="149" t="s">
        <v>11</v>
      </c>
      <c r="G23" s="150">
        <v>0.31</v>
      </c>
      <c r="H23" s="151"/>
      <c r="I23" s="41"/>
      <c r="J23" s="34"/>
      <c r="K23" s="33"/>
      <c r="L23" s="33"/>
    </row>
    <row r="24" spans="2:14" s="27" customFormat="1" ht="12">
      <c r="B24" s="152" t="s">
        <v>35</v>
      </c>
      <c r="C24" s="152" t="s">
        <v>36</v>
      </c>
      <c r="D24" s="152" t="s">
        <v>37</v>
      </c>
      <c r="E24" s="152" t="s">
        <v>38</v>
      </c>
      <c r="F24" s="152" t="s">
        <v>39</v>
      </c>
      <c r="G24" s="152" t="s">
        <v>40</v>
      </c>
      <c r="H24" s="152" t="s">
        <v>41</v>
      </c>
      <c r="I24" s="41"/>
      <c r="J24" s="34"/>
      <c r="K24" s="33"/>
      <c r="L24" s="33"/>
    </row>
    <row r="25" spans="2:14" s="27" customFormat="1" ht="12">
      <c r="B25" s="143" t="s">
        <v>44</v>
      </c>
      <c r="C25" s="143" t="s">
        <v>65</v>
      </c>
      <c r="D25" s="143" t="s">
        <v>22</v>
      </c>
      <c r="E25" s="90">
        <f>+E19</f>
        <v>-0.18</v>
      </c>
      <c r="F25" s="130">
        <f>($E25+$C$5)/(1-M25)*M25+N25</f>
        <v>0.3907595798540584</v>
      </c>
      <c r="G25" s="130">
        <f>E25+F25</f>
        <v>0.21075957985405841</v>
      </c>
      <c r="H25" s="144">
        <f>G23-E25-F25</f>
        <v>9.9240420145941588E-2</v>
      </c>
      <c r="I25" s="41">
        <v>2.5219999999999999E-2</v>
      </c>
      <c r="J25" s="34">
        <v>1.0368299200107548E-2</v>
      </c>
      <c r="K25" s="78">
        <v>4.2599999999999999E-2</v>
      </c>
      <c r="L25" s="33">
        <v>1.0800000000000001E-2</v>
      </c>
      <c r="M25" s="30">
        <f t="shared" ref="M25:N27" si="5">I25+K25</f>
        <v>6.7819999999999991E-2</v>
      </c>
      <c r="N25" s="105">
        <f t="shared" si="5"/>
        <v>2.116829920010755E-2</v>
      </c>
    </row>
    <row r="26" spans="2:14" s="92" customFormat="1" ht="12">
      <c r="B26" s="143" t="s">
        <v>44</v>
      </c>
      <c r="C26" s="143" t="s">
        <v>112</v>
      </c>
      <c r="D26" s="143" t="s">
        <v>22</v>
      </c>
      <c r="E26" s="90">
        <f>+E25</f>
        <v>-0.18</v>
      </c>
      <c r="F26" s="130">
        <f>($E26+$C$5)/(1-M26)*M26+N26</f>
        <v>0.59373436172495175</v>
      </c>
      <c r="G26" s="130">
        <f>E26+F26</f>
        <v>0.41373436172495176</v>
      </c>
      <c r="H26" s="144">
        <f>G23-E26-F26</f>
        <v>-0.10373436172495176</v>
      </c>
      <c r="I26" s="48">
        <v>2.52E-2</v>
      </c>
      <c r="J26" s="49">
        <v>0.21346000000000001</v>
      </c>
      <c r="K26" s="93">
        <v>4.2599999999999999E-2</v>
      </c>
      <c r="L26" s="94">
        <v>1.0800000000000001E-2</v>
      </c>
      <c r="M26" s="30">
        <f t="shared" si="5"/>
        <v>6.7799999999999999E-2</v>
      </c>
      <c r="N26" s="105">
        <f t="shared" si="5"/>
        <v>0.22426000000000001</v>
      </c>
    </row>
    <row r="27" spans="2:14">
      <c r="B27" s="143" t="s">
        <v>44</v>
      </c>
      <c r="C27" s="95" t="s">
        <v>152</v>
      </c>
      <c r="D27" s="95" t="s">
        <v>66</v>
      </c>
      <c r="E27" s="90">
        <v>-0.06</v>
      </c>
      <c r="F27" s="130">
        <f>($E27+$C$5)/(1-M27)*M27+N27</f>
        <v>0.33855869314003573</v>
      </c>
      <c r="G27" s="130">
        <f>E27+F27</f>
        <v>0.27855869314003573</v>
      </c>
      <c r="H27" s="144">
        <f>G23-E27-F27</f>
        <v>3.1441306859964269E-2</v>
      </c>
      <c r="I27" s="41">
        <v>4.8099999999999997E-2</v>
      </c>
      <c r="J27" s="34">
        <v>4.6699999999999998E-2</v>
      </c>
      <c r="L27" s="29">
        <v>2.9100000000000001E-2</v>
      </c>
      <c r="M27" s="30">
        <f t="shared" si="5"/>
        <v>4.8099999999999997E-2</v>
      </c>
      <c r="N27" s="105">
        <f t="shared" si="5"/>
        <v>7.5800000000000006E-2</v>
      </c>
    </row>
    <row r="28" spans="2:14">
      <c r="B28" s="1"/>
      <c r="C28" s="1"/>
      <c r="D28" s="1"/>
      <c r="E28" s="1"/>
      <c r="F28" s="1"/>
      <c r="G28" s="1"/>
      <c r="H28" s="1"/>
    </row>
    <row r="29" spans="2:14">
      <c r="B29" s="1"/>
      <c r="C29" s="1"/>
      <c r="D29" s="1"/>
      <c r="E29" s="1"/>
      <c r="F29" s="1"/>
      <c r="G29" s="1"/>
      <c r="H29" s="1"/>
    </row>
    <row r="30" spans="2:14" s="27" customFormat="1" ht="15.75">
      <c r="B30" s="147" t="s">
        <v>12</v>
      </c>
      <c r="C30" s="144"/>
      <c r="D30" s="144"/>
      <c r="E30" s="148" t="s">
        <v>34</v>
      </c>
      <c r="F30" s="149" t="s">
        <v>67</v>
      </c>
      <c r="G30" s="150">
        <v>0.28000000000000003</v>
      </c>
      <c r="H30" s="151"/>
      <c r="I30" s="41"/>
      <c r="J30" s="34"/>
      <c r="K30" s="33"/>
      <c r="L30" s="33"/>
    </row>
    <row r="31" spans="2:14" s="27" customFormat="1" ht="12">
      <c r="B31" s="152" t="s">
        <v>35</v>
      </c>
      <c r="C31" s="152" t="s">
        <v>36</v>
      </c>
      <c r="D31" s="152" t="s">
        <v>37</v>
      </c>
      <c r="E31" s="152" t="s">
        <v>38</v>
      </c>
      <c r="F31" s="152" t="s">
        <v>39</v>
      </c>
      <c r="G31" s="152" t="s">
        <v>40</v>
      </c>
      <c r="H31" s="152" t="s">
        <v>41</v>
      </c>
      <c r="I31" s="41"/>
      <c r="J31" s="34"/>
      <c r="K31" s="33"/>
      <c r="L31" s="33"/>
    </row>
    <row r="32" spans="2:14" s="27" customFormat="1" ht="12">
      <c r="B32" s="143" t="s">
        <v>44</v>
      </c>
      <c r="C32" s="143" t="s">
        <v>68</v>
      </c>
      <c r="D32" s="143" t="s">
        <v>69</v>
      </c>
      <c r="E32" s="90">
        <f>E10</f>
        <v>-5.2499999999999998E-2</v>
      </c>
      <c r="F32" s="130">
        <f>($C$5+E32)*I32+J32+($C$5+E32)*K32+L32</f>
        <v>0.15291575000000002</v>
      </c>
      <c r="G32" s="130">
        <f>E32+F32</f>
        <v>0.10041575000000003</v>
      </c>
      <c r="H32" s="144">
        <f>$G$30-E32-F32</f>
        <v>0.17958425</v>
      </c>
      <c r="I32" s="41">
        <v>2.6100000000000002E-2</v>
      </c>
      <c r="J32" s="34">
        <v>1.7000000000000001E-2</v>
      </c>
      <c r="K32" s="33"/>
      <c r="L32" s="33"/>
      <c r="M32" s="30">
        <f>I32+K32</f>
        <v>2.6100000000000002E-2</v>
      </c>
      <c r="N32" s="105">
        <f>J32+L32</f>
        <v>1.7000000000000001E-2</v>
      </c>
    </row>
    <row r="33" spans="2:14">
      <c r="B33" s="143" t="s">
        <v>44</v>
      </c>
      <c r="C33" s="95" t="s">
        <v>152</v>
      </c>
      <c r="D33" s="95" t="s">
        <v>66</v>
      </c>
      <c r="E33" s="90">
        <f>+E27</f>
        <v>-0.06</v>
      </c>
      <c r="F33" s="130">
        <f>($E33+$C$5)/(1-M33)*M33+N33</f>
        <v>0.33855869314003573</v>
      </c>
      <c r="G33" s="130">
        <f>E33+F33</f>
        <v>0.27855869314003573</v>
      </c>
      <c r="H33" s="144">
        <f>$G$30-E33-F33</f>
        <v>1.4413068599642975E-3</v>
      </c>
      <c r="I33" s="41">
        <v>4.8099999999999997E-2</v>
      </c>
      <c r="J33" s="34">
        <v>4.6699999999999998E-2</v>
      </c>
      <c r="L33" s="29">
        <v>2.9100000000000001E-2</v>
      </c>
      <c r="M33" s="30">
        <f>I33+K33</f>
        <v>4.8099999999999997E-2</v>
      </c>
      <c r="N33" s="105">
        <f>J33+L33</f>
        <v>7.5800000000000006E-2</v>
      </c>
    </row>
    <row r="34" spans="2:14">
      <c r="B34" s="1"/>
      <c r="C34" s="1"/>
      <c r="D34" s="1"/>
      <c r="E34" s="1"/>
      <c r="F34" s="1"/>
      <c r="G34" s="1"/>
      <c r="H34" s="1"/>
    </row>
    <row r="35" spans="2:14">
      <c r="B35" s="1"/>
      <c r="C35" s="1"/>
      <c r="D35" s="1"/>
      <c r="E35" s="1"/>
      <c r="F35" s="1"/>
      <c r="G35" s="1"/>
      <c r="H35" s="1"/>
    </row>
    <row r="36" spans="2:14" ht="15.75">
      <c r="B36" s="147" t="s">
        <v>70</v>
      </c>
      <c r="C36" s="144"/>
      <c r="D36" s="144"/>
      <c r="E36" s="148" t="s">
        <v>34</v>
      </c>
      <c r="F36" s="149" t="s">
        <v>67</v>
      </c>
      <c r="G36" s="150">
        <v>0.27</v>
      </c>
      <c r="H36" s="151"/>
      <c r="I36" s="41"/>
      <c r="J36" s="34"/>
      <c r="K36" s="33"/>
      <c r="L36" s="33"/>
    </row>
    <row r="37" spans="2:14">
      <c r="B37" s="152" t="s">
        <v>35</v>
      </c>
      <c r="C37" s="152" t="s">
        <v>36</v>
      </c>
      <c r="D37" s="152" t="s">
        <v>37</v>
      </c>
      <c r="E37" s="152" t="s">
        <v>38</v>
      </c>
      <c r="F37" s="152" t="s">
        <v>39</v>
      </c>
      <c r="G37" s="152" t="s">
        <v>40</v>
      </c>
      <c r="H37" s="152" t="s">
        <v>41</v>
      </c>
      <c r="I37" s="41"/>
      <c r="J37" s="34"/>
      <c r="K37" s="33"/>
      <c r="L37" s="33"/>
    </row>
    <row r="38" spans="2:14">
      <c r="B38" s="143" t="s">
        <v>44</v>
      </c>
      <c r="C38" s="143" t="s">
        <v>71</v>
      </c>
      <c r="D38" s="143" t="s">
        <v>72</v>
      </c>
      <c r="E38" s="90">
        <f>+E32</f>
        <v>-5.2499999999999998E-2</v>
      </c>
      <c r="F38" s="130">
        <f>($E38+$C$5)/(1-M38)*M38+N38</f>
        <v>0.28634846890455645</v>
      </c>
      <c r="G38" s="130">
        <f>E38+F38</f>
        <v>0.23384846890455646</v>
      </c>
      <c r="H38" s="144">
        <f>$G$36-E38-F38</f>
        <v>3.6151531095443556E-2</v>
      </c>
      <c r="I38" s="41">
        <v>4.9700000000000001E-2</v>
      </c>
      <c r="J38" s="34">
        <v>1.4E-2</v>
      </c>
      <c r="K38" s="78"/>
      <c r="L38" s="33"/>
      <c r="M38" s="30">
        <f t="shared" ref="M38:N40" si="6">I38+K38</f>
        <v>4.9700000000000001E-2</v>
      </c>
      <c r="N38" s="105">
        <f t="shared" si="6"/>
        <v>1.4E-2</v>
      </c>
    </row>
    <row r="39" spans="2:14">
      <c r="B39" s="143" t="s">
        <v>44</v>
      </c>
      <c r="C39" s="95" t="s">
        <v>71</v>
      </c>
      <c r="D39" s="95" t="s">
        <v>73</v>
      </c>
      <c r="E39" s="90">
        <f>+E40</f>
        <v>-0.06</v>
      </c>
      <c r="F39" s="130">
        <f>($E39+$C$5)/(1-M39)*M39+N39</f>
        <v>0.26730516825663075</v>
      </c>
      <c r="G39" s="130">
        <f>E39+F39</f>
        <v>0.20730516825663076</v>
      </c>
      <c r="H39" s="144">
        <f>$G$36-E39-F39</f>
        <v>6.2694831743369261E-2</v>
      </c>
      <c r="I39" s="41">
        <v>4.6100000000000002E-2</v>
      </c>
      <c r="J39" s="34">
        <v>1.6E-2</v>
      </c>
      <c r="M39" s="30">
        <f t="shared" si="6"/>
        <v>4.6100000000000002E-2</v>
      </c>
      <c r="N39" s="105">
        <f t="shared" si="6"/>
        <v>1.6E-2</v>
      </c>
    </row>
    <row r="40" spans="2:14">
      <c r="B40" s="143" t="s">
        <v>44</v>
      </c>
      <c r="C40" s="95" t="s">
        <v>152</v>
      </c>
      <c r="D40" s="95" t="s">
        <v>66</v>
      </c>
      <c r="E40" s="90">
        <f>+E33</f>
        <v>-0.06</v>
      </c>
      <c r="F40" s="130">
        <f>($E40+$C$5)/(1-M40)*M40+N40</f>
        <v>0.33855869314003573</v>
      </c>
      <c r="G40" s="130">
        <f>E40+F40</f>
        <v>0.27855869314003573</v>
      </c>
      <c r="H40" s="144">
        <f>$G$36-E40-F40</f>
        <v>-8.5586931400357114E-3</v>
      </c>
      <c r="I40" s="41">
        <v>4.8099999999999997E-2</v>
      </c>
      <c r="J40" s="34">
        <v>4.6699999999999998E-2</v>
      </c>
      <c r="L40" s="29">
        <v>2.9100000000000001E-2</v>
      </c>
      <c r="M40" s="30">
        <f t="shared" si="6"/>
        <v>4.8099999999999997E-2</v>
      </c>
      <c r="N40" s="105">
        <f t="shared" si="6"/>
        <v>7.5800000000000006E-2</v>
      </c>
    </row>
    <row r="41" spans="2:14">
      <c r="B41" s="1"/>
      <c r="C41" s="1"/>
      <c r="D41" s="1"/>
      <c r="E41" s="1"/>
      <c r="F41" s="1"/>
      <c r="G41" s="1"/>
      <c r="H41" s="1"/>
    </row>
  </sheetData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62"/>
  <sheetViews>
    <sheetView topLeftCell="C1" workbookViewId="0">
      <selection activeCell="G11" sqref="G11"/>
    </sheetView>
  </sheetViews>
  <sheetFormatPr defaultRowHeight="12.75"/>
  <cols>
    <col min="2" max="2" width="14.85546875" bestFit="1" customWidth="1"/>
    <col min="3" max="3" width="19.140625" bestFit="1" customWidth="1"/>
    <col min="4" max="4" width="14.5703125" bestFit="1" customWidth="1"/>
    <col min="5" max="5" width="21.140625" customWidth="1"/>
    <col min="6" max="6" width="17.42578125" customWidth="1"/>
    <col min="7" max="7" width="15.5703125" customWidth="1"/>
    <col min="8" max="8" width="13.140625" bestFit="1" customWidth="1"/>
    <col min="9" max="9" width="7.7109375" style="29" customWidth="1"/>
    <col min="10" max="10" width="10" style="81" customWidth="1"/>
    <col min="11" max="11" width="7.42578125" style="29" customWidth="1"/>
    <col min="12" max="12" width="7.85546875" style="29" customWidth="1"/>
  </cols>
  <sheetData>
    <row r="1" spans="2:14" ht="18">
      <c r="B1" s="25" t="s">
        <v>32</v>
      </c>
      <c r="C1" s="26"/>
      <c r="D1" s="26"/>
      <c r="E1" s="4" t="s">
        <v>165</v>
      </c>
      <c r="F1" s="27"/>
      <c r="G1" s="27"/>
      <c r="H1" s="27"/>
      <c r="I1" s="26"/>
      <c r="J1" s="28"/>
    </row>
    <row r="2" spans="2:14">
      <c r="B2" s="27"/>
      <c r="C2" s="26"/>
      <c r="D2" s="26"/>
      <c r="E2" s="26"/>
      <c r="F2" s="27"/>
      <c r="G2" s="27"/>
      <c r="H2" s="27"/>
      <c r="I2" s="26"/>
      <c r="J2" s="28"/>
    </row>
    <row r="3" spans="2:14">
      <c r="B3" s="27"/>
      <c r="C3" s="26"/>
      <c r="D3" s="26"/>
      <c r="E3" s="26"/>
      <c r="F3" s="27"/>
      <c r="G3" s="27"/>
      <c r="H3" s="27"/>
      <c r="I3" s="26"/>
      <c r="J3" s="28"/>
    </row>
    <row r="4" spans="2:14">
      <c r="C4" s="26"/>
      <c r="D4" s="26"/>
      <c r="E4" s="26"/>
      <c r="F4" s="27"/>
      <c r="G4" s="27"/>
      <c r="H4" s="27"/>
      <c r="I4" s="26"/>
      <c r="J4" s="28"/>
    </row>
    <row r="5" spans="2:14">
      <c r="B5" s="96" t="s">
        <v>76</v>
      </c>
      <c r="C5" s="32">
        <v>5.35</v>
      </c>
      <c r="D5" s="26"/>
      <c r="E5" s="26"/>
      <c r="F5" s="26"/>
      <c r="G5" s="26"/>
      <c r="H5" s="26"/>
      <c r="I5" s="26"/>
      <c r="J5" s="28"/>
    </row>
    <row r="6" spans="2:14">
      <c r="B6" s="26"/>
      <c r="C6" s="26"/>
      <c r="D6" s="26"/>
      <c r="E6" s="26"/>
      <c r="F6" s="26"/>
      <c r="G6" s="26"/>
      <c r="H6" s="26"/>
      <c r="I6" s="33"/>
      <c r="J6" s="34"/>
    </row>
    <row r="7" spans="2:14" s="27" customFormat="1" ht="15.75">
      <c r="B7" s="35" t="s">
        <v>33</v>
      </c>
      <c r="C7" s="36"/>
      <c r="D7" s="36"/>
      <c r="E7" s="37" t="s">
        <v>34</v>
      </c>
      <c r="F7" s="38" t="s">
        <v>33</v>
      </c>
      <c r="G7" s="39">
        <v>0.5</v>
      </c>
      <c r="H7" s="40">
        <v>0.5</v>
      </c>
      <c r="I7" s="41"/>
      <c r="J7" s="34"/>
      <c r="K7" s="33"/>
      <c r="L7" s="33"/>
    </row>
    <row r="8" spans="2:14" s="27" customFormat="1" ht="12"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2" t="s">
        <v>40</v>
      </c>
      <c r="H8" s="43" t="s">
        <v>41</v>
      </c>
      <c r="I8" s="41" t="s">
        <v>42</v>
      </c>
      <c r="J8" s="34" t="s">
        <v>43</v>
      </c>
      <c r="K8" s="33" t="s">
        <v>42</v>
      </c>
      <c r="L8" s="33" t="s">
        <v>43</v>
      </c>
      <c r="M8" s="33" t="s">
        <v>42</v>
      </c>
      <c r="N8" s="33" t="s">
        <v>43</v>
      </c>
    </row>
    <row r="9" spans="2:14" s="27" customFormat="1" ht="12">
      <c r="B9" s="44" t="s">
        <v>44</v>
      </c>
      <c r="C9" s="86" t="s">
        <v>45</v>
      </c>
      <c r="D9" s="44" t="s">
        <v>107</v>
      </c>
      <c r="E9" s="89">
        <f>VLOOKUP(D9,Prices!$B:$I,3,FALSE)</f>
        <v>-0.11675000000000001</v>
      </c>
      <c r="F9" s="45">
        <f>(($C$5+E9)/(1-M9)-($C$5+E9))+N9</f>
        <v>0.44173928760453079</v>
      </c>
      <c r="G9" s="46">
        <f>E9+F9</f>
        <v>0.32498928760453077</v>
      </c>
      <c r="H9" s="47">
        <f>G7-E9-F9</f>
        <v>0.17501071239546923</v>
      </c>
      <c r="I9" s="48">
        <v>5.5300000000000002E-2</v>
      </c>
      <c r="J9" s="49">
        <v>3.2000000000000001E-2</v>
      </c>
      <c r="K9" s="33"/>
      <c r="L9" s="33">
        <f>0.0022+0.0072+0.094</f>
        <v>0.10340000000000001</v>
      </c>
      <c r="M9" s="30">
        <f>I9+K9</f>
        <v>5.5300000000000002E-2</v>
      </c>
      <c r="N9" s="105">
        <f>J9+L9</f>
        <v>0.13540000000000002</v>
      </c>
    </row>
    <row r="10" spans="2:14" s="27" customFormat="1" ht="12">
      <c r="B10" s="50" t="s">
        <v>44</v>
      </c>
      <c r="C10" s="87" t="s">
        <v>45</v>
      </c>
      <c r="D10" s="50" t="s">
        <v>108</v>
      </c>
      <c r="E10" s="90">
        <f>VLOOKUP(D10,Prices!$B:$I,3,FALSE)</f>
        <v>-6.1749999999999992E-2</v>
      </c>
      <c r="F10" s="51">
        <f>(($C$5+E10)/(1-M10)-($C$5+E10))+N10</f>
        <v>0.42229617169373507</v>
      </c>
      <c r="G10" s="52">
        <f>E10+F10</f>
        <v>0.3605461716937351</v>
      </c>
      <c r="H10" s="53">
        <f>G7-E10-F10</f>
        <v>0.1394538283062649</v>
      </c>
      <c r="I10" s="48">
        <v>5.1799999999999999E-2</v>
      </c>
      <c r="J10" s="49">
        <v>0.03</v>
      </c>
      <c r="K10" s="33"/>
      <c r="L10" s="33">
        <f>0.0022+0.0072+0.094</f>
        <v>0.10340000000000001</v>
      </c>
      <c r="M10" s="30">
        <f t="shared" ref="M10:N13" si="0">I10+K10</f>
        <v>5.1799999999999999E-2</v>
      </c>
      <c r="N10" s="105">
        <f t="shared" si="0"/>
        <v>0.13340000000000002</v>
      </c>
    </row>
    <row r="11" spans="2:14" s="27" customFormat="1" ht="12">
      <c r="B11" s="50" t="s">
        <v>44</v>
      </c>
      <c r="C11" s="87" t="s">
        <v>45</v>
      </c>
      <c r="D11" s="50" t="s">
        <v>109</v>
      </c>
      <c r="E11" s="90">
        <f>VLOOKUP(D11,Prices!$B:$I,3,FALSE)</f>
        <v>-1.125E-2</v>
      </c>
      <c r="F11" s="51">
        <f>(($C$5+E11)/(1-M11)-($C$5+E11))+N11</f>
        <v>0.3952720822837954</v>
      </c>
      <c r="G11" s="52">
        <f>E11+F11</f>
        <v>0.38402208228379542</v>
      </c>
      <c r="H11" s="53">
        <f>G7-E11-F11</f>
        <v>0.11597791771620458</v>
      </c>
      <c r="I11" s="48">
        <v>4.7199999999999999E-2</v>
      </c>
      <c r="J11" s="49">
        <v>2.7400000000000001E-2</v>
      </c>
      <c r="K11" s="33"/>
      <c r="L11" s="33">
        <f>0.0022+0.0072+0.094</f>
        <v>0.10340000000000001</v>
      </c>
      <c r="M11" s="30">
        <f t="shared" si="0"/>
        <v>4.7199999999999999E-2</v>
      </c>
      <c r="N11" s="105">
        <f t="shared" si="0"/>
        <v>0.1308</v>
      </c>
    </row>
    <row r="12" spans="2:14" s="27" customFormat="1" ht="12">
      <c r="B12" s="50" t="s">
        <v>44</v>
      </c>
      <c r="C12" s="87" t="s">
        <v>45</v>
      </c>
      <c r="D12" s="50" t="s">
        <v>110</v>
      </c>
      <c r="E12" s="90">
        <f>VLOOKUP(D12,Prices!$B:$I,3,FALSE)</f>
        <v>4.5749999999999999E-2</v>
      </c>
      <c r="F12" s="51">
        <f>(($C$5+E12)/(1-M12)-($C$5+E12))+N12</f>
        <v>0.36897536300010414</v>
      </c>
      <c r="G12" s="52">
        <f>E12+F12</f>
        <v>0.41472536300010415</v>
      </c>
      <c r="H12" s="53">
        <f>G7-E12-F12</f>
        <v>8.5274636999895848E-2</v>
      </c>
      <c r="I12" s="48">
        <v>4.2700000000000002E-2</v>
      </c>
      <c r="J12" s="49">
        <v>2.4899999999999999E-2</v>
      </c>
      <c r="K12" s="33"/>
      <c r="L12" s="33">
        <f>0.0022+0.0072+0.094</f>
        <v>0.10340000000000001</v>
      </c>
      <c r="M12" s="30">
        <f t="shared" si="0"/>
        <v>4.2700000000000002E-2</v>
      </c>
      <c r="N12" s="105">
        <f t="shared" si="0"/>
        <v>0.1283</v>
      </c>
    </row>
    <row r="13" spans="2:14">
      <c r="B13" s="54" t="s">
        <v>44</v>
      </c>
      <c r="C13" s="88" t="s">
        <v>45</v>
      </c>
      <c r="D13" s="54" t="s">
        <v>111</v>
      </c>
      <c r="E13" s="91">
        <f>VLOOKUP(D13,Prices!$B:$I,3,FALSE)</f>
        <v>0.158</v>
      </c>
      <c r="F13" s="55">
        <f>(($C$5+E13)/(1-M13)-($C$5+E13))+N13</f>
        <v>0.15505913674868882</v>
      </c>
      <c r="G13" s="56">
        <f>E13+F13</f>
        <v>0.31305913674868879</v>
      </c>
      <c r="H13" s="57">
        <f>G7-E13-F13</f>
        <v>0.18694086325131115</v>
      </c>
      <c r="I13" s="48">
        <v>8.3999999999999995E-3</v>
      </c>
      <c r="J13" s="49">
        <v>5.0000000000000001E-3</v>
      </c>
      <c r="L13" s="33">
        <f>0.0022+0.0072+0.094</f>
        <v>0.10340000000000001</v>
      </c>
      <c r="M13" s="30">
        <f t="shared" si="0"/>
        <v>8.3999999999999995E-3</v>
      </c>
      <c r="N13" s="105">
        <f t="shared" si="0"/>
        <v>0.10840000000000001</v>
      </c>
    </row>
    <row r="15" spans="2:14" s="27" customFormat="1" ht="15.75">
      <c r="B15" s="35" t="s">
        <v>46</v>
      </c>
      <c r="C15" s="36"/>
      <c r="D15" s="36"/>
      <c r="E15" s="37" t="s">
        <v>34</v>
      </c>
      <c r="F15" s="38" t="s">
        <v>47</v>
      </c>
      <c r="G15" s="39">
        <f>VLOOKUP(F15,Prices!$B:$I,3,FALSE)</f>
        <v>7.2999999999999995E-2</v>
      </c>
      <c r="H15" s="40">
        <f>G15</f>
        <v>7.2999999999999995E-2</v>
      </c>
      <c r="I15" s="41"/>
      <c r="J15" s="34"/>
      <c r="K15" s="33"/>
      <c r="L15" s="33"/>
    </row>
    <row r="16" spans="2:14" s="27" customFormat="1" ht="12">
      <c r="B16" s="58" t="s">
        <v>35</v>
      </c>
      <c r="C16" s="58" t="s">
        <v>36</v>
      </c>
      <c r="D16" s="58" t="s">
        <v>37</v>
      </c>
      <c r="E16" s="31" t="s">
        <v>38</v>
      </c>
      <c r="F16" s="31" t="s">
        <v>39</v>
      </c>
      <c r="G16" s="58" t="s">
        <v>40</v>
      </c>
      <c r="H16" s="31" t="s">
        <v>41</v>
      </c>
      <c r="I16" s="41"/>
      <c r="J16" s="34"/>
      <c r="K16" s="33"/>
      <c r="L16" s="33"/>
    </row>
    <row r="17" spans="2:14" s="27" customFormat="1" ht="12">
      <c r="B17" s="59" t="s">
        <v>44</v>
      </c>
      <c r="C17" s="59" t="s">
        <v>48</v>
      </c>
      <c r="D17" s="59" t="s">
        <v>49</v>
      </c>
      <c r="E17" s="60">
        <f>VLOOKUP(D17,Prices!$B:$I,3,FALSE)</f>
        <v>-1.375E-2</v>
      </c>
      <c r="F17" s="55">
        <f>(($C$5+E17)/(1-M17)-($C$5+E17))+N17</f>
        <v>0.24713389057436003</v>
      </c>
      <c r="G17" s="61">
        <f>E17+F17</f>
        <v>0.23338389057436001</v>
      </c>
      <c r="H17" s="62">
        <f>$G$15-E17-F17</f>
        <v>-0.16038389057436003</v>
      </c>
      <c r="I17" s="41">
        <v>2.8199999999999999E-2</v>
      </c>
      <c r="J17" s="34">
        <v>1.9199999999999998E-2</v>
      </c>
      <c r="K17" s="78">
        <v>6.0299999999999998E-3</v>
      </c>
      <c r="L17" s="33">
        <v>3.8800000000000001E-2</v>
      </c>
      <c r="M17" s="30">
        <f>I17+K17</f>
        <v>3.4229999999999997E-2</v>
      </c>
      <c r="N17" s="105">
        <f>J17+L17</f>
        <v>5.7999999999999996E-2</v>
      </c>
    </row>
    <row r="19" spans="2:14" s="27" customFormat="1" ht="15.75">
      <c r="B19" s="35" t="s">
        <v>153</v>
      </c>
      <c r="C19" s="36"/>
      <c r="D19" s="36"/>
      <c r="E19" s="37" t="s">
        <v>34</v>
      </c>
      <c r="F19" s="38" t="s">
        <v>77</v>
      </c>
      <c r="G19" s="39">
        <f>VLOOKUP(F19,Prices!$B:$I,3,FALSE)</f>
        <v>9.8000000000000004E-2</v>
      </c>
      <c r="H19" s="40">
        <f>G19</f>
        <v>9.8000000000000004E-2</v>
      </c>
      <c r="I19" s="41"/>
      <c r="J19" s="34"/>
      <c r="K19" s="33"/>
      <c r="L19" s="33"/>
    </row>
    <row r="20" spans="2:14" s="27" customFormat="1" ht="12"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42" t="s">
        <v>40</v>
      </c>
      <c r="H20" s="43" t="s">
        <v>41</v>
      </c>
      <c r="I20" s="41"/>
      <c r="J20" s="34"/>
      <c r="K20" s="33"/>
      <c r="L20" s="33"/>
    </row>
    <row r="21" spans="2:14" s="27" customFormat="1" ht="12">
      <c r="B21" s="44" t="s">
        <v>44</v>
      </c>
      <c r="C21" s="44" t="s">
        <v>160</v>
      </c>
      <c r="D21" s="44" t="s">
        <v>161</v>
      </c>
      <c r="E21" s="75">
        <f>VLOOKUP(D21,Prices!$B:$I,3,FALSE)</f>
        <v>9.7500000000000003E-2</v>
      </c>
      <c r="F21" s="45">
        <f>(($C$5+E21)/(1-M21)-($C$5+E21))+N21</f>
        <v>5.3752882205513525E-2</v>
      </c>
      <c r="G21" s="130">
        <f>E21+F21</f>
        <v>0.15125288220551353</v>
      </c>
      <c r="H21" s="47">
        <f>$G$15-E21-F21</f>
        <v>-7.8252882205513533E-2</v>
      </c>
      <c r="I21" s="41">
        <v>2.5000000000000001E-3</v>
      </c>
      <c r="J21" s="34">
        <f>0.03+0.0101</f>
        <v>4.0099999999999997E-2</v>
      </c>
      <c r="K21" s="78"/>
      <c r="L21" s="33"/>
      <c r="M21" s="30">
        <f t="shared" ref="M21:N24" si="1">I21+K21</f>
        <v>2.5000000000000001E-3</v>
      </c>
      <c r="N21" s="105">
        <f t="shared" si="1"/>
        <v>4.0099999999999997E-2</v>
      </c>
    </row>
    <row r="22" spans="2:14" s="27" customFormat="1" ht="12">
      <c r="B22" s="50" t="s">
        <v>44</v>
      </c>
      <c r="C22" s="50" t="s">
        <v>72</v>
      </c>
      <c r="D22" s="50" t="s">
        <v>72</v>
      </c>
      <c r="E22" s="77">
        <f>VLOOKUP(D22,Prices!$B:$I,3,FALSE)</f>
        <v>-0.13175000000000001</v>
      </c>
      <c r="F22" s="51">
        <f>(($C$5+E22)/(1-M22)-($C$5+E22))+N22</f>
        <v>0.24468868811364058</v>
      </c>
      <c r="G22" s="130">
        <f>E22+F22</f>
        <v>0.11293868811364058</v>
      </c>
      <c r="H22" s="53">
        <f>$G$15-E22-F22</f>
        <v>-3.9938688113640597E-2</v>
      </c>
      <c r="I22" s="41">
        <v>4.2599999999999999E-2</v>
      </c>
      <c r="J22" s="34">
        <v>1.2500000000000001E-2</v>
      </c>
      <c r="K22" s="78"/>
      <c r="L22" s="33"/>
      <c r="M22" s="30">
        <f t="shared" si="1"/>
        <v>4.2599999999999999E-2</v>
      </c>
      <c r="N22" s="105">
        <f t="shared" si="1"/>
        <v>1.2500000000000001E-2</v>
      </c>
    </row>
    <row r="23" spans="2:14" s="27" customFormat="1" ht="12">
      <c r="B23" s="50" t="s">
        <v>44</v>
      </c>
      <c r="C23" s="50" t="s">
        <v>162</v>
      </c>
      <c r="D23" s="50" t="s">
        <v>158</v>
      </c>
      <c r="E23" s="77">
        <f>VLOOKUP(D23,Prices!$B:$I,3,FALSE)</f>
        <v>-0.12675</v>
      </c>
      <c r="F23" s="51">
        <f>(($C$5+E23)/(1-M23)-($C$5+E23))+N23</f>
        <v>0.42631438589035253</v>
      </c>
      <c r="G23" s="130">
        <f>E23+F23</f>
        <v>0.2995643858903525</v>
      </c>
      <c r="H23" s="53">
        <f>$G$15-E23-F23</f>
        <v>-0.22656438589035255</v>
      </c>
      <c r="I23" s="41">
        <v>5.8799999999999998E-2</v>
      </c>
      <c r="J23" s="34">
        <f>0.0978+0.0022</f>
        <v>9.9999999999999992E-2</v>
      </c>
      <c r="K23" s="78"/>
      <c r="L23" s="33"/>
      <c r="M23" s="30">
        <f t="shared" si="1"/>
        <v>5.8799999999999998E-2</v>
      </c>
      <c r="N23" s="105">
        <f t="shared" si="1"/>
        <v>9.9999999999999992E-2</v>
      </c>
    </row>
    <row r="24" spans="2:14" s="27" customFormat="1" ht="12">
      <c r="B24" s="54" t="s">
        <v>44</v>
      </c>
      <c r="C24" s="54" t="s">
        <v>163</v>
      </c>
      <c r="D24" s="54" t="s">
        <v>158</v>
      </c>
      <c r="E24" s="80">
        <f>VLOOKUP(D24,Prices!$B:$I,3,FALSE)</f>
        <v>-0.12675</v>
      </c>
      <c r="F24" s="55">
        <f>(($C$5+E24)/(1-M24)-($C$5+E24))+N24</f>
        <v>0.57929993486756426</v>
      </c>
      <c r="G24" s="130">
        <f>E24+F24</f>
        <v>0.45254993486756423</v>
      </c>
      <c r="H24" s="57">
        <f>$G$15-E24-F24</f>
        <v>-0.37954993486756428</v>
      </c>
      <c r="I24" s="41">
        <v>7.8799999999999995E-2</v>
      </c>
      <c r="J24" s="34">
        <f>0.1231+0.0094</f>
        <v>0.13250000000000001</v>
      </c>
      <c r="K24" s="78"/>
      <c r="L24" s="33"/>
      <c r="M24" s="30">
        <f t="shared" si="1"/>
        <v>7.8799999999999995E-2</v>
      </c>
      <c r="N24" s="105">
        <f t="shared" si="1"/>
        <v>0.13250000000000001</v>
      </c>
    </row>
    <row r="26" spans="2:14" s="27" customFormat="1" ht="15.75">
      <c r="B26" s="35" t="s">
        <v>50</v>
      </c>
      <c r="C26" s="36"/>
      <c r="D26" s="36"/>
      <c r="E26" s="37" t="s">
        <v>34</v>
      </c>
      <c r="F26" s="38" t="s">
        <v>50</v>
      </c>
      <c r="G26" s="39">
        <f>VLOOKUP(F26,Prices!$B:$I,3,FALSE)</f>
        <v>0.13550000000000001</v>
      </c>
      <c r="H26" s="40">
        <f>G26</f>
        <v>0.13550000000000001</v>
      </c>
      <c r="I26" s="41"/>
      <c r="J26" s="34"/>
      <c r="K26" s="33"/>
      <c r="L26" s="33"/>
    </row>
    <row r="27" spans="2:14" s="27" customFormat="1" ht="12">
      <c r="B27" s="42" t="s">
        <v>35</v>
      </c>
      <c r="C27" s="42" t="s">
        <v>36</v>
      </c>
      <c r="D27" s="42" t="s">
        <v>37</v>
      </c>
      <c r="E27" s="43" t="s">
        <v>38</v>
      </c>
      <c r="F27" s="43" t="s">
        <v>39</v>
      </c>
      <c r="G27" s="42" t="s">
        <v>40</v>
      </c>
      <c r="H27" s="43" t="s">
        <v>41</v>
      </c>
      <c r="I27" s="41"/>
      <c r="J27" s="34"/>
      <c r="K27" s="33"/>
      <c r="L27" s="33"/>
    </row>
    <row r="28" spans="2:14" s="27" customFormat="1" ht="12">
      <c r="B28" s="63" t="s">
        <v>44</v>
      </c>
      <c r="C28" s="63" t="s">
        <v>51</v>
      </c>
      <c r="D28" s="63" t="s">
        <v>52</v>
      </c>
      <c r="E28" s="64">
        <f>VLOOKUP(D28,Prices!$B:$I,3,FALSE)</f>
        <v>-0.33175000000000004</v>
      </c>
      <c r="F28" s="45">
        <f>(($C$5+E28)/(1-M28)-($C$5+E28))+N28</f>
        <v>0.6931058432002144</v>
      </c>
      <c r="G28" s="65">
        <f>E28+F28</f>
        <v>0.36135584320021436</v>
      </c>
      <c r="H28" s="66">
        <f>$G$26-E28-F28</f>
        <v>-0.22585584320021435</v>
      </c>
      <c r="I28" s="41">
        <f>(7.97%+10.89%*4)/5</f>
        <v>0.10306000000000001</v>
      </c>
      <c r="J28" s="34">
        <v>0.11650000000000001</v>
      </c>
      <c r="K28" s="33"/>
      <c r="L28" s="33"/>
      <c r="M28" s="30">
        <f t="shared" ref="M28:N31" si="2">I28+K28</f>
        <v>0.10306000000000001</v>
      </c>
      <c r="N28" s="105">
        <f t="shared" si="2"/>
        <v>0.11650000000000001</v>
      </c>
    </row>
    <row r="29" spans="2:14" s="27" customFormat="1" ht="12">
      <c r="B29" s="67" t="s">
        <v>44</v>
      </c>
      <c r="C29" s="67" t="s">
        <v>51</v>
      </c>
      <c r="D29" s="67" t="s">
        <v>53</v>
      </c>
      <c r="E29" s="68">
        <f>VLOOKUP(D29,Prices!$B:$I,3,FALSE)</f>
        <v>-0.19674999999999998</v>
      </c>
      <c r="F29" s="51">
        <f>(($C$5+E29)/(1-M29)-($C$5+E29))+N29</f>
        <v>0.60796733809951964</v>
      </c>
      <c r="G29" s="69">
        <f>E29+F29</f>
        <v>0.41121733809951966</v>
      </c>
      <c r="H29" s="70">
        <f>$G$26-E29-F29</f>
        <v>-0.27571733809951965</v>
      </c>
      <c r="I29" s="41">
        <f>(7.05%+9.24%*4)/5</f>
        <v>8.8020000000000001E-2</v>
      </c>
      <c r="J29" s="34">
        <f>0.1012+0.0094</f>
        <v>0.1106</v>
      </c>
      <c r="K29" s="33"/>
      <c r="L29" s="33"/>
      <c r="M29" s="30">
        <f t="shared" si="2"/>
        <v>8.8020000000000001E-2</v>
      </c>
      <c r="N29" s="105">
        <f t="shared" si="2"/>
        <v>0.1106</v>
      </c>
    </row>
    <row r="30" spans="2:14" s="27" customFormat="1" ht="12">
      <c r="B30" s="67" t="s">
        <v>44</v>
      </c>
      <c r="C30" s="67" t="s">
        <v>51</v>
      </c>
      <c r="D30" s="67" t="s">
        <v>54</v>
      </c>
      <c r="E30" s="68">
        <f>VLOOKUP(D30,Prices!$B:$I,3,FALSE)</f>
        <v>-0.15425</v>
      </c>
      <c r="F30" s="51">
        <f>(($C$5+E30)/(1-M30)-($C$5+E30))+N30</f>
        <v>0.64300395772257346</v>
      </c>
      <c r="G30" s="69">
        <f>E30+F30</f>
        <v>0.48875395772257346</v>
      </c>
      <c r="H30" s="70">
        <f>$G$26-E30-F30</f>
        <v>-0.35325395772257345</v>
      </c>
      <c r="I30" s="41">
        <f>(7.33%+9.75%*4)/5</f>
        <v>9.2660000000000006E-2</v>
      </c>
      <c r="J30" s="34">
        <v>0.1124</v>
      </c>
      <c r="K30" s="33"/>
      <c r="L30" s="33"/>
      <c r="M30" s="30">
        <f t="shared" si="2"/>
        <v>9.2660000000000006E-2</v>
      </c>
      <c r="N30" s="105">
        <f t="shared" si="2"/>
        <v>0.1124</v>
      </c>
    </row>
    <row r="31" spans="2:14" s="27" customFormat="1" ht="12">
      <c r="B31" s="71" t="s">
        <v>44</v>
      </c>
      <c r="C31" s="71" t="s">
        <v>51</v>
      </c>
      <c r="D31" s="71" t="s">
        <v>55</v>
      </c>
      <c r="E31" s="72">
        <f>VLOOKUP(D31,Prices!$B:$I,3,FALSE)</f>
        <v>-0.13924999999999998</v>
      </c>
      <c r="F31" s="55">
        <f>(($C$5+E31)/(1-M31)-($C$5+E31))+N31</f>
        <v>0.61351696638084197</v>
      </c>
      <c r="G31" s="73">
        <f>E31+F31</f>
        <v>0.47426696638084198</v>
      </c>
      <c r="H31" s="74">
        <f>$G$26-E31-F31</f>
        <v>-0.33876696638084197</v>
      </c>
      <c r="I31" s="41">
        <f>(7.05%+9.24%*4)/5</f>
        <v>8.8020000000000001E-2</v>
      </c>
      <c r="J31" s="34">
        <f>0.1012+0.0094</f>
        <v>0.1106</v>
      </c>
      <c r="K31" s="33"/>
      <c r="L31" s="33"/>
      <c r="M31" s="30">
        <f t="shared" si="2"/>
        <v>8.8020000000000001E-2</v>
      </c>
      <c r="N31" s="105">
        <f t="shared" si="2"/>
        <v>0.1106</v>
      </c>
    </row>
    <row r="34" spans="2:14" s="27" customFormat="1" ht="15.75">
      <c r="B34" s="35" t="s">
        <v>21</v>
      </c>
      <c r="C34" s="36"/>
      <c r="D34" s="36"/>
      <c r="E34" s="37" t="s">
        <v>34</v>
      </c>
      <c r="F34" s="38" t="s">
        <v>21</v>
      </c>
      <c r="G34" s="39">
        <v>0.22500000000000001</v>
      </c>
      <c r="H34" s="40">
        <f>G34</f>
        <v>0.22500000000000001</v>
      </c>
      <c r="I34" s="41"/>
      <c r="J34" s="34"/>
      <c r="K34" s="33"/>
      <c r="L34" s="33"/>
    </row>
    <row r="35" spans="2:14" s="27" customFormat="1" ht="12">
      <c r="B35" s="42" t="s">
        <v>35</v>
      </c>
      <c r="C35" s="42" t="s">
        <v>36</v>
      </c>
      <c r="D35" s="42" t="s">
        <v>37</v>
      </c>
      <c r="E35" s="43" t="s">
        <v>38</v>
      </c>
      <c r="F35" s="43" t="s">
        <v>39</v>
      </c>
      <c r="G35" s="42" t="s">
        <v>40</v>
      </c>
      <c r="H35" s="43" t="s">
        <v>41</v>
      </c>
      <c r="I35" s="41"/>
      <c r="J35" s="34"/>
      <c r="K35" s="33"/>
      <c r="L35" s="33"/>
    </row>
    <row r="36" spans="2:14" s="27" customFormat="1" ht="12">
      <c r="B36" s="44" t="s">
        <v>44</v>
      </c>
      <c r="C36" s="44" t="s">
        <v>56</v>
      </c>
      <c r="D36" s="44" t="s">
        <v>57</v>
      </c>
      <c r="E36" s="75">
        <v>-7.2499999999999995E-2</v>
      </c>
      <c r="F36" s="45">
        <f t="shared" ref="F36:F42" si="3">($C$5+E36)*I36+J36+($C$5+E36)*K36+L36</f>
        <v>0.1913465</v>
      </c>
      <c r="G36" s="45">
        <f t="shared" ref="G36:G42" si="4">E36+F36</f>
        <v>0.11884650000000001</v>
      </c>
      <c r="H36" s="47">
        <f>G34-E36-F36</f>
        <v>0.10615349999999998</v>
      </c>
      <c r="I36" s="41">
        <v>3.2599999999999997E-2</v>
      </c>
      <c r="J36" s="34">
        <v>1.9300000000000001E-2</v>
      </c>
      <c r="K36" s="76"/>
      <c r="L36" s="33"/>
      <c r="M36" s="30">
        <f t="shared" ref="M36:N44" si="5">I36+K36</f>
        <v>3.2599999999999997E-2</v>
      </c>
      <c r="N36" s="105">
        <f t="shared" si="5"/>
        <v>1.9300000000000001E-2</v>
      </c>
    </row>
    <row r="37" spans="2:14" s="27" customFormat="1" ht="12">
      <c r="B37" s="50" t="s">
        <v>44</v>
      </c>
      <c r="C37" s="50" t="s">
        <v>56</v>
      </c>
      <c r="D37" s="50" t="s">
        <v>58</v>
      </c>
      <c r="E37" s="77">
        <v>-8.5000000000000006E-2</v>
      </c>
      <c r="F37" s="51">
        <f t="shared" si="3"/>
        <v>0.21596999999999997</v>
      </c>
      <c r="G37" s="51">
        <f t="shared" si="4"/>
        <v>0.13096999999999998</v>
      </c>
      <c r="H37" s="53">
        <f>G34-E37-F37</f>
        <v>9.403000000000003E-2</v>
      </c>
      <c r="I37" s="41">
        <v>3.7999999999999999E-2</v>
      </c>
      <c r="J37" s="34">
        <v>1.5900000000000001E-2</v>
      </c>
      <c r="K37" s="33"/>
      <c r="L37" s="33"/>
      <c r="M37" s="30">
        <f t="shared" si="5"/>
        <v>3.7999999999999999E-2</v>
      </c>
      <c r="N37" s="105">
        <f t="shared" si="5"/>
        <v>1.5900000000000001E-2</v>
      </c>
    </row>
    <row r="38" spans="2:14" s="27" customFormat="1" ht="12">
      <c r="B38" s="50" t="s">
        <v>44</v>
      </c>
      <c r="C38" s="50" t="s">
        <v>56</v>
      </c>
      <c r="D38" s="50" t="s">
        <v>59</v>
      </c>
      <c r="E38" s="77">
        <v>-0.115</v>
      </c>
      <c r="F38" s="51">
        <f t="shared" si="3"/>
        <v>0.25122199999999995</v>
      </c>
      <c r="G38" s="51">
        <f t="shared" si="4"/>
        <v>0.13622199999999995</v>
      </c>
      <c r="H38" s="53">
        <f>G34-E38-F38</f>
        <v>8.8778000000000079E-2</v>
      </c>
      <c r="I38" s="41">
        <v>4.5199999999999997E-2</v>
      </c>
      <c r="J38" s="34">
        <v>1.46E-2</v>
      </c>
      <c r="K38" s="33"/>
      <c r="L38" s="33"/>
      <c r="M38" s="30">
        <f t="shared" si="5"/>
        <v>4.5199999999999997E-2</v>
      </c>
      <c r="N38" s="105">
        <f t="shared" si="5"/>
        <v>1.46E-2</v>
      </c>
    </row>
    <row r="39" spans="2:14" s="27" customFormat="1" ht="12">
      <c r="B39" s="50" t="s">
        <v>44</v>
      </c>
      <c r="C39" s="50" t="s">
        <v>56</v>
      </c>
      <c r="D39" s="50" t="s">
        <v>60</v>
      </c>
      <c r="E39" s="77">
        <v>-0.16500000000000001</v>
      </c>
      <c r="F39" s="51">
        <f t="shared" si="3"/>
        <v>0.25135099999999999</v>
      </c>
      <c r="G39" s="51">
        <f t="shared" si="4"/>
        <v>8.6350999999999983E-2</v>
      </c>
      <c r="H39" s="53">
        <f>G34-E39-F39</f>
        <v>0.13864900000000002</v>
      </c>
      <c r="I39" s="41">
        <v>4.4600000000000001E-2</v>
      </c>
      <c r="J39" s="34">
        <v>2.01E-2</v>
      </c>
      <c r="K39" s="33"/>
      <c r="L39" s="33"/>
      <c r="M39" s="30">
        <f t="shared" si="5"/>
        <v>4.4600000000000001E-2</v>
      </c>
      <c r="N39" s="105">
        <f t="shared" si="5"/>
        <v>2.01E-2</v>
      </c>
    </row>
    <row r="40" spans="2:14" s="27" customFormat="1" ht="12">
      <c r="B40" s="50" t="s">
        <v>44</v>
      </c>
      <c r="C40" s="50" t="s">
        <v>56</v>
      </c>
      <c r="D40" s="50" t="s">
        <v>61</v>
      </c>
      <c r="E40" s="77">
        <v>-5.5E-2</v>
      </c>
      <c r="F40" s="51">
        <f t="shared" si="3"/>
        <v>0.17651049999999999</v>
      </c>
      <c r="G40" s="51">
        <f t="shared" si="4"/>
        <v>0.12151049999999999</v>
      </c>
      <c r="H40" s="53">
        <f>G34-E40-F40</f>
        <v>0.10348950000000004</v>
      </c>
      <c r="I40" s="41">
        <v>3.1899999999999998E-2</v>
      </c>
      <c r="J40" s="34">
        <v>7.6E-3</v>
      </c>
      <c r="K40" s="33"/>
      <c r="L40" s="33"/>
      <c r="M40" s="30">
        <f t="shared" si="5"/>
        <v>3.1899999999999998E-2</v>
      </c>
      <c r="N40" s="105">
        <f t="shared" si="5"/>
        <v>7.6E-3</v>
      </c>
    </row>
    <row r="41" spans="2:14" s="27" customFormat="1" ht="12">
      <c r="B41" s="50" t="s">
        <v>44</v>
      </c>
      <c r="C41" s="50" t="s">
        <v>62</v>
      </c>
      <c r="D41" s="50" t="s">
        <v>63</v>
      </c>
      <c r="E41" s="77">
        <v>0.13</v>
      </c>
      <c r="F41" s="51">
        <f t="shared" si="3"/>
        <v>0.127612</v>
      </c>
      <c r="G41" s="51">
        <f t="shared" si="4"/>
        <v>0.25761200000000001</v>
      </c>
      <c r="H41" s="53">
        <f>G34-E41-F41</f>
        <v>-3.2612000000000002E-2</v>
      </c>
      <c r="I41" s="41">
        <v>1.8100000000000002E-2</v>
      </c>
      <c r="J41" s="34">
        <v>7.6E-3</v>
      </c>
      <c r="K41" s="78">
        <v>3.8E-3</v>
      </c>
      <c r="L41" s="33"/>
      <c r="M41" s="30">
        <f t="shared" si="5"/>
        <v>2.1900000000000003E-2</v>
      </c>
      <c r="N41" s="105">
        <f t="shared" si="5"/>
        <v>7.6E-3</v>
      </c>
    </row>
    <row r="42" spans="2:14">
      <c r="B42" s="54" t="s">
        <v>44</v>
      </c>
      <c r="C42" s="79" t="s">
        <v>64</v>
      </c>
      <c r="D42" s="79" t="s">
        <v>63</v>
      </c>
      <c r="E42" s="80">
        <v>0.13</v>
      </c>
      <c r="F42" s="55">
        <f t="shared" si="3"/>
        <v>5.8087999999999994E-2</v>
      </c>
      <c r="G42" s="55">
        <f t="shared" si="4"/>
        <v>0.18808800000000001</v>
      </c>
      <c r="H42" s="57">
        <f>G34-E42-F42</f>
        <v>3.6912000000000007E-2</v>
      </c>
      <c r="I42" s="41">
        <v>1.06E-2</v>
      </c>
      <c r="J42" s="34"/>
      <c r="M42" s="30">
        <f t="shared" si="5"/>
        <v>1.06E-2</v>
      </c>
      <c r="N42" s="105">
        <f t="shared" si="5"/>
        <v>0</v>
      </c>
    </row>
    <row r="43" spans="2:14">
      <c r="B43" s="143" t="s">
        <v>44</v>
      </c>
      <c r="C43" s="95" t="s">
        <v>64</v>
      </c>
      <c r="D43" s="95" t="s">
        <v>22</v>
      </c>
      <c r="E43" s="90">
        <v>-0.08</v>
      </c>
      <c r="F43" s="130">
        <f>($C$5+E43)*I43+J43+($C$5+E43)*K43+L43</f>
        <v>0.23714999999999997</v>
      </c>
      <c r="G43" s="130">
        <f>E43+F43</f>
        <v>0.15714999999999996</v>
      </c>
      <c r="H43" s="144">
        <f>G34-E43-F43</f>
        <v>6.7850000000000021E-2</v>
      </c>
      <c r="I43" s="41">
        <v>4.4999999999999998E-2</v>
      </c>
      <c r="J43" s="34"/>
      <c r="M43" s="30">
        <f t="shared" si="5"/>
        <v>4.4999999999999998E-2</v>
      </c>
      <c r="N43" s="105">
        <f>J43+L43</f>
        <v>0</v>
      </c>
    </row>
    <row r="44" spans="2:14">
      <c r="B44" s="143" t="s">
        <v>44</v>
      </c>
      <c r="C44" s="95" t="s">
        <v>169</v>
      </c>
      <c r="D44" s="95" t="s">
        <v>22</v>
      </c>
      <c r="E44" s="90">
        <v>-0.16</v>
      </c>
      <c r="F44" s="130">
        <f>($C$5+E44)*I44+J44+($C$5+E44)*K44+L44</f>
        <v>0.28544999999999998</v>
      </c>
      <c r="G44" s="130">
        <f>E44+F44</f>
        <v>0.12544999999999998</v>
      </c>
      <c r="H44" s="144">
        <f>G34-E44-F44</f>
        <v>9.9550000000000027E-2</v>
      </c>
      <c r="I44" s="41">
        <v>5.5E-2</v>
      </c>
      <c r="J44" s="34"/>
      <c r="M44" s="30">
        <f t="shared" si="5"/>
        <v>5.5E-2</v>
      </c>
      <c r="N44" s="105">
        <f>J44+L44</f>
        <v>0</v>
      </c>
    </row>
    <row r="47" spans="2:14" s="27" customFormat="1" ht="15.75">
      <c r="B47" s="35" t="s">
        <v>19</v>
      </c>
      <c r="C47" s="36"/>
      <c r="D47" s="36"/>
      <c r="E47" s="37" t="s">
        <v>34</v>
      </c>
      <c r="F47" s="38" t="s">
        <v>11</v>
      </c>
      <c r="G47" s="39">
        <f>VLOOKUP(F47,Prices!$B:$I,3,FALSE)</f>
        <v>8.2500000000000004E-2</v>
      </c>
      <c r="H47" s="40">
        <f>G47</f>
        <v>8.2500000000000004E-2</v>
      </c>
      <c r="I47" s="41"/>
      <c r="J47" s="34"/>
      <c r="K47" s="33"/>
      <c r="L47" s="33"/>
    </row>
    <row r="48" spans="2:14" s="27" customFormat="1" ht="12">
      <c r="B48" s="42" t="s">
        <v>35</v>
      </c>
      <c r="C48" s="42" t="s">
        <v>36</v>
      </c>
      <c r="D48" s="42" t="s">
        <v>37</v>
      </c>
      <c r="E48" s="43" t="s">
        <v>38</v>
      </c>
      <c r="F48" s="43" t="s">
        <v>39</v>
      </c>
      <c r="G48" s="42" t="s">
        <v>40</v>
      </c>
      <c r="H48" s="43" t="s">
        <v>41</v>
      </c>
      <c r="I48" s="41"/>
      <c r="J48" s="34"/>
      <c r="K48" s="33"/>
      <c r="L48" s="33"/>
    </row>
    <row r="49" spans="2:14" s="27" customFormat="1" ht="12">
      <c r="B49" s="44" t="s">
        <v>44</v>
      </c>
      <c r="C49" s="44" t="s">
        <v>65</v>
      </c>
      <c r="D49" s="44" t="s">
        <v>22</v>
      </c>
      <c r="E49" s="75">
        <f>VLOOKUP(D49,Prices!$B:$I,3,FALSE)</f>
        <v>5.2449999999999997E-2</v>
      </c>
      <c r="F49" s="45">
        <f>($C$5+E49)*I49+J49+($C$5+E49)*K49+L49</f>
        <v>0.38756245820010748</v>
      </c>
      <c r="G49" s="45">
        <f>E49+F49</f>
        <v>0.44001245820010748</v>
      </c>
      <c r="H49" s="47">
        <f>G47-E49-F49</f>
        <v>-0.35751245820010746</v>
      </c>
      <c r="I49" s="41">
        <v>2.5219999999999999E-2</v>
      </c>
      <c r="J49" s="34">
        <v>1.0368299200107548E-2</v>
      </c>
      <c r="K49" s="78">
        <v>4.2599999999999999E-2</v>
      </c>
      <c r="L49" s="33">
        <v>1.0800000000000001E-2</v>
      </c>
      <c r="M49" s="30">
        <f t="shared" ref="M49:N51" si="6">I49+K49</f>
        <v>6.7819999999999991E-2</v>
      </c>
      <c r="N49" s="105">
        <f t="shared" si="6"/>
        <v>2.116829920010755E-2</v>
      </c>
    </row>
    <row r="50" spans="2:14" s="92" customFormat="1" ht="12">
      <c r="B50" s="50" t="s">
        <v>44</v>
      </c>
      <c r="C50" s="50" t="s">
        <v>112</v>
      </c>
      <c r="D50" s="50" t="s">
        <v>22</v>
      </c>
      <c r="E50" s="77">
        <f>VLOOKUP(D50,Prices!$B:$I,3,FALSE)</f>
        <v>5.2449999999999997E-2</v>
      </c>
      <c r="F50" s="51">
        <f>($C$5+E50)*I50+J50+($C$5+E50)*K50+L50</f>
        <v>0.59054611000000001</v>
      </c>
      <c r="G50" s="51">
        <f>E50+F50</f>
        <v>0.64299611000000001</v>
      </c>
      <c r="H50" s="53">
        <f>G47-E50-F50</f>
        <v>-0.56049610999999999</v>
      </c>
      <c r="I50" s="48">
        <v>2.52E-2</v>
      </c>
      <c r="J50" s="49">
        <v>0.21346000000000001</v>
      </c>
      <c r="K50" s="93">
        <v>4.2599999999999999E-2</v>
      </c>
      <c r="L50" s="94">
        <v>1.0800000000000001E-2</v>
      </c>
      <c r="M50" s="30">
        <f t="shared" si="6"/>
        <v>6.7799999999999999E-2</v>
      </c>
      <c r="N50" s="105">
        <f t="shared" si="6"/>
        <v>0.22426000000000001</v>
      </c>
    </row>
    <row r="51" spans="2:14">
      <c r="B51" s="54" t="s">
        <v>44</v>
      </c>
      <c r="C51" s="79" t="s">
        <v>152</v>
      </c>
      <c r="D51" s="79" t="s">
        <v>66</v>
      </c>
      <c r="E51" s="80">
        <f>VLOOKUP(D51,Prices!$B:$I,3,FALSE)</f>
        <v>-6.3750000000000001E-2</v>
      </c>
      <c r="F51" s="55">
        <f>($C$5+E51)*I51+J51+($C$5+E51)*K51+L51</f>
        <v>0.330068625</v>
      </c>
      <c r="G51" s="55">
        <f>E51+F51</f>
        <v>0.26631862500000003</v>
      </c>
      <c r="H51" s="57">
        <f>G47-E51-F51</f>
        <v>-0.18381862500000001</v>
      </c>
      <c r="I51" s="41">
        <v>4.8099999999999997E-2</v>
      </c>
      <c r="J51" s="34">
        <v>4.6699999999999998E-2</v>
      </c>
      <c r="L51" s="29">
        <v>2.9100000000000001E-2</v>
      </c>
      <c r="M51" s="30">
        <f t="shared" si="6"/>
        <v>4.8099999999999997E-2</v>
      </c>
      <c r="N51" s="105">
        <f t="shared" si="6"/>
        <v>7.5800000000000006E-2</v>
      </c>
    </row>
    <row r="54" spans="2:14" s="27" customFormat="1" ht="15.75">
      <c r="B54" s="35" t="s">
        <v>12</v>
      </c>
      <c r="C54" s="36"/>
      <c r="D54" s="36"/>
      <c r="E54" s="37" t="s">
        <v>34</v>
      </c>
      <c r="F54" s="38" t="s">
        <v>12</v>
      </c>
      <c r="G54" s="39">
        <f>VLOOKUP(F54,Prices!$B:$I,3,FALSE)</f>
        <v>1.7054999999999996</v>
      </c>
      <c r="H54" s="40">
        <f>G54</f>
        <v>1.7054999999999996</v>
      </c>
      <c r="I54" s="41"/>
      <c r="J54" s="34"/>
      <c r="K54" s="33"/>
      <c r="L54" s="33"/>
    </row>
    <row r="55" spans="2:14" s="27" customFormat="1" ht="12">
      <c r="B55" s="58" t="s">
        <v>35</v>
      </c>
      <c r="C55" s="58" t="s">
        <v>36</v>
      </c>
      <c r="D55" s="58" t="s">
        <v>37</v>
      </c>
      <c r="E55" s="43" t="s">
        <v>38</v>
      </c>
      <c r="F55" s="31" t="s">
        <v>39</v>
      </c>
      <c r="G55" s="58" t="s">
        <v>40</v>
      </c>
      <c r="H55" s="31" t="s">
        <v>41</v>
      </c>
      <c r="I55" s="41"/>
      <c r="J55" s="34"/>
      <c r="K55" s="33"/>
      <c r="L55" s="33"/>
    </row>
    <row r="56" spans="2:14" s="27" customFormat="1" ht="12">
      <c r="B56" s="59" t="s">
        <v>44</v>
      </c>
      <c r="C56" s="59" t="s">
        <v>68</v>
      </c>
      <c r="D56" s="59" t="s">
        <v>69</v>
      </c>
      <c r="E56" s="60">
        <f>VLOOKUP(D56,Prices!$B:$I,3,FALSE)</f>
        <v>-0.13675000000000001</v>
      </c>
      <c r="F56" s="61">
        <f>($C$5+E56)*I56+J56+($C$5+E56)*K56+L56</f>
        <v>0.15306582499999999</v>
      </c>
      <c r="G56" s="61">
        <f>E56+F56</f>
        <v>1.6315824999999978E-2</v>
      </c>
      <c r="H56" s="62">
        <f>G54-E56-F56</f>
        <v>1.6891841749999994</v>
      </c>
      <c r="I56" s="41">
        <v>2.6100000000000002E-2</v>
      </c>
      <c r="J56" s="34">
        <v>1.7000000000000001E-2</v>
      </c>
      <c r="K56" s="33"/>
      <c r="L56" s="33"/>
      <c r="M56" s="30">
        <f>I56+K56</f>
        <v>2.6100000000000002E-2</v>
      </c>
      <c r="N56" s="105">
        <f>J56+L56</f>
        <v>1.7000000000000001E-2</v>
      </c>
    </row>
    <row r="59" spans="2:14" ht="15.75">
      <c r="B59" s="35" t="s">
        <v>70</v>
      </c>
      <c r="C59" s="36"/>
      <c r="D59" s="36"/>
      <c r="E59" s="37" t="s">
        <v>34</v>
      </c>
      <c r="F59" s="38" t="s">
        <v>67</v>
      </c>
      <c r="G59" s="39">
        <f>VLOOKUP(F59,Prices!$B:$I,3,FALSE)</f>
        <v>1.7004999999999999</v>
      </c>
      <c r="H59" s="40">
        <f>G59</f>
        <v>1.7004999999999999</v>
      </c>
      <c r="I59" s="41"/>
      <c r="J59" s="34"/>
      <c r="K59" s="33"/>
      <c r="L59" s="33"/>
    </row>
    <row r="60" spans="2:14">
      <c r="B60" s="42" t="s">
        <v>35</v>
      </c>
      <c r="C60" s="42" t="s">
        <v>36</v>
      </c>
      <c r="D60" s="42" t="s">
        <v>37</v>
      </c>
      <c r="E60" s="43" t="s">
        <v>38</v>
      </c>
      <c r="F60" s="43" t="s">
        <v>39</v>
      </c>
      <c r="G60" s="42" t="s">
        <v>40</v>
      </c>
      <c r="H60" s="43" t="s">
        <v>41</v>
      </c>
      <c r="I60" s="41"/>
      <c r="J60" s="34"/>
      <c r="K60" s="33"/>
      <c r="L60" s="33"/>
    </row>
    <row r="61" spans="2:14">
      <c r="B61" s="44" t="s">
        <v>44</v>
      </c>
      <c r="C61" s="44" t="s">
        <v>71</v>
      </c>
      <c r="D61" s="44" t="s">
        <v>72</v>
      </c>
      <c r="E61" s="75">
        <f>VLOOKUP(D61,Prices!$B:$I,3,FALSE)</f>
        <v>-0.13175000000000001</v>
      </c>
      <c r="F61" s="45">
        <f>($C$5+E61)*I61+J61+($C$5+E61)*K61+L61</f>
        <v>0.27334702499999997</v>
      </c>
      <c r="G61" s="45">
        <f>E61+F61</f>
        <v>0.14159702499999996</v>
      </c>
      <c r="H61" s="47">
        <f>G59-E61-F61</f>
        <v>1.5589029750000001</v>
      </c>
      <c r="I61" s="41">
        <v>4.9700000000000001E-2</v>
      </c>
      <c r="J61" s="34">
        <v>1.4E-2</v>
      </c>
      <c r="K61" s="78"/>
      <c r="L61" s="33"/>
      <c r="M61" s="30">
        <f>I61+K61</f>
        <v>4.9700000000000001E-2</v>
      </c>
      <c r="N61" s="105">
        <f>J61+L61</f>
        <v>1.4E-2</v>
      </c>
    </row>
    <row r="62" spans="2:14">
      <c r="B62" s="54" t="s">
        <v>44</v>
      </c>
      <c r="C62" s="79" t="s">
        <v>71</v>
      </c>
      <c r="D62" s="79" t="s">
        <v>73</v>
      </c>
      <c r="E62" s="80">
        <f>VLOOKUP(D62,Prices!$B:$I,3,FALSE)</f>
        <v>-7.375000000000001E-2</v>
      </c>
      <c r="F62" s="55">
        <f>($C$5+E62)*I62+J62+($C$5+E62)*K62+L62</f>
        <v>0.25923512499999996</v>
      </c>
      <c r="G62" s="55">
        <f>E62+F62</f>
        <v>0.18548512499999995</v>
      </c>
      <c r="H62" s="57">
        <f>G59-E62-F62</f>
        <v>1.5150148749999999</v>
      </c>
      <c r="I62" s="41">
        <v>4.6100000000000002E-2</v>
      </c>
      <c r="J62" s="34">
        <v>1.6E-2</v>
      </c>
      <c r="M62" s="30">
        <f>I62+K62</f>
        <v>4.6100000000000002E-2</v>
      </c>
      <c r="N62" s="105">
        <f>J62+L62</f>
        <v>1.6E-2</v>
      </c>
    </row>
  </sheetData>
  <sheetCalcPr fullCalcOnLoad="1"/>
  <printOptions horizontalCentered="1"/>
  <pageMargins left="0.75" right="0.75" top="1" bottom="1" header="0.5" footer="0.5"/>
  <pageSetup scale="5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P40"/>
  <sheetViews>
    <sheetView topLeftCell="A23" workbookViewId="0">
      <selection activeCell="B43" sqref="B43"/>
    </sheetView>
  </sheetViews>
  <sheetFormatPr defaultRowHeight="12.75"/>
  <cols>
    <col min="2" max="2" width="14.85546875" bestFit="1" customWidth="1"/>
    <col min="3" max="3" width="19.140625" bestFit="1" customWidth="1"/>
    <col min="4" max="4" width="14.5703125" bestFit="1" customWidth="1"/>
    <col min="5" max="5" width="15.5703125" customWidth="1"/>
    <col min="6" max="6" width="17.42578125" customWidth="1"/>
    <col min="7" max="7" width="15.5703125" customWidth="1"/>
    <col min="8" max="8" width="13.140625" bestFit="1" customWidth="1"/>
    <col min="9" max="9" width="7.7109375" style="29" customWidth="1"/>
    <col min="10" max="10" width="10" style="81" customWidth="1"/>
    <col min="11" max="11" width="7.42578125" style="29" customWidth="1"/>
    <col min="12" max="12" width="7.85546875" style="29" customWidth="1"/>
  </cols>
  <sheetData>
    <row r="1" spans="2:16" ht="18">
      <c r="B1" s="153" t="s">
        <v>32</v>
      </c>
      <c r="C1" s="143"/>
      <c r="D1" s="143"/>
      <c r="E1" s="97" t="s">
        <v>114</v>
      </c>
      <c r="F1" s="92"/>
      <c r="G1" s="92"/>
      <c r="H1" s="92"/>
      <c r="I1" s="26"/>
      <c r="J1" s="28"/>
    </row>
    <row r="2" spans="2:16">
      <c r="B2" s="92"/>
      <c r="C2" s="143"/>
      <c r="D2" s="143"/>
      <c r="E2" s="143"/>
      <c r="F2" s="92"/>
      <c r="G2" s="92"/>
      <c r="H2" s="92"/>
      <c r="I2" s="26"/>
      <c r="J2" s="28"/>
    </row>
    <row r="3" spans="2:16">
      <c r="B3" s="92"/>
      <c r="C3" s="143"/>
      <c r="D3" s="143"/>
      <c r="E3" s="143"/>
      <c r="F3" s="92"/>
      <c r="G3" s="92"/>
      <c r="H3" s="92"/>
      <c r="I3" s="26"/>
      <c r="J3" s="28"/>
    </row>
    <row r="4" spans="2:16">
      <c r="B4" s="1"/>
      <c r="C4" s="143"/>
      <c r="D4" s="143"/>
      <c r="E4" s="143"/>
      <c r="F4" s="92"/>
      <c r="G4" s="92"/>
      <c r="H4" s="92"/>
      <c r="I4" s="26"/>
      <c r="J4" s="28"/>
    </row>
    <row r="5" spans="2:16">
      <c r="B5" s="154" t="s">
        <v>76</v>
      </c>
      <c r="C5" s="155">
        <v>4.5999999999999996</v>
      </c>
      <c r="D5" s="143"/>
      <c r="E5" s="143"/>
      <c r="F5" s="143"/>
      <c r="G5" s="143"/>
      <c r="H5" s="143"/>
      <c r="I5" s="26"/>
      <c r="J5" s="28"/>
    </row>
    <row r="6" spans="2:16">
      <c r="B6" s="143"/>
      <c r="C6" s="143"/>
      <c r="D6" s="143"/>
      <c r="E6" s="143"/>
      <c r="F6" s="143"/>
      <c r="G6" s="143"/>
      <c r="H6" s="143"/>
      <c r="I6" s="33"/>
      <c r="J6" s="34"/>
    </row>
    <row r="8" spans="2:16" s="27" customFormat="1" ht="15.75">
      <c r="B8" s="147" t="s">
        <v>21</v>
      </c>
      <c r="C8" s="144"/>
      <c r="D8" s="144"/>
      <c r="E8" s="148" t="s">
        <v>34</v>
      </c>
      <c r="F8" s="149" t="s">
        <v>21</v>
      </c>
      <c r="G8" s="150">
        <v>0.12</v>
      </c>
      <c r="H8" s="151"/>
      <c r="I8" s="41"/>
      <c r="J8" s="34"/>
      <c r="K8" s="33"/>
      <c r="L8" s="33"/>
    </row>
    <row r="9" spans="2:16" s="27" customFormat="1" ht="12">
      <c r="B9" s="152" t="s">
        <v>35</v>
      </c>
      <c r="C9" s="152" t="s">
        <v>36</v>
      </c>
      <c r="D9" s="152" t="s">
        <v>37</v>
      </c>
      <c r="E9" s="152" t="s">
        <v>38</v>
      </c>
      <c r="F9" s="152" t="s">
        <v>39</v>
      </c>
      <c r="G9" s="152" t="s">
        <v>40</v>
      </c>
      <c r="H9" s="152" t="s">
        <v>41</v>
      </c>
      <c r="I9" s="41"/>
      <c r="J9" s="34"/>
      <c r="K9" s="33"/>
      <c r="L9" s="33"/>
      <c r="P9" s="145"/>
    </row>
    <row r="10" spans="2:16" s="27" customFormat="1" ht="12">
      <c r="B10" s="143" t="s">
        <v>44</v>
      </c>
      <c r="C10" s="143" t="s">
        <v>56</v>
      </c>
      <c r="D10" s="143" t="s">
        <v>57</v>
      </c>
      <c r="E10" s="90">
        <v>-0.06</v>
      </c>
      <c r="F10" s="130">
        <f t="shared" ref="F10:F19" si="0">($E10+$C$5)/(1-M10)*M10+N10</f>
        <v>0.17199152367169732</v>
      </c>
      <c r="G10" s="130">
        <f t="shared" ref="G10:G19" si="1">E10+F10</f>
        <v>0.11199152367169732</v>
      </c>
      <c r="H10" s="144">
        <f t="shared" ref="H10:H19" si="2">$G$8-E10-F10</f>
        <v>8.0084763283026772E-3</v>
      </c>
      <c r="I10" s="41">
        <v>3.2599999999999997E-2</v>
      </c>
      <c r="J10" s="34">
        <f>0.019</f>
        <v>1.9E-2</v>
      </c>
      <c r="K10" s="76"/>
      <c r="L10" s="33"/>
      <c r="M10" s="30">
        <f t="shared" ref="M10:M19" si="3">I10+K10</f>
        <v>3.2599999999999997E-2</v>
      </c>
      <c r="N10" s="105">
        <f t="shared" ref="N10:N19" si="4">J10+L10</f>
        <v>1.9E-2</v>
      </c>
      <c r="P10" s="146"/>
    </row>
    <row r="11" spans="2:16" s="27" customFormat="1" ht="12">
      <c r="B11" s="143" t="s">
        <v>44</v>
      </c>
      <c r="C11" s="143" t="s">
        <v>56</v>
      </c>
      <c r="D11" s="143" t="s">
        <v>58</v>
      </c>
      <c r="E11" s="90">
        <v>-0.06</v>
      </c>
      <c r="F11" s="130">
        <f t="shared" si="0"/>
        <v>0.19523471933471934</v>
      </c>
      <c r="G11" s="130">
        <f t="shared" si="1"/>
        <v>0.13523471933471934</v>
      </c>
      <c r="H11" s="144">
        <f t="shared" si="2"/>
        <v>-1.5234719334719343E-2</v>
      </c>
      <c r="I11" s="41">
        <v>3.7999999999999999E-2</v>
      </c>
      <c r="J11" s="34">
        <f>0.0159</f>
        <v>1.5900000000000001E-2</v>
      </c>
      <c r="K11" s="33"/>
      <c r="L11" s="33"/>
      <c r="M11" s="30">
        <f t="shared" si="3"/>
        <v>3.7999999999999999E-2</v>
      </c>
      <c r="N11" s="105">
        <f t="shared" si="4"/>
        <v>1.5900000000000001E-2</v>
      </c>
    </row>
    <row r="12" spans="2:16" s="27" customFormat="1" ht="12">
      <c r="B12" s="143" t="s">
        <v>44</v>
      </c>
      <c r="C12" s="143" t="s">
        <v>56</v>
      </c>
      <c r="D12" s="143" t="s">
        <v>59</v>
      </c>
      <c r="E12" s="90">
        <v>-8.5000000000000006E-2</v>
      </c>
      <c r="F12" s="130">
        <f t="shared" si="0"/>
        <v>0.2283390029325513</v>
      </c>
      <c r="G12" s="130">
        <f t="shared" si="1"/>
        <v>0.14333900293255131</v>
      </c>
      <c r="H12" s="144">
        <f t="shared" si="2"/>
        <v>-2.3339002932551284E-2</v>
      </c>
      <c r="I12" s="41">
        <v>4.5199999999999997E-2</v>
      </c>
      <c r="J12" s="34">
        <f>0.0146</f>
        <v>1.46E-2</v>
      </c>
      <c r="K12" s="33"/>
      <c r="L12" s="33"/>
      <c r="M12" s="30">
        <f t="shared" si="3"/>
        <v>4.5199999999999997E-2</v>
      </c>
      <c r="N12" s="105">
        <f t="shared" si="4"/>
        <v>1.46E-2</v>
      </c>
    </row>
    <row r="13" spans="2:16" s="27" customFormat="1" ht="12">
      <c r="B13" s="143" t="s">
        <v>44</v>
      </c>
      <c r="C13" s="143" t="s">
        <v>56</v>
      </c>
      <c r="D13" s="143" t="s">
        <v>60</v>
      </c>
      <c r="E13" s="90">
        <v>-9.7500000000000003E-2</v>
      </c>
      <c r="F13" s="130">
        <f t="shared" si="0"/>
        <v>0.2302857860581955</v>
      </c>
      <c r="G13" s="130">
        <f t="shared" si="1"/>
        <v>0.13278578605819549</v>
      </c>
      <c r="H13" s="144">
        <f t="shared" si="2"/>
        <v>-1.2785786058195497E-2</v>
      </c>
      <c r="I13" s="41">
        <v>4.4600000000000001E-2</v>
      </c>
      <c r="J13" s="34">
        <v>2.01E-2</v>
      </c>
      <c r="K13" s="33"/>
      <c r="L13" s="33"/>
      <c r="M13" s="30">
        <f t="shared" si="3"/>
        <v>4.4600000000000001E-2</v>
      </c>
      <c r="N13" s="105">
        <f t="shared" si="4"/>
        <v>2.01E-2</v>
      </c>
    </row>
    <row r="14" spans="2:16" s="27" customFormat="1" ht="12">
      <c r="B14" s="143" t="s">
        <v>44</v>
      </c>
      <c r="C14" s="143" t="s">
        <v>56</v>
      </c>
      <c r="D14" s="143" t="s">
        <v>61</v>
      </c>
      <c r="E14" s="90">
        <f>+E12+0.06</f>
        <v>-2.5000000000000008E-2</v>
      </c>
      <c r="F14" s="130">
        <f t="shared" si="0"/>
        <v>0.15835147195537647</v>
      </c>
      <c r="G14" s="130">
        <f t="shared" si="1"/>
        <v>0.13335147195537644</v>
      </c>
      <c r="H14" s="144">
        <f t="shared" si="2"/>
        <v>-1.3351471955376448E-2</v>
      </c>
      <c r="I14" s="41">
        <v>3.1899999999999998E-2</v>
      </c>
      <c r="J14" s="34">
        <v>7.6E-3</v>
      </c>
      <c r="K14" s="33"/>
      <c r="L14" s="33"/>
      <c r="M14" s="30">
        <f t="shared" si="3"/>
        <v>3.1899999999999998E-2</v>
      </c>
      <c r="N14" s="105">
        <f t="shared" si="4"/>
        <v>7.6E-3</v>
      </c>
    </row>
    <row r="15" spans="2:16" s="27" customFormat="1" ht="12">
      <c r="B15" s="143" t="s">
        <v>44</v>
      </c>
      <c r="C15" s="143" t="s">
        <v>62</v>
      </c>
      <c r="D15" s="143" t="s">
        <v>63</v>
      </c>
      <c r="E15" s="90">
        <v>0.03</v>
      </c>
      <c r="F15" s="130">
        <f t="shared" si="0"/>
        <v>0.10576731418055416</v>
      </c>
      <c r="G15" s="130">
        <f t="shared" si="1"/>
        <v>0.13576731418055416</v>
      </c>
      <c r="H15" s="144">
        <f t="shared" si="2"/>
        <v>-1.5767314180554159E-2</v>
      </c>
      <c r="I15" s="41">
        <v>1.8100000000000002E-2</v>
      </c>
      <c r="J15" s="34">
        <v>2.0999999999999999E-3</v>
      </c>
      <c r="K15" s="78">
        <v>3.8E-3</v>
      </c>
      <c r="L15" s="33"/>
      <c r="M15" s="30">
        <f t="shared" si="3"/>
        <v>2.1900000000000003E-2</v>
      </c>
      <c r="N15" s="105">
        <f t="shared" si="4"/>
        <v>2.0999999999999999E-3</v>
      </c>
    </row>
    <row r="16" spans="2:16">
      <c r="B16" s="143" t="s">
        <v>44</v>
      </c>
      <c r="C16" s="95" t="s">
        <v>64</v>
      </c>
      <c r="D16" s="95" t="s">
        <v>63</v>
      </c>
      <c r="E16" s="90">
        <v>0.03</v>
      </c>
      <c r="F16" s="130">
        <f t="shared" si="0"/>
        <v>5.9603800282999803E-2</v>
      </c>
      <c r="G16" s="130">
        <f t="shared" si="1"/>
        <v>8.9603800282999801E-2</v>
      </c>
      <c r="H16" s="144">
        <f t="shared" si="2"/>
        <v>3.0396199717000194E-2</v>
      </c>
      <c r="I16" s="41">
        <v>1.06E-2</v>
      </c>
      <c r="J16" s="34">
        <v>0.01</v>
      </c>
      <c r="M16" s="30">
        <f t="shared" si="3"/>
        <v>1.06E-2</v>
      </c>
      <c r="N16" s="105">
        <f t="shared" si="4"/>
        <v>0.01</v>
      </c>
    </row>
    <row r="17" spans="2:14">
      <c r="B17" s="143" t="s">
        <v>44</v>
      </c>
      <c r="C17" s="95" t="s">
        <v>64</v>
      </c>
      <c r="D17" s="95" t="s">
        <v>86</v>
      </c>
      <c r="E17" s="90">
        <f>+E15+0.06</f>
        <v>0.09</v>
      </c>
      <c r="F17" s="130">
        <f t="shared" si="0"/>
        <v>4.9622580645161285E-2</v>
      </c>
      <c r="G17" s="130">
        <f t="shared" si="1"/>
        <v>0.13962258064516128</v>
      </c>
      <c r="H17" s="144">
        <f t="shared" si="2"/>
        <v>-1.9622580645161286E-2</v>
      </c>
      <c r="I17" s="41">
        <v>8.0000000000000002E-3</v>
      </c>
      <c r="J17" s="34">
        <f>0.0018+0.01</f>
        <v>1.18E-2</v>
      </c>
      <c r="M17" s="30">
        <f t="shared" si="3"/>
        <v>8.0000000000000002E-3</v>
      </c>
      <c r="N17" s="105">
        <f t="shared" si="4"/>
        <v>1.18E-2</v>
      </c>
    </row>
    <row r="18" spans="2:14">
      <c r="B18" s="143" t="s">
        <v>44</v>
      </c>
      <c r="C18" s="95" t="s">
        <v>64</v>
      </c>
      <c r="D18" s="95" t="s">
        <v>22</v>
      </c>
      <c r="E18" s="90">
        <v>-0.3</v>
      </c>
      <c r="F18" s="130">
        <f t="shared" si="0"/>
        <v>0.2026178010471204</v>
      </c>
      <c r="G18" s="130">
        <f t="shared" si="1"/>
        <v>-9.7382198952879584E-2</v>
      </c>
      <c r="H18" s="144">
        <f t="shared" si="2"/>
        <v>0.21738219895287958</v>
      </c>
      <c r="I18" s="41">
        <v>4.4999999999999998E-2</v>
      </c>
      <c r="J18" s="34"/>
      <c r="M18" s="30">
        <f t="shared" si="3"/>
        <v>4.4999999999999998E-2</v>
      </c>
      <c r="N18" s="105">
        <f t="shared" si="4"/>
        <v>0</v>
      </c>
    </row>
    <row r="19" spans="2:14">
      <c r="B19" s="143" t="s">
        <v>44</v>
      </c>
      <c r="C19" s="95" t="s">
        <v>169</v>
      </c>
      <c r="D19" s="95" t="s">
        <v>22</v>
      </c>
      <c r="E19" s="90">
        <v>-0.3</v>
      </c>
      <c r="F19" s="130">
        <f t="shared" si="0"/>
        <v>0.2502645502645503</v>
      </c>
      <c r="G19" s="130">
        <f t="shared" si="1"/>
        <v>-4.9735449735449688E-2</v>
      </c>
      <c r="H19" s="144">
        <f t="shared" si="2"/>
        <v>0.16973544973544968</v>
      </c>
      <c r="I19" s="41">
        <v>5.5E-2</v>
      </c>
      <c r="J19" s="34"/>
      <c r="M19" s="30">
        <f t="shared" si="3"/>
        <v>5.5E-2</v>
      </c>
      <c r="N19" s="105">
        <f t="shared" si="4"/>
        <v>0</v>
      </c>
    </row>
    <row r="21" spans="2:14">
      <c r="B21" s="1"/>
      <c r="C21" s="1"/>
      <c r="D21" s="1"/>
      <c r="E21" s="1"/>
      <c r="F21" s="1"/>
      <c r="G21" s="1"/>
      <c r="H21" s="1"/>
    </row>
    <row r="22" spans="2:14" s="27" customFormat="1" ht="15.75">
      <c r="B22" s="147" t="s">
        <v>19</v>
      </c>
      <c r="C22" s="144"/>
      <c r="D22" s="144"/>
      <c r="E22" s="148" t="s">
        <v>34</v>
      </c>
      <c r="F22" s="149" t="s">
        <v>11</v>
      </c>
      <c r="G22" s="150">
        <v>0.245</v>
      </c>
      <c r="H22" s="151"/>
      <c r="I22" s="41"/>
      <c r="J22" s="34"/>
      <c r="K22" s="33"/>
      <c r="L22" s="33"/>
    </row>
    <row r="23" spans="2:14" s="27" customFormat="1" ht="12">
      <c r="B23" s="152" t="s">
        <v>35</v>
      </c>
      <c r="C23" s="152" t="s">
        <v>36</v>
      </c>
      <c r="D23" s="152" t="s">
        <v>37</v>
      </c>
      <c r="E23" s="152" t="s">
        <v>38</v>
      </c>
      <c r="F23" s="152" t="s">
        <v>39</v>
      </c>
      <c r="G23" s="152" t="s">
        <v>40</v>
      </c>
      <c r="H23" s="152" t="s">
        <v>41</v>
      </c>
      <c r="I23" s="41"/>
      <c r="J23" s="34"/>
      <c r="K23" s="33"/>
      <c r="L23" s="33"/>
    </row>
    <row r="24" spans="2:14" s="27" customFormat="1" ht="12">
      <c r="B24" s="143" t="s">
        <v>44</v>
      </c>
      <c r="C24" s="143" t="s">
        <v>65</v>
      </c>
      <c r="D24" s="143" t="s">
        <v>22</v>
      </c>
      <c r="E24" s="90">
        <f>+E18</f>
        <v>-0.3</v>
      </c>
      <c r="F24" s="130">
        <f>($E24+$C$5)/(1-M24)*M24+N24</f>
        <v>0.33401131235207387</v>
      </c>
      <c r="G24" s="130">
        <f>E24+F24</f>
        <v>3.4011312352073886E-2</v>
      </c>
      <c r="H24" s="144">
        <f>G22-E24-F24</f>
        <v>0.21098868764792605</v>
      </c>
      <c r="I24" s="41">
        <v>2.5219999999999999E-2</v>
      </c>
      <c r="J24" s="34">
        <v>1.0368299200107548E-2</v>
      </c>
      <c r="K24" s="78">
        <v>4.2599999999999999E-2</v>
      </c>
      <c r="L24" s="33">
        <v>1.0800000000000001E-2</v>
      </c>
      <c r="M24" s="30">
        <f t="shared" ref="M24:N26" si="5">I24+K24</f>
        <v>6.7819999999999991E-2</v>
      </c>
      <c r="N24" s="105">
        <f t="shared" si="5"/>
        <v>2.116829920010755E-2</v>
      </c>
    </row>
    <row r="25" spans="2:14" s="92" customFormat="1" ht="12">
      <c r="B25" s="143" t="s">
        <v>44</v>
      </c>
      <c r="C25" s="143" t="s">
        <v>112</v>
      </c>
      <c r="D25" s="143" t="s">
        <v>22</v>
      </c>
      <c r="E25" s="90">
        <f>+E24</f>
        <v>-0.3</v>
      </c>
      <c r="F25" s="130">
        <f>($E25+$C$5)/(1-M25)*M25+N25</f>
        <v>0.53700404634198673</v>
      </c>
      <c r="G25" s="130">
        <f>E25+F25</f>
        <v>0.23700404634198674</v>
      </c>
      <c r="H25" s="144">
        <f>G22-E25-F25</f>
        <v>7.9959536580131996E-3</v>
      </c>
      <c r="I25" s="48">
        <v>2.52E-2</v>
      </c>
      <c r="J25" s="49">
        <v>0.21346000000000001</v>
      </c>
      <c r="K25" s="93">
        <v>4.2599999999999999E-2</v>
      </c>
      <c r="L25" s="94">
        <v>1.0800000000000001E-2</v>
      </c>
      <c r="M25" s="30">
        <f t="shared" si="5"/>
        <v>6.7799999999999999E-2</v>
      </c>
      <c r="N25" s="105">
        <f t="shared" si="5"/>
        <v>0.22426000000000001</v>
      </c>
    </row>
    <row r="26" spans="2:14">
      <c r="B26" s="143" t="s">
        <v>44</v>
      </c>
      <c r="C26" s="95" t="s">
        <v>152</v>
      </c>
      <c r="D26" s="95" t="s">
        <v>66</v>
      </c>
      <c r="E26" s="90">
        <f>+E12+0.015</f>
        <v>-7.0000000000000007E-2</v>
      </c>
      <c r="F26" s="130">
        <f>($E26+$C$5)/(1-M26)*M26+N26</f>
        <v>0.30470324613930033</v>
      </c>
      <c r="G26" s="130">
        <f>E26+F26</f>
        <v>0.23470324613930033</v>
      </c>
      <c r="H26" s="144">
        <f>G22-E26-F26</f>
        <v>1.029675386069967E-2</v>
      </c>
      <c r="I26" s="41">
        <v>4.8099999999999997E-2</v>
      </c>
      <c r="J26" s="34">
        <v>4.6699999999999998E-2</v>
      </c>
      <c r="L26" s="29">
        <v>2.9100000000000001E-2</v>
      </c>
      <c r="M26" s="30">
        <f t="shared" si="5"/>
        <v>4.8099999999999997E-2</v>
      </c>
      <c r="N26" s="105">
        <f t="shared" si="5"/>
        <v>7.5800000000000006E-2</v>
      </c>
    </row>
    <row r="27" spans="2:14">
      <c r="B27" s="1"/>
      <c r="C27" s="1"/>
      <c r="D27" s="1"/>
      <c r="E27" s="1"/>
      <c r="F27" s="1"/>
      <c r="G27" s="1"/>
      <c r="H27" s="1"/>
    </row>
    <row r="28" spans="2:14">
      <c r="B28" s="1"/>
      <c r="C28" s="1"/>
      <c r="D28" s="1"/>
      <c r="E28" s="1"/>
      <c r="F28" s="1"/>
      <c r="G28" s="1"/>
      <c r="H28" s="1"/>
    </row>
    <row r="29" spans="2:14" s="27" customFormat="1" ht="15.75">
      <c r="B29" s="147" t="s">
        <v>12</v>
      </c>
      <c r="C29" s="144"/>
      <c r="D29" s="144"/>
      <c r="E29" s="148" t="s">
        <v>34</v>
      </c>
      <c r="F29" s="149" t="s">
        <v>67</v>
      </c>
      <c r="G29" s="150">
        <v>0.2</v>
      </c>
      <c r="H29" s="151"/>
      <c r="I29" s="41"/>
      <c r="J29" s="34"/>
      <c r="K29" s="33"/>
      <c r="L29" s="33"/>
    </row>
    <row r="30" spans="2:14" s="27" customFormat="1" ht="12">
      <c r="B30" s="152" t="s">
        <v>35</v>
      </c>
      <c r="C30" s="152" t="s">
        <v>36</v>
      </c>
      <c r="D30" s="152" t="s">
        <v>37</v>
      </c>
      <c r="E30" s="152" t="s">
        <v>38</v>
      </c>
      <c r="F30" s="152" t="s">
        <v>39</v>
      </c>
      <c r="G30" s="152" t="s">
        <v>40</v>
      </c>
      <c r="H30" s="152" t="s">
        <v>41</v>
      </c>
      <c r="I30" s="41"/>
      <c r="J30" s="34"/>
      <c r="K30" s="33"/>
      <c r="L30" s="33"/>
    </row>
    <row r="31" spans="2:14" s="27" customFormat="1" ht="12">
      <c r="B31" s="143" t="s">
        <v>44</v>
      </c>
      <c r="C31" s="143" t="s">
        <v>68</v>
      </c>
      <c r="D31" s="143" t="s">
        <v>69</v>
      </c>
      <c r="E31" s="90">
        <f>+E10</f>
        <v>-0.06</v>
      </c>
      <c r="F31" s="130">
        <f>($C$5+E31)*I31+J31+($C$5+E31)*K31+L31</f>
        <v>0.135494</v>
      </c>
      <c r="G31" s="130">
        <f>E31+F31</f>
        <v>7.5494000000000006E-2</v>
      </c>
      <c r="H31" s="144">
        <f>$G$29-E31-F31</f>
        <v>0.12450600000000001</v>
      </c>
      <c r="I31" s="41">
        <v>2.6100000000000002E-2</v>
      </c>
      <c r="J31" s="34">
        <v>1.7000000000000001E-2</v>
      </c>
      <c r="K31" s="33"/>
      <c r="L31" s="33"/>
      <c r="M31" s="30">
        <f>I31+K31</f>
        <v>2.6100000000000002E-2</v>
      </c>
      <c r="N31" s="105">
        <f>J31+L31</f>
        <v>1.7000000000000001E-2</v>
      </c>
    </row>
    <row r="32" spans="2:14">
      <c r="B32" s="143" t="s">
        <v>44</v>
      </c>
      <c r="C32" s="95" t="s">
        <v>152</v>
      </c>
      <c r="D32" s="95" t="s">
        <v>66</v>
      </c>
      <c r="E32" s="90">
        <f>+E26</f>
        <v>-7.0000000000000007E-2</v>
      </c>
      <c r="F32" s="130">
        <f>($E32+$C$5)/(1-M32)*M32+N32</f>
        <v>0.30470324613930033</v>
      </c>
      <c r="G32" s="130">
        <f>E32+F32</f>
        <v>0.23470324613930033</v>
      </c>
      <c r="H32" s="144">
        <f>$G$29-E32-F32</f>
        <v>-3.4703246139300314E-2</v>
      </c>
      <c r="I32" s="41">
        <v>4.8099999999999997E-2</v>
      </c>
      <c r="J32" s="34">
        <v>4.6699999999999998E-2</v>
      </c>
      <c r="L32" s="29">
        <v>2.9100000000000001E-2</v>
      </c>
      <c r="M32" s="30">
        <f>I32+K32</f>
        <v>4.8099999999999997E-2</v>
      </c>
      <c r="N32" s="105">
        <f>J32+L32</f>
        <v>7.5800000000000006E-2</v>
      </c>
    </row>
    <row r="33" spans="2:14">
      <c r="B33" s="1"/>
      <c r="C33" s="1"/>
      <c r="D33" s="1"/>
      <c r="E33" s="1"/>
      <c r="F33" s="1"/>
      <c r="G33" s="1"/>
      <c r="H33" s="1"/>
    </row>
    <row r="34" spans="2:14">
      <c r="B34" s="1"/>
      <c r="C34" s="1"/>
      <c r="D34" s="1"/>
      <c r="E34" s="1"/>
      <c r="F34" s="1"/>
      <c r="G34" s="1"/>
      <c r="H34" s="1"/>
    </row>
    <row r="35" spans="2:14" ht="15.75">
      <c r="B35" s="147" t="s">
        <v>70</v>
      </c>
      <c r="C35" s="144"/>
      <c r="D35" s="144"/>
      <c r="E35" s="148" t="s">
        <v>34</v>
      </c>
      <c r="F35" s="149" t="s">
        <v>67</v>
      </c>
      <c r="G35" s="150">
        <v>0.2</v>
      </c>
      <c r="H35" s="151"/>
      <c r="I35" s="41"/>
      <c r="J35" s="34"/>
      <c r="K35" s="33"/>
      <c r="L35" s="33"/>
    </row>
    <row r="36" spans="2:14">
      <c r="B36" s="152" t="s">
        <v>35</v>
      </c>
      <c r="C36" s="152" t="s">
        <v>36</v>
      </c>
      <c r="D36" s="152" t="s">
        <v>37</v>
      </c>
      <c r="E36" s="152" t="s">
        <v>38</v>
      </c>
      <c r="F36" s="152" t="s">
        <v>39</v>
      </c>
      <c r="G36" s="152" t="s">
        <v>40</v>
      </c>
      <c r="H36" s="152" t="s">
        <v>41</v>
      </c>
      <c r="I36" s="41"/>
      <c r="J36" s="34"/>
      <c r="K36" s="33"/>
      <c r="L36" s="33"/>
    </row>
    <row r="37" spans="2:14">
      <c r="B37" s="143" t="s">
        <v>44</v>
      </c>
      <c r="C37" s="143" t="s">
        <v>71</v>
      </c>
      <c r="D37" s="143" t="s">
        <v>72</v>
      </c>
      <c r="E37" s="90">
        <f>+E10</f>
        <v>-0.06</v>
      </c>
      <c r="F37" s="130">
        <f>($E37+$C$5)/(1-M37)*M37+N37</f>
        <v>0.25143870356729453</v>
      </c>
      <c r="G37" s="130">
        <f>E37+F37</f>
        <v>0.19143870356729453</v>
      </c>
      <c r="H37" s="144">
        <f>$G$35-E37-F37</f>
        <v>8.5612964327054786E-3</v>
      </c>
      <c r="I37" s="41">
        <v>4.9700000000000001E-2</v>
      </c>
      <c r="J37" s="34">
        <v>1.4E-2</v>
      </c>
      <c r="K37" s="78"/>
      <c r="L37" s="33"/>
      <c r="M37" s="30">
        <f t="shared" ref="M37:N39" si="6">I37+K37</f>
        <v>4.9700000000000001E-2</v>
      </c>
      <c r="N37" s="105">
        <f t="shared" si="6"/>
        <v>1.4E-2</v>
      </c>
    </row>
    <row r="38" spans="2:14">
      <c r="B38" s="143" t="s">
        <v>44</v>
      </c>
      <c r="C38" s="95" t="s">
        <v>71</v>
      </c>
      <c r="D38" s="95" t="s">
        <v>73</v>
      </c>
      <c r="E38" s="90">
        <f>+E32</f>
        <v>-7.0000000000000007E-2</v>
      </c>
      <c r="F38" s="130">
        <f>($E38+$C$5)/(1-M38)*M38+N38</f>
        <v>0.23492546388510321</v>
      </c>
      <c r="G38" s="130">
        <f>E38+F38</f>
        <v>0.16492546388510321</v>
      </c>
      <c r="H38" s="144">
        <f>$G$35-E38-F38</f>
        <v>3.5074536114896804E-2</v>
      </c>
      <c r="I38" s="41">
        <v>4.6100000000000002E-2</v>
      </c>
      <c r="J38" s="34">
        <v>1.6E-2</v>
      </c>
      <c r="M38" s="30">
        <f t="shared" si="6"/>
        <v>4.6100000000000002E-2</v>
      </c>
      <c r="N38" s="105">
        <f t="shared" si="6"/>
        <v>1.6E-2</v>
      </c>
    </row>
    <row r="39" spans="2:14">
      <c r="B39" s="143" t="s">
        <v>44</v>
      </c>
      <c r="C39" s="95" t="s">
        <v>152</v>
      </c>
      <c r="D39" s="95" t="s">
        <v>66</v>
      </c>
      <c r="E39" s="90">
        <f>+E32</f>
        <v>-7.0000000000000007E-2</v>
      </c>
      <c r="F39" s="130">
        <f>($E39+$C$5)/(1-M39)*M39+N39</f>
        <v>0.30470324613930033</v>
      </c>
      <c r="G39" s="130">
        <f>E39+F39</f>
        <v>0.23470324613930033</v>
      </c>
      <c r="H39" s="144">
        <f>$G$35-E39-F39</f>
        <v>-3.4703246139300314E-2</v>
      </c>
      <c r="I39" s="41">
        <v>4.8099999999999997E-2</v>
      </c>
      <c r="J39" s="34">
        <v>4.6699999999999998E-2</v>
      </c>
      <c r="L39" s="29">
        <v>2.9100000000000001E-2</v>
      </c>
      <c r="M39" s="30">
        <f t="shared" si="6"/>
        <v>4.8099999999999997E-2</v>
      </c>
      <c r="N39" s="105">
        <f t="shared" si="6"/>
        <v>7.5800000000000006E-2</v>
      </c>
    </row>
    <row r="40" spans="2:14">
      <c r="B40" s="1"/>
      <c r="C40" s="1"/>
      <c r="D40" s="1"/>
      <c r="E40" s="1"/>
      <c r="F40" s="1"/>
      <c r="G40" s="1"/>
      <c r="H40" s="1"/>
    </row>
  </sheetData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82"/>
  <sheetViews>
    <sheetView workbookViewId="0">
      <pane xSplit="2" ySplit="4" topLeftCell="C58" activePane="bottomRight" state="frozen"/>
      <selection activeCell="B1" sqref="B1"/>
      <selection pane="topRight" activeCell="C1" sqref="C1"/>
      <selection pane="bottomLeft" activeCell="B5" sqref="B5"/>
      <selection pane="bottomRight" activeCell="D71" sqref="D71"/>
    </sheetView>
  </sheetViews>
  <sheetFormatPr defaultRowHeight="12.75"/>
  <cols>
    <col min="1" max="1" width="9.140625" hidden="1" customWidth="1"/>
    <col min="2" max="2" width="13.5703125" bestFit="1" customWidth="1"/>
    <col min="3" max="3" width="5.140625" bestFit="1" customWidth="1"/>
    <col min="4" max="4" width="12.5703125" bestFit="1" customWidth="1"/>
    <col min="5" max="5" width="13.85546875" bestFit="1" customWidth="1"/>
    <col min="6" max="6" width="14.5703125" bestFit="1" customWidth="1"/>
    <col min="7" max="7" width="12.28515625" bestFit="1" customWidth="1"/>
    <col min="8" max="8" width="17.7109375" bestFit="1" customWidth="1"/>
    <col min="9" max="9" width="16.140625" bestFit="1" customWidth="1"/>
    <col min="10" max="10" width="12.5703125" bestFit="1" customWidth="1"/>
    <col min="11" max="11" width="18" bestFit="1" customWidth="1"/>
    <col min="12" max="12" width="7.85546875" bestFit="1" customWidth="1"/>
    <col min="13" max="13" width="18.7109375" bestFit="1" customWidth="1"/>
    <col min="14" max="14" width="18.28515625" bestFit="1" customWidth="1"/>
    <col min="15" max="15" width="12.5703125" bestFit="1" customWidth="1"/>
    <col min="16" max="16" width="12.85546875" bestFit="1" customWidth="1"/>
    <col min="17" max="17" width="10.7109375" bestFit="1" customWidth="1"/>
    <col min="18" max="18" width="16" bestFit="1" customWidth="1"/>
    <col min="19" max="19" width="11" bestFit="1" customWidth="1"/>
    <col min="20" max="20" width="10.28515625" bestFit="1" customWidth="1"/>
    <col min="21" max="21" width="17.5703125" bestFit="1" customWidth="1"/>
    <col min="22" max="22" width="13.140625" bestFit="1" customWidth="1"/>
    <col min="23" max="23" width="14.5703125" bestFit="1" customWidth="1"/>
    <col min="24" max="24" width="10.28515625" bestFit="1" customWidth="1"/>
    <col min="25" max="25" width="11" bestFit="1" customWidth="1"/>
    <col min="26" max="26" width="9.5703125" bestFit="1" customWidth="1"/>
    <col min="27" max="27" width="11.42578125" bestFit="1" customWidth="1"/>
    <col min="28" max="28" width="13.28515625" bestFit="1" customWidth="1"/>
    <col min="29" max="29" width="14.5703125" bestFit="1" customWidth="1"/>
    <col min="30" max="30" width="13" bestFit="1" customWidth="1"/>
    <col min="31" max="31" width="13.85546875" bestFit="1" customWidth="1"/>
    <col min="32" max="32" width="13" bestFit="1" customWidth="1"/>
    <col min="33" max="33" width="10.85546875" bestFit="1" customWidth="1"/>
    <col min="34" max="34" width="12" bestFit="1" customWidth="1"/>
    <col min="35" max="35" width="12.85546875" bestFit="1" customWidth="1"/>
    <col min="36" max="36" width="17.5703125" bestFit="1" customWidth="1"/>
    <col min="37" max="37" width="16.42578125" bestFit="1" customWidth="1"/>
    <col min="38" max="38" width="15.140625" bestFit="1" customWidth="1"/>
    <col min="39" max="42" width="14.5703125" bestFit="1" customWidth="1"/>
    <col min="43" max="43" width="10.85546875" style="123" bestFit="1" customWidth="1"/>
    <col min="44" max="44" width="10.5703125" bestFit="1" customWidth="1"/>
    <col min="45" max="45" width="15.7109375" bestFit="1" customWidth="1"/>
    <col min="46" max="52" width="6.5703125" bestFit="1" customWidth="1"/>
    <col min="53" max="53" width="4.5703125" style="85" bestFit="1" customWidth="1"/>
  </cols>
  <sheetData>
    <row r="1" spans="2:53">
      <c r="C1" s="2" t="str">
        <f>C3</f>
        <v>NG</v>
      </c>
      <c r="D1" s="2" t="str">
        <f t="shared" ref="D1:AZ1" si="0">D3</f>
        <v>MICH_CG-GD</v>
      </c>
      <c r="E1" s="2" t="str">
        <f t="shared" si="0"/>
        <v>NGI/CHI. GATE</v>
      </c>
      <c r="F1" s="2" t="str">
        <f t="shared" si="0"/>
        <v>IF-TRANSCO/Z6</v>
      </c>
      <c r="G1" s="2" t="str">
        <f t="shared" si="0"/>
        <v>IF-TETCO/M3</v>
      </c>
      <c r="H1" s="2" t="str">
        <f t="shared" si="0"/>
        <v>IF-CNG/APPALACH</v>
      </c>
      <c r="I1" s="2" t="str">
        <f t="shared" si="0"/>
        <v>IF-CGT/APPALAC</v>
      </c>
      <c r="J1" s="2" t="str">
        <f t="shared" si="0"/>
        <v>IF-NNG/VENT</v>
      </c>
      <c r="K1" s="2" t="str">
        <f t="shared" si="0"/>
        <v>IF-NNG/DEMARCAT</v>
      </c>
      <c r="L1" s="2" t="str">
        <f t="shared" si="0"/>
        <v>ML7/CG</v>
      </c>
      <c r="M1" s="2" t="str">
        <f t="shared" si="0"/>
        <v>IF-NWPL_ROCKY_M</v>
      </c>
      <c r="N1" s="2" t="str">
        <f t="shared" si="0"/>
        <v>CGPR-AECO/BASIS</v>
      </c>
      <c r="O1" s="2" t="str">
        <f t="shared" si="0"/>
        <v>CGPR-DAWN</v>
      </c>
      <c r="P1" s="2" t="str">
        <f t="shared" si="0"/>
        <v>IF-NGPLTXOK</v>
      </c>
      <c r="Q1" s="2" t="str">
        <f t="shared" si="0"/>
        <v>IF-NGPL/TX</v>
      </c>
      <c r="R1" s="2" t="str">
        <f t="shared" si="0"/>
        <v>IF-NGPL/MIDCON</v>
      </c>
      <c r="S1" s="2" t="str">
        <f t="shared" si="0"/>
        <v>IF-NGPL/LA</v>
      </c>
      <c r="T1" s="2" t="str">
        <f t="shared" si="0"/>
        <v>IF-ANR/OK</v>
      </c>
      <c r="U1" s="2" t="str">
        <f t="shared" si="0"/>
        <v>IF-ANR/LA_ONSHO</v>
      </c>
      <c r="V1" s="2" t="str">
        <f t="shared" si="0"/>
        <v>IF-TRUNKL/LA</v>
      </c>
      <c r="W1" s="2" t="str">
        <f t="shared" si="0"/>
        <v>IF-COLGULF/LA</v>
      </c>
      <c r="X1" s="2" t="str">
        <f t="shared" si="0"/>
        <v>NGI-MALIN</v>
      </c>
      <c r="Y1" s="2" t="str">
        <f t="shared" si="0"/>
        <v>NGI-SOCAL</v>
      </c>
      <c r="Z1" s="2" t="str">
        <f t="shared" si="0"/>
        <v>IF-HEHUB</v>
      </c>
      <c r="AA1" s="2" t="str">
        <f t="shared" si="0"/>
        <v>MICH/CONS</v>
      </c>
      <c r="AB1" s="2" t="str">
        <f t="shared" si="0"/>
        <v>IF-TETCO/ELA</v>
      </c>
      <c r="AC1" s="2" t="str">
        <f t="shared" si="0"/>
        <v>IF-TRANSCO/Z5</v>
      </c>
      <c r="AD1" s="2" t="str">
        <f t="shared" si="0"/>
        <v>IF-TETCO/STX</v>
      </c>
      <c r="AE1" s="2" t="str">
        <f t="shared" si="0"/>
        <v>IF-TETCO/WLA</v>
      </c>
      <c r="AF1" s="2" t="str">
        <f t="shared" si="0"/>
        <v>IF-TETCO/ETX</v>
      </c>
      <c r="AG1" s="2" t="str">
        <f t="shared" si="0"/>
        <v>IF-ELPO/SJ</v>
      </c>
      <c r="AH1" s="2" t="str">
        <f t="shared" si="0"/>
        <v>NGI-PGE/CG</v>
      </c>
      <c r="AI1" s="2" t="str">
        <f t="shared" si="0"/>
        <v>IF-PAN/TX/OK</v>
      </c>
      <c r="AJ1" s="2" t="str">
        <f t="shared" si="0"/>
        <v>NGPL/PER/1ST-GD</v>
      </c>
      <c r="AK1" s="2" t="str">
        <f t="shared" si="0"/>
        <v>IF-NGPL/HARPER</v>
      </c>
      <c r="AL1" s="2" t="str">
        <f t="shared" si="0"/>
        <v>IF-NGPL/OK-NW</v>
      </c>
      <c r="AM1" s="2" t="str">
        <f t="shared" si="0"/>
        <v>IF-TRANSCO/Z1</v>
      </c>
      <c r="AN1" s="2" t="str">
        <f t="shared" si="0"/>
        <v>IF-TRANSCO/Z2</v>
      </c>
      <c r="AO1" s="2" t="str">
        <f t="shared" si="0"/>
        <v>IF-TRANSCO/Z3</v>
      </c>
      <c r="AP1" s="2" t="str">
        <f t="shared" si="0"/>
        <v>IF-TRANSCO/Z4</v>
      </c>
      <c r="AQ1" s="123" t="str">
        <f t="shared" si="0"/>
        <v>IF-TENN/LA</v>
      </c>
      <c r="AR1" s="2" t="str">
        <f t="shared" si="0"/>
        <v>IF-TENN/TX</v>
      </c>
      <c r="AS1" s="2" t="str">
        <f t="shared" si="0"/>
        <v>CGPR-WADDING</v>
      </c>
      <c r="AT1" s="2" t="str">
        <f t="shared" si="0"/>
        <v>IF-NGPL/OK-NW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84">
        <v>1</v>
      </c>
    </row>
    <row r="2" spans="2:53">
      <c r="B2">
        <v>1</v>
      </c>
      <c r="C2">
        <f>B2+1</f>
        <v>2</v>
      </c>
      <c r="D2">
        <f t="shared" ref="D2:AH2" si="1">C2+1</f>
        <v>3</v>
      </c>
      <c r="E2">
        <f t="shared" si="1"/>
        <v>4</v>
      </c>
      <c r="F2">
        <f t="shared" si="1"/>
        <v>5</v>
      </c>
      <c r="G2">
        <f t="shared" si="1"/>
        <v>6</v>
      </c>
      <c r="H2">
        <f t="shared" si="1"/>
        <v>7</v>
      </c>
      <c r="I2">
        <f t="shared" si="1"/>
        <v>8</v>
      </c>
      <c r="J2">
        <f t="shared" si="1"/>
        <v>9</v>
      </c>
      <c r="K2">
        <f t="shared" si="1"/>
        <v>10</v>
      </c>
      <c r="L2" s="83">
        <f t="shared" si="1"/>
        <v>11</v>
      </c>
      <c r="M2">
        <f t="shared" si="1"/>
        <v>12</v>
      </c>
      <c r="N2">
        <f t="shared" si="1"/>
        <v>13</v>
      </c>
      <c r="O2">
        <f t="shared" si="1"/>
        <v>14</v>
      </c>
      <c r="P2">
        <f t="shared" si="1"/>
        <v>15</v>
      </c>
      <c r="Q2">
        <f t="shared" si="1"/>
        <v>16</v>
      </c>
      <c r="R2">
        <f t="shared" si="1"/>
        <v>17</v>
      </c>
      <c r="S2">
        <f t="shared" si="1"/>
        <v>18</v>
      </c>
      <c r="T2">
        <f t="shared" si="1"/>
        <v>19</v>
      </c>
      <c r="U2">
        <f t="shared" si="1"/>
        <v>20</v>
      </c>
      <c r="V2">
        <f t="shared" si="1"/>
        <v>21</v>
      </c>
      <c r="W2">
        <f t="shared" si="1"/>
        <v>22</v>
      </c>
      <c r="X2">
        <f t="shared" si="1"/>
        <v>23</v>
      </c>
      <c r="Y2">
        <f t="shared" si="1"/>
        <v>24</v>
      </c>
      <c r="Z2">
        <f t="shared" si="1"/>
        <v>25</v>
      </c>
      <c r="AA2">
        <f t="shared" si="1"/>
        <v>26</v>
      </c>
      <c r="AB2">
        <f t="shared" si="1"/>
        <v>27</v>
      </c>
      <c r="AC2">
        <f t="shared" si="1"/>
        <v>28</v>
      </c>
      <c r="AD2">
        <f t="shared" si="1"/>
        <v>29</v>
      </c>
      <c r="AE2">
        <f t="shared" si="1"/>
        <v>30</v>
      </c>
      <c r="AF2">
        <f t="shared" si="1"/>
        <v>31</v>
      </c>
      <c r="AG2">
        <f t="shared" si="1"/>
        <v>32</v>
      </c>
      <c r="AH2">
        <f t="shared" si="1"/>
        <v>33</v>
      </c>
      <c r="AI2">
        <f t="shared" ref="AI2:AZ2" si="2">AH2+1</f>
        <v>34</v>
      </c>
      <c r="AJ2">
        <f t="shared" si="2"/>
        <v>35</v>
      </c>
      <c r="AK2">
        <f t="shared" si="2"/>
        <v>36</v>
      </c>
      <c r="AL2">
        <f t="shared" si="2"/>
        <v>37</v>
      </c>
      <c r="AM2">
        <f t="shared" si="2"/>
        <v>38</v>
      </c>
      <c r="AN2">
        <f t="shared" si="2"/>
        <v>39</v>
      </c>
      <c r="AO2">
        <f t="shared" si="2"/>
        <v>40</v>
      </c>
      <c r="AP2">
        <f t="shared" si="2"/>
        <v>41</v>
      </c>
      <c r="AQ2">
        <f t="shared" si="2"/>
        <v>42</v>
      </c>
      <c r="AR2">
        <f t="shared" si="2"/>
        <v>43</v>
      </c>
      <c r="AS2">
        <f t="shared" si="2"/>
        <v>44</v>
      </c>
      <c r="AT2">
        <f t="shared" si="2"/>
        <v>45</v>
      </c>
      <c r="AU2">
        <f t="shared" si="2"/>
        <v>46</v>
      </c>
      <c r="AV2">
        <f t="shared" si="2"/>
        <v>47</v>
      </c>
      <c r="AW2">
        <f t="shared" si="2"/>
        <v>48</v>
      </c>
      <c r="AX2">
        <f t="shared" si="2"/>
        <v>49</v>
      </c>
      <c r="AY2">
        <f t="shared" si="2"/>
        <v>50</v>
      </c>
      <c r="AZ2">
        <f t="shared" si="2"/>
        <v>51</v>
      </c>
      <c r="BA2" s="84">
        <v>2</v>
      </c>
    </row>
    <row r="3" spans="2:53" s="14" customFormat="1">
      <c r="B3" s="15" t="s">
        <v>1</v>
      </c>
      <c r="C3" s="10" t="str">
        <f>Listen!C3</f>
        <v>NG</v>
      </c>
      <c r="D3" s="10" t="str">
        <f>Listen!D3</f>
        <v>MICH_CG-GD</v>
      </c>
      <c r="E3" s="10" t="str">
        <f>Listen!E3</f>
        <v>NGI/CHI. GATE</v>
      </c>
      <c r="F3" s="10" t="str">
        <f>Listen!F3</f>
        <v>IF-TRANSCO/Z6</v>
      </c>
      <c r="G3" s="10" t="str">
        <f>Listen!G3</f>
        <v>IF-TETCO/M3</v>
      </c>
      <c r="H3" s="10" t="str">
        <f>Listen!H3</f>
        <v>IF-CNG/APPALACH</v>
      </c>
      <c r="I3" s="10" t="str">
        <f>Listen!I3</f>
        <v>IF-CGT/APPALAC</v>
      </c>
      <c r="J3" s="10" t="str">
        <f>Listen!J3</f>
        <v>IF-NNG/VENT</v>
      </c>
      <c r="K3" s="10" t="str">
        <f>Listen!K3</f>
        <v>IF-NNG/DEMARCAT</v>
      </c>
      <c r="L3" s="10" t="str">
        <f>Listen!L3</f>
        <v>ML7/CG</v>
      </c>
      <c r="M3" s="10" t="str">
        <f>Listen!M3</f>
        <v>IF-NWPL_ROCKY_M</v>
      </c>
      <c r="N3" s="10" t="str">
        <f>Listen!N3</f>
        <v>CGPR-AECO/BASIS</v>
      </c>
      <c r="O3" s="10" t="str">
        <f>Listen!O3</f>
        <v>CGPR-DAWN</v>
      </c>
      <c r="P3" s="10" t="str">
        <f>Listen!P3</f>
        <v>IF-NGPLTXOK</v>
      </c>
      <c r="Q3" s="10" t="str">
        <f>Listen!Q3</f>
        <v>IF-NGPL/TX</v>
      </c>
      <c r="R3" s="10" t="str">
        <f>Listen!R3</f>
        <v>IF-NGPL/MIDCON</v>
      </c>
      <c r="S3" s="10" t="str">
        <f>Listen!S3</f>
        <v>IF-NGPL/LA</v>
      </c>
      <c r="T3" s="10" t="str">
        <f>Listen!T3</f>
        <v>IF-ANR/OK</v>
      </c>
      <c r="U3" s="10" t="str">
        <f>Listen!U3</f>
        <v>IF-ANR/LA_ONSHO</v>
      </c>
      <c r="V3" s="10" t="str">
        <f>Listen!V3</f>
        <v>IF-TRUNKL/LA</v>
      </c>
      <c r="W3" s="10" t="str">
        <f>Listen!W3</f>
        <v>IF-COLGULF/LA</v>
      </c>
      <c r="X3" s="10" t="str">
        <f>Listen!X3</f>
        <v>NGI-MALIN</v>
      </c>
      <c r="Y3" s="10" t="str">
        <f>Listen!Y3</f>
        <v>NGI-SOCAL</v>
      </c>
      <c r="Z3" s="10" t="str">
        <f>Listen!Z3</f>
        <v>IF-HEHUB</v>
      </c>
      <c r="AA3" s="10" t="str">
        <f>Listen!AA3</f>
        <v>MICH/CONS</v>
      </c>
      <c r="AB3" s="10" t="str">
        <f>Listen!AB3</f>
        <v>IF-TETCO/ELA</v>
      </c>
      <c r="AC3" s="10" t="str">
        <f>Listen!AC3</f>
        <v>IF-TRANSCO/Z5</v>
      </c>
      <c r="AD3" s="10" t="str">
        <f>Listen!AD3</f>
        <v>IF-TETCO/STX</v>
      </c>
      <c r="AE3" s="10" t="str">
        <f>Listen!AE3</f>
        <v>IF-TETCO/WLA</v>
      </c>
      <c r="AF3" s="10" t="str">
        <f>Listen!AF3</f>
        <v>IF-TETCO/ETX</v>
      </c>
      <c r="AG3" s="10" t="str">
        <f>Listen!AG3</f>
        <v>IF-ELPO/SJ</v>
      </c>
      <c r="AH3" s="10" t="str">
        <f>Listen!AH3</f>
        <v>NGI-PGE/CG</v>
      </c>
      <c r="AI3" s="10" t="str">
        <f>Listen!AI3</f>
        <v>IF-PAN/TX/OK</v>
      </c>
      <c r="AJ3" s="10" t="str">
        <f>Listen!AJ3</f>
        <v>NGPL/PER/1ST-GD</v>
      </c>
      <c r="AK3" s="10" t="str">
        <f>Listen!AK3</f>
        <v>IF-NGPL/HARPER</v>
      </c>
      <c r="AL3" s="10" t="str">
        <f>Listen!AL3</f>
        <v>IF-NGPL/OK-NW</v>
      </c>
      <c r="AM3" s="10" t="str">
        <f>Listen!AM3</f>
        <v>IF-TRANSCO/Z1</v>
      </c>
      <c r="AN3" s="10" t="str">
        <f>Listen!AN3</f>
        <v>IF-TRANSCO/Z2</v>
      </c>
      <c r="AO3" s="10" t="str">
        <f>Listen!AO3</f>
        <v>IF-TRANSCO/Z3</v>
      </c>
      <c r="AP3" s="10" t="str">
        <f>Listen!AP3</f>
        <v>IF-TRANSCO/Z4</v>
      </c>
      <c r="AQ3" s="124" t="str">
        <f>Listen!AQ3</f>
        <v>IF-TENN/LA</v>
      </c>
      <c r="AR3" s="10" t="str">
        <f>Listen!AR3</f>
        <v>IF-TENN/TX</v>
      </c>
      <c r="AS3" s="10" t="str">
        <f>Listen!AS3</f>
        <v>CGPR-WADDING</v>
      </c>
      <c r="AT3" s="10" t="str">
        <f>Listen!AT3</f>
        <v>IF-NGPL/OK-NW</v>
      </c>
      <c r="AU3" s="10">
        <f>Listen!AU3</f>
        <v>0</v>
      </c>
      <c r="AV3" s="10">
        <f>Listen!AV3</f>
        <v>0</v>
      </c>
      <c r="AW3" s="10">
        <f>Listen!AW3</f>
        <v>0</v>
      </c>
      <c r="AX3" s="10">
        <f>Listen!AX3</f>
        <v>0</v>
      </c>
      <c r="AY3" s="10">
        <f>Listen!AY3</f>
        <v>0</v>
      </c>
      <c r="AZ3" s="10">
        <f>Listen!AZ3</f>
        <v>0</v>
      </c>
      <c r="BA3" s="84">
        <v>3</v>
      </c>
    </row>
    <row r="4" spans="2:53" s="14" customFormat="1">
      <c r="B4" s="15" t="s">
        <v>2</v>
      </c>
      <c r="C4" s="20" t="str">
        <f>Listen!C4</f>
        <v>PRC</v>
      </c>
      <c r="D4" s="20" t="str">
        <f>Listen!D4</f>
        <v>BAS</v>
      </c>
      <c r="E4" s="20" t="str">
        <f>Listen!E4</f>
        <v>BAS</v>
      </c>
      <c r="F4" s="20" t="str">
        <f>Listen!F4</f>
        <v>BAS</v>
      </c>
      <c r="G4" s="20" t="str">
        <f>Listen!G4</f>
        <v>BAS</v>
      </c>
      <c r="H4" s="20" t="str">
        <f>Listen!H4</f>
        <v>BAS</v>
      </c>
      <c r="I4" s="20" t="str">
        <f>Listen!I4</f>
        <v>BAS</v>
      </c>
      <c r="J4" s="20" t="str">
        <f>Listen!J4</f>
        <v>BAS</v>
      </c>
      <c r="K4" s="20" t="str">
        <f>Listen!K4</f>
        <v>BAS</v>
      </c>
      <c r="L4" s="20" t="str">
        <f>Listen!L4</f>
        <v>BAS</v>
      </c>
      <c r="M4" s="20" t="str">
        <f>Listen!M4</f>
        <v>BAS</v>
      </c>
      <c r="N4" s="20" t="str">
        <f>Listen!N4</f>
        <v>BAS</v>
      </c>
      <c r="O4" s="20" t="str">
        <f>Listen!O4</f>
        <v>BAS</v>
      </c>
      <c r="P4" s="20" t="str">
        <f>Listen!P4</f>
        <v>BAS</v>
      </c>
      <c r="Q4" s="20" t="str">
        <f>Listen!Q4</f>
        <v>BAS</v>
      </c>
      <c r="R4" s="20" t="str">
        <f>Listen!R4</f>
        <v>BAS</v>
      </c>
      <c r="S4" s="20" t="str">
        <f>Listen!S4</f>
        <v>BAS</v>
      </c>
      <c r="T4" s="20" t="str">
        <f>Listen!T4</f>
        <v>BAS</v>
      </c>
      <c r="U4" s="20" t="str">
        <f>Listen!U4</f>
        <v>BAS</v>
      </c>
      <c r="V4" s="20" t="str">
        <f>Listen!V4</f>
        <v>BAS</v>
      </c>
      <c r="W4" s="20" t="str">
        <f>Listen!W4</f>
        <v>BAS</v>
      </c>
      <c r="X4" s="20" t="str">
        <f>Listen!X4</f>
        <v>BAS</v>
      </c>
      <c r="Y4" s="20" t="str">
        <f>Listen!Y4</f>
        <v>BAS</v>
      </c>
      <c r="Z4" s="20" t="str">
        <f>Listen!Z4</f>
        <v>BAS</v>
      </c>
      <c r="AA4" s="20" t="str">
        <f>Listen!AA4</f>
        <v>BAS</v>
      </c>
      <c r="AB4" s="20" t="str">
        <f>Listen!AB4</f>
        <v>BAS</v>
      </c>
      <c r="AC4" s="20" t="str">
        <f>Listen!AC4</f>
        <v>BAS</v>
      </c>
      <c r="AD4" s="20" t="str">
        <f>Listen!AD4</f>
        <v>BAS</v>
      </c>
      <c r="AE4" s="20" t="str">
        <f>Listen!AE4</f>
        <v>BAS</v>
      </c>
      <c r="AF4" s="20" t="str">
        <f>Listen!AF4</f>
        <v>BAS</v>
      </c>
      <c r="AG4" s="20" t="str">
        <f>Listen!AG4</f>
        <v>BAS</v>
      </c>
      <c r="AH4" s="20" t="str">
        <f>Listen!AH4</f>
        <v>BAS</v>
      </c>
      <c r="AI4" s="20" t="str">
        <f>Listen!AI4</f>
        <v>BAS</v>
      </c>
      <c r="AJ4" s="20" t="str">
        <f>Listen!AJ4</f>
        <v>BAS</v>
      </c>
      <c r="AK4" s="20" t="str">
        <f>Listen!AK4</f>
        <v>BAS</v>
      </c>
      <c r="AL4" s="20" t="str">
        <f>Listen!AL4</f>
        <v>BAS</v>
      </c>
      <c r="AM4" s="20" t="str">
        <f>Listen!AM4</f>
        <v>BAS</v>
      </c>
      <c r="AN4" s="20" t="str">
        <f>Listen!AN4</f>
        <v>BAS</v>
      </c>
      <c r="AO4" s="20" t="str">
        <f>Listen!AO4</f>
        <v>BAS</v>
      </c>
      <c r="AP4" s="20" t="str">
        <f>Listen!AP4</f>
        <v>BAS</v>
      </c>
      <c r="AQ4" s="125" t="str">
        <f>Listen!AQ4</f>
        <v>BAS</v>
      </c>
      <c r="AR4" s="20" t="str">
        <f>Listen!AR4</f>
        <v>BAS</v>
      </c>
      <c r="AS4" s="20" t="str">
        <f>Listen!AS4</f>
        <v>BAS</v>
      </c>
      <c r="AT4" s="20" t="str">
        <f>Listen!AT4</f>
        <v>IDX</v>
      </c>
      <c r="AU4" s="20">
        <f>Listen!AU4</f>
        <v>0</v>
      </c>
      <c r="AV4" s="20">
        <f>Listen!AV4</f>
        <v>0</v>
      </c>
      <c r="AW4" s="20">
        <f>Listen!AW4</f>
        <v>0</v>
      </c>
      <c r="AX4" s="20">
        <f>Listen!AX4</f>
        <v>0</v>
      </c>
      <c r="AY4" s="20">
        <f>Listen!AY4</f>
        <v>0</v>
      </c>
      <c r="AZ4" s="20">
        <f>Listen!AZ4</f>
        <v>0</v>
      </c>
      <c r="BA4" s="84">
        <v>4</v>
      </c>
    </row>
    <row r="5" spans="2:53">
      <c r="B5" s="8" t="s">
        <v>0</v>
      </c>
      <c r="BA5" s="84">
        <v>5</v>
      </c>
    </row>
    <row r="6" spans="2:53">
      <c r="B6" s="9">
        <v>36739</v>
      </c>
      <c r="C6" s="21" t="e">
        <f>VLOOKUP($B6,Listen!$B:$CN,C$2,FALSE)</f>
        <v>#N/A</v>
      </c>
      <c r="D6" s="21" t="e">
        <f>VLOOKUP($B6,Listen!$B:$CN,D$2,FALSE)</f>
        <v>#N/A</v>
      </c>
      <c r="E6" s="21" t="e">
        <f>VLOOKUP($B6,Listen!$B:$CN,E$2,FALSE)</f>
        <v>#N/A</v>
      </c>
      <c r="F6" s="21" t="e">
        <f>VLOOKUP($B6,Listen!$B:$CN,F$2,FALSE)</f>
        <v>#N/A</v>
      </c>
      <c r="G6" s="21" t="e">
        <f>VLOOKUP($B6,Listen!$B:$CN,G$2,FALSE)</f>
        <v>#N/A</v>
      </c>
      <c r="H6" s="21" t="e">
        <f>VLOOKUP($B6,Listen!$B:$CN,H$2,FALSE)</f>
        <v>#N/A</v>
      </c>
      <c r="I6" s="21" t="e">
        <f>VLOOKUP($B6,Listen!$B:$CN,I$2,FALSE)</f>
        <v>#N/A</v>
      </c>
      <c r="J6" s="21" t="e">
        <f>VLOOKUP($B6,Listen!$B:$CN,J$2,FALSE)</f>
        <v>#N/A</v>
      </c>
      <c r="K6" s="21" t="e">
        <f>VLOOKUP($B6,Listen!$B:$CN,K$2,FALSE)</f>
        <v>#N/A</v>
      </c>
      <c r="L6" s="21" t="e">
        <f>VLOOKUP($B6,Listen!$B:$CN,L$2,FALSE)</f>
        <v>#N/A</v>
      </c>
      <c r="M6" s="21" t="e">
        <f>VLOOKUP($B6,Listen!$B:$CN,M$2,FALSE)</f>
        <v>#N/A</v>
      </c>
      <c r="N6" s="21" t="e">
        <f>VLOOKUP($B6,Listen!$B:$CN,N$2,FALSE)</f>
        <v>#N/A</v>
      </c>
      <c r="O6" s="21" t="e">
        <f>VLOOKUP($B6,Listen!$B:$CN,O$2,FALSE)</f>
        <v>#N/A</v>
      </c>
      <c r="P6" s="21" t="e">
        <f>VLOOKUP($B6,Listen!$B:$CN,P$2,FALSE)</f>
        <v>#N/A</v>
      </c>
      <c r="Q6" s="21" t="e">
        <f>VLOOKUP($B6,Listen!$B:$CN,Q$2,FALSE)</f>
        <v>#N/A</v>
      </c>
      <c r="R6" s="21" t="e">
        <f>VLOOKUP($B6,Listen!$B:$CN,R$2,FALSE)</f>
        <v>#N/A</v>
      </c>
      <c r="S6" s="21" t="e">
        <f>VLOOKUP($B6,Listen!$B:$CN,S$2,FALSE)</f>
        <v>#N/A</v>
      </c>
      <c r="T6" s="21" t="e">
        <f>VLOOKUP($B6,Listen!$B:$CN,T$2,FALSE)</f>
        <v>#N/A</v>
      </c>
      <c r="U6" s="21" t="e">
        <f>VLOOKUP($B6,Listen!$B:$CN,U$2,FALSE)</f>
        <v>#N/A</v>
      </c>
      <c r="V6" s="21" t="e">
        <f>VLOOKUP($B6,Listen!$B:$CN,V$2,FALSE)</f>
        <v>#N/A</v>
      </c>
      <c r="W6" s="21" t="e">
        <f>VLOOKUP($B6,Listen!$B:$CN,W$2,FALSE)</f>
        <v>#N/A</v>
      </c>
      <c r="X6" s="21" t="e">
        <f>VLOOKUP($B6,Listen!$B:$CN,X$2,FALSE)</f>
        <v>#N/A</v>
      </c>
      <c r="Y6" s="21" t="e">
        <f>VLOOKUP($B6,Listen!$B:$CN,Y$2,FALSE)</f>
        <v>#N/A</v>
      </c>
      <c r="Z6" s="21" t="e">
        <f>VLOOKUP($B6,Listen!$B:$CN,Z$2,FALSE)</f>
        <v>#N/A</v>
      </c>
      <c r="AA6" s="21" t="e">
        <f>VLOOKUP($B6,Listen!$B:$CN,AA$2,FALSE)</f>
        <v>#N/A</v>
      </c>
      <c r="AB6" s="21" t="e">
        <f>VLOOKUP($B6,Listen!$B:$CN,AB$2,FALSE)</f>
        <v>#N/A</v>
      </c>
      <c r="AC6" s="21" t="e">
        <f>VLOOKUP($B6,Listen!$B:$CN,AC$2,FALSE)</f>
        <v>#N/A</v>
      </c>
      <c r="AD6" s="21" t="e">
        <f>VLOOKUP($B6,Listen!$B:$CN,AD$2,FALSE)</f>
        <v>#N/A</v>
      </c>
      <c r="AE6" s="21" t="e">
        <f>VLOOKUP($B6,Listen!$B:$CN,AE$2,FALSE)</f>
        <v>#N/A</v>
      </c>
      <c r="AF6" s="21" t="e">
        <f>VLOOKUP($B6,Listen!$B:$CN,AF$2,FALSE)</f>
        <v>#N/A</v>
      </c>
      <c r="AG6" s="21" t="e">
        <f>VLOOKUP($B6,Listen!$B:$CN,AG$2,FALSE)</f>
        <v>#N/A</v>
      </c>
      <c r="AH6" s="21" t="e">
        <f>VLOOKUP($B6,Listen!$B:$CN,AH$2,FALSE)</f>
        <v>#N/A</v>
      </c>
      <c r="AI6" s="21" t="e">
        <f>VLOOKUP($B6,Listen!$B:$CN,AI$2,FALSE)</f>
        <v>#N/A</v>
      </c>
      <c r="AJ6" s="21" t="e">
        <f>VLOOKUP($B6,Listen!$B:$CN,AJ$2,FALSE)</f>
        <v>#N/A</v>
      </c>
      <c r="AK6" s="21" t="e">
        <f>VLOOKUP($B6,Listen!$B:$CN,AK$2,FALSE)</f>
        <v>#N/A</v>
      </c>
      <c r="AL6" s="21" t="e">
        <f>VLOOKUP($B6,Listen!$B:$CN,AL$2,FALSE)</f>
        <v>#N/A</v>
      </c>
      <c r="AM6" s="21" t="e">
        <f>VLOOKUP($B6,Listen!$B:$CN,AM$2,FALSE)</f>
        <v>#N/A</v>
      </c>
      <c r="AN6" s="21" t="e">
        <f>VLOOKUP($B6,Listen!$B:$CN,AN$2,FALSE)</f>
        <v>#N/A</v>
      </c>
      <c r="AO6" s="21" t="e">
        <f>VLOOKUP($B6,Listen!$B:$CN,AO$2,FALSE)</f>
        <v>#N/A</v>
      </c>
      <c r="AP6" s="21" t="e">
        <f>VLOOKUP($B6,Listen!$B:$CN,AP$2,FALSE)</f>
        <v>#N/A</v>
      </c>
      <c r="AQ6" s="123" t="e">
        <f>VLOOKUP($B6,Listen!$B:$CN,AQ$2,FALSE)</f>
        <v>#N/A</v>
      </c>
      <c r="AR6" s="21" t="e">
        <f>VLOOKUP($B6,Listen!$B:$CN,AR$2,FALSE)</f>
        <v>#N/A</v>
      </c>
      <c r="AS6" s="21" t="e">
        <f>VLOOKUP($B6,Listen!$B:$CN,AS$2,FALSE)</f>
        <v>#N/A</v>
      </c>
      <c r="AT6" s="21" t="e">
        <f>VLOOKUP($B6,Listen!$B:$CN,AT$2,FALSE)</f>
        <v>#N/A</v>
      </c>
      <c r="AU6" s="21" t="e">
        <f>VLOOKUP($B6,Listen!$B:$CN,AU$2,FALSE)</f>
        <v>#N/A</v>
      </c>
      <c r="AV6" s="21" t="e">
        <f>VLOOKUP($B6,Listen!$B:$CN,AV$2,FALSE)</f>
        <v>#N/A</v>
      </c>
      <c r="AW6" s="21" t="e">
        <f>VLOOKUP($B6,Listen!$B:$CN,AW$2,FALSE)</f>
        <v>#N/A</v>
      </c>
      <c r="AX6" s="21" t="e">
        <f>VLOOKUP($B6,Listen!$B:$CN,AX$2,FALSE)</f>
        <v>#N/A</v>
      </c>
      <c r="AY6" s="21" t="e">
        <f>VLOOKUP($B6,Listen!$B:$CN,AY$2,FALSE)</f>
        <v>#N/A</v>
      </c>
      <c r="AZ6" s="21" t="e">
        <f>VLOOKUP($B6,Listen!$B:$CN,AZ$2,FALSE)</f>
        <v>#N/A</v>
      </c>
      <c r="BA6" s="84">
        <v>6</v>
      </c>
    </row>
    <row r="7" spans="2:53">
      <c r="B7" s="9">
        <v>36770</v>
      </c>
      <c r="C7" s="21" t="e">
        <f>VLOOKUP($B7,Listen!$B:$CN,C$2,FALSE)</f>
        <v>#N/A</v>
      </c>
      <c r="D7" s="21" t="e">
        <f>VLOOKUP($B7,Listen!$B:$CN,D$2,FALSE)</f>
        <v>#N/A</v>
      </c>
      <c r="E7" s="21" t="e">
        <f>VLOOKUP($B7,Listen!$B:$CN,E$2,FALSE)</f>
        <v>#N/A</v>
      </c>
      <c r="F7" s="21" t="e">
        <f>VLOOKUP($B7,Listen!$B:$CN,F$2,FALSE)</f>
        <v>#N/A</v>
      </c>
      <c r="G7" s="21" t="e">
        <f>VLOOKUP($B7,Listen!$B:$CN,G$2,FALSE)</f>
        <v>#N/A</v>
      </c>
      <c r="H7" s="21" t="e">
        <f>VLOOKUP($B7,Listen!$B:$CN,H$2,FALSE)</f>
        <v>#N/A</v>
      </c>
      <c r="I7" s="21" t="e">
        <f>VLOOKUP($B7,Listen!$B:$CN,I$2,FALSE)</f>
        <v>#N/A</v>
      </c>
      <c r="J7" s="21" t="e">
        <f>VLOOKUP($B7,Listen!$B:$CN,J$2,FALSE)</f>
        <v>#N/A</v>
      </c>
      <c r="K7" s="21" t="e">
        <f>VLOOKUP($B7,Listen!$B:$CN,K$2,FALSE)</f>
        <v>#N/A</v>
      </c>
      <c r="L7" s="21" t="e">
        <f>VLOOKUP($B7,Listen!$B:$CN,L$2,FALSE)</f>
        <v>#N/A</v>
      </c>
      <c r="M7" s="21" t="e">
        <f>VLOOKUP($B7,Listen!$B:$CN,M$2,FALSE)</f>
        <v>#N/A</v>
      </c>
      <c r="N7" s="21" t="e">
        <f>VLOOKUP($B7,Listen!$B:$CN,N$2,FALSE)</f>
        <v>#N/A</v>
      </c>
      <c r="O7" s="21" t="e">
        <f>VLOOKUP($B7,Listen!$B:$CN,O$2,FALSE)</f>
        <v>#N/A</v>
      </c>
      <c r="P7" s="21" t="e">
        <f>VLOOKUP($B7,Listen!$B:$CN,P$2,FALSE)</f>
        <v>#N/A</v>
      </c>
      <c r="Q7" s="21" t="e">
        <f>VLOOKUP($B7,Listen!$B:$CN,Q$2,FALSE)</f>
        <v>#N/A</v>
      </c>
      <c r="R7" s="21" t="e">
        <f>VLOOKUP($B7,Listen!$B:$CN,R$2,FALSE)</f>
        <v>#N/A</v>
      </c>
      <c r="S7" s="21" t="e">
        <f>VLOOKUP($B7,Listen!$B:$CN,S$2,FALSE)</f>
        <v>#N/A</v>
      </c>
      <c r="T7" s="21" t="e">
        <f>VLOOKUP($B7,Listen!$B:$CN,T$2,FALSE)</f>
        <v>#N/A</v>
      </c>
      <c r="U7" s="21" t="e">
        <f>VLOOKUP($B7,Listen!$B:$CN,U$2,FALSE)</f>
        <v>#N/A</v>
      </c>
      <c r="V7" s="21" t="e">
        <f>VLOOKUP($B7,Listen!$B:$CN,V$2,FALSE)</f>
        <v>#N/A</v>
      </c>
      <c r="W7" s="21" t="e">
        <f>VLOOKUP($B7,Listen!$B:$CN,W$2,FALSE)</f>
        <v>#N/A</v>
      </c>
      <c r="X7" s="21" t="e">
        <f>VLOOKUP($B7,Listen!$B:$CN,X$2,FALSE)</f>
        <v>#N/A</v>
      </c>
      <c r="Y7" s="21" t="e">
        <f>VLOOKUP($B7,Listen!$B:$CN,Y$2,FALSE)</f>
        <v>#N/A</v>
      </c>
      <c r="Z7" s="21" t="e">
        <f>VLOOKUP($B7,Listen!$B:$CN,Z$2,FALSE)</f>
        <v>#N/A</v>
      </c>
      <c r="AA7" s="21" t="e">
        <f>VLOOKUP($B7,Listen!$B:$CN,AA$2,FALSE)</f>
        <v>#N/A</v>
      </c>
      <c r="AB7" s="21" t="e">
        <f>VLOOKUP($B7,Listen!$B:$CN,AB$2,FALSE)</f>
        <v>#N/A</v>
      </c>
      <c r="AC7" s="21" t="e">
        <f>VLOOKUP($B7,Listen!$B:$CN,AC$2,FALSE)</f>
        <v>#N/A</v>
      </c>
      <c r="AD7" s="21" t="e">
        <f>VLOOKUP($B7,Listen!$B:$CN,AD$2,FALSE)</f>
        <v>#N/A</v>
      </c>
      <c r="AE7" s="21" t="e">
        <f>VLOOKUP($B7,Listen!$B:$CN,AE$2,FALSE)</f>
        <v>#N/A</v>
      </c>
      <c r="AF7" s="21" t="e">
        <f>VLOOKUP($B7,Listen!$B:$CN,AF$2,FALSE)</f>
        <v>#N/A</v>
      </c>
      <c r="AG7" s="21" t="e">
        <f>VLOOKUP($B7,Listen!$B:$CN,AG$2,FALSE)</f>
        <v>#N/A</v>
      </c>
      <c r="AH7" s="21" t="e">
        <f>VLOOKUP($B7,Listen!$B:$CN,AH$2,FALSE)</f>
        <v>#N/A</v>
      </c>
      <c r="AI7" s="21" t="e">
        <f>VLOOKUP($B7,Listen!$B:$CN,AI$2,FALSE)</f>
        <v>#N/A</v>
      </c>
      <c r="AJ7" s="21" t="e">
        <f>VLOOKUP($B7,Listen!$B:$CN,AJ$2,FALSE)</f>
        <v>#N/A</v>
      </c>
      <c r="AK7" s="21" t="e">
        <f>VLOOKUP($B7,Listen!$B:$CN,AK$2,FALSE)</f>
        <v>#N/A</v>
      </c>
      <c r="AL7" s="21" t="e">
        <f>VLOOKUP($B7,Listen!$B:$CN,AL$2,FALSE)</f>
        <v>#N/A</v>
      </c>
      <c r="AM7" s="21" t="e">
        <f>VLOOKUP($B7,Listen!$B:$CN,AM$2,FALSE)</f>
        <v>#N/A</v>
      </c>
      <c r="AN7" s="21" t="e">
        <f>VLOOKUP($B7,Listen!$B:$CN,AN$2,FALSE)</f>
        <v>#N/A</v>
      </c>
      <c r="AO7" s="21" t="e">
        <f>VLOOKUP($B7,Listen!$B:$CN,AO$2,FALSE)</f>
        <v>#N/A</v>
      </c>
      <c r="AP7" s="21" t="e">
        <f>VLOOKUP($B7,Listen!$B:$CN,AP$2,FALSE)</f>
        <v>#N/A</v>
      </c>
      <c r="AQ7" s="123" t="e">
        <f>VLOOKUP($B7,Listen!$B:$CN,AQ$2,FALSE)</f>
        <v>#N/A</v>
      </c>
      <c r="AR7" s="21" t="e">
        <f>VLOOKUP($B7,Listen!$B:$CN,AR$2,FALSE)</f>
        <v>#N/A</v>
      </c>
      <c r="AS7" s="21" t="e">
        <f>VLOOKUP($B7,Listen!$B:$CN,AS$2,FALSE)</f>
        <v>#N/A</v>
      </c>
      <c r="AT7" s="21" t="e">
        <f>VLOOKUP($B7,Listen!$B:$CN,AT$2,FALSE)</f>
        <v>#N/A</v>
      </c>
      <c r="AU7" s="21" t="e">
        <f>VLOOKUP($B7,Listen!$B:$CN,AU$2,FALSE)</f>
        <v>#N/A</v>
      </c>
      <c r="AV7" s="21" t="e">
        <f>VLOOKUP($B7,Listen!$B:$CN,AV$2,FALSE)</f>
        <v>#N/A</v>
      </c>
      <c r="AW7" s="21" t="e">
        <f>VLOOKUP($B7,Listen!$B:$CN,AW$2,FALSE)</f>
        <v>#N/A</v>
      </c>
      <c r="AX7" s="21" t="e">
        <f>VLOOKUP($B7,Listen!$B:$CN,AX$2,FALSE)</f>
        <v>#N/A</v>
      </c>
      <c r="AY7" s="21" t="e">
        <f>VLOOKUP($B7,Listen!$B:$CN,AY$2,FALSE)</f>
        <v>#N/A</v>
      </c>
      <c r="AZ7" s="21" t="e">
        <f>VLOOKUP($B7,Listen!$B:$CN,AZ$2,FALSE)</f>
        <v>#N/A</v>
      </c>
      <c r="BA7" s="84">
        <v>7</v>
      </c>
    </row>
    <row r="8" spans="2:53">
      <c r="B8" s="9">
        <v>36800</v>
      </c>
      <c r="C8" s="21" t="e">
        <f>VLOOKUP($B8,Listen!$B:$CN,C$2,FALSE)</f>
        <v>#N/A</v>
      </c>
      <c r="D8" s="21" t="e">
        <f>VLOOKUP($B8,Listen!$B:$CN,D$2,FALSE)</f>
        <v>#N/A</v>
      </c>
      <c r="E8" s="21" t="e">
        <f>VLOOKUP($B8,Listen!$B:$CN,E$2,FALSE)</f>
        <v>#N/A</v>
      </c>
      <c r="F8" s="21" t="e">
        <f>VLOOKUP($B8,Listen!$B:$CN,F$2,FALSE)</f>
        <v>#N/A</v>
      </c>
      <c r="G8" s="21" t="e">
        <f>VLOOKUP($B8,Listen!$B:$CN,G$2,FALSE)</f>
        <v>#N/A</v>
      </c>
      <c r="H8" s="21" t="e">
        <f>VLOOKUP($B8,Listen!$B:$CN,H$2,FALSE)</f>
        <v>#N/A</v>
      </c>
      <c r="I8" s="21" t="e">
        <f>VLOOKUP($B8,Listen!$B:$CN,I$2,FALSE)</f>
        <v>#N/A</v>
      </c>
      <c r="J8" s="21" t="e">
        <f>VLOOKUP($B8,Listen!$B:$CN,J$2,FALSE)</f>
        <v>#N/A</v>
      </c>
      <c r="K8" s="21" t="e">
        <f>VLOOKUP($B8,Listen!$B:$CN,K$2,FALSE)</f>
        <v>#N/A</v>
      </c>
      <c r="L8" s="21" t="e">
        <f>VLOOKUP($B8,Listen!$B:$CN,L$2,FALSE)</f>
        <v>#N/A</v>
      </c>
      <c r="M8" s="21" t="e">
        <f>VLOOKUP($B8,Listen!$B:$CN,M$2,FALSE)</f>
        <v>#N/A</v>
      </c>
      <c r="N8" s="21" t="e">
        <f>VLOOKUP($B8,Listen!$B:$CN,N$2,FALSE)</f>
        <v>#N/A</v>
      </c>
      <c r="O8" s="21" t="e">
        <f>VLOOKUP($B8,Listen!$B:$CN,O$2,FALSE)</f>
        <v>#N/A</v>
      </c>
      <c r="P8" s="21" t="e">
        <f>VLOOKUP($B8,Listen!$B:$CN,P$2,FALSE)</f>
        <v>#N/A</v>
      </c>
      <c r="Q8" s="21" t="e">
        <f>VLOOKUP($B8,Listen!$B:$CN,Q$2,FALSE)</f>
        <v>#N/A</v>
      </c>
      <c r="R8" s="21" t="e">
        <f>VLOOKUP($B8,Listen!$B:$CN,R$2,FALSE)</f>
        <v>#N/A</v>
      </c>
      <c r="S8" s="21" t="e">
        <f>VLOOKUP($B8,Listen!$B:$CN,S$2,FALSE)</f>
        <v>#N/A</v>
      </c>
      <c r="T8" s="21" t="e">
        <f>VLOOKUP($B8,Listen!$B:$CN,T$2,FALSE)</f>
        <v>#N/A</v>
      </c>
      <c r="U8" s="21" t="e">
        <f>VLOOKUP($B8,Listen!$B:$CN,U$2,FALSE)</f>
        <v>#N/A</v>
      </c>
      <c r="V8" s="21" t="e">
        <f>VLOOKUP($B8,Listen!$B:$CN,V$2,FALSE)</f>
        <v>#N/A</v>
      </c>
      <c r="W8" s="21" t="e">
        <f>VLOOKUP($B8,Listen!$B:$CN,W$2,FALSE)</f>
        <v>#N/A</v>
      </c>
      <c r="X8" s="21" t="e">
        <f>VLOOKUP($B8,Listen!$B:$CN,X$2,FALSE)</f>
        <v>#N/A</v>
      </c>
      <c r="Y8" s="21" t="e">
        <f>VLOOKUP($B8,Listen!$B:$CN,Y$2,FALSE)</f>
        <v>#N/A</v>
      </c>
      <c r="Z8" s="21" t="e">
        <f>VLOOKUP($B8,Listen!$B:$CN,Z$2,FALSE)</f>
        <v>#N/A</v>
      </c>
      <c r="AA8" s="21" t="e">
        <f>VLOOKUP($B8,Listen!$B:$CN,AA$2,FALSE)</f>
        <v>#N/A</v>
      </c>
      <c r="AB8" s="21" t="e">
        <f>VLOOKUP($B8,Listen!$B:$CN,AB$2,FALSE)</f>
        <v>#N/A</v>
      </c>
      <c r="AC8" s="21" t="e">
        <f>VLOOKUP($B8,Listen!$B:$CN,AC$2,FALSE)</f>
        <v>#N/A</v>
      </c>
      <c r="AD8" s="21" t="e">
        <f>VLOOKUP($B8,Listen!$B:$CN,AD$2,FALSE)</f>
        <v>#N/A</v>
      </c>
      <c r="AE8" s="21" t="e">
        <f>VLOOKUP($B8,Listen!$B:$CN,AE$2,FALSE)</f>
        <v>#N/A</v>
      </c>
      <c r="AF8" s="21" t="e">
        <f>VLOOKUP($B8,Listen!$B:$CN,AF$2,FALSE)</f>
        <v>#N/A</v>
      </c>
      <c r="AG8" s="21" t="e">
        <f>VLOOKUP($B8,Listen!$B:$CN,AG$2,FALSE)</f>
        <v>#N/A</v>
      </c>
      <c r="AH8" s="21" t="e">
        <f>VLOOKUP($B8,Listen!$B:$CN,AH$2,FALSE)</f>
        <v>#N/A</v>
      </c>
      <c r="AI8" s="21" t="e">
        <f>VLOOKUP($B8,Listen!$B:$CN,AI$2,FALSE)</f>
        <v>#N/A</v>
      </c>
      <c r="AJ8" s="21" t="e">
        <f>VLOOKUP($B8,Listen!$B:$CN,AJ$2,FALSE)</f>
        <v>#N/A</v>
      </c>
      <c r="AK8" s="21" t="e">
        <f>VLOOKUP($B8,Listen!$B:$CN,AK$2,FALSE)</f>
        <v>#N/A</v>
      </c>
      <c r="AL8" s="21" t="e">
        <f>VLOOKUP($B8,Listen!$B:$CN,AL$2,FALSE)</f>
        <v>#N/A</v>
      </c>
      <c r="AM8" s="21" t="e">
        <f>VLOOKUP($B8,Listen!$B:$CN,AM$2,FALSE)</f>
        <v>#N/A</v>
      </c>
      <c r="AN8" s="21" t="e">
        <f>VLOOKUP($B8,Listen!$B:$CN,AN$2,FALSE)</f>
        <v>#N/A</v>
      </c>
      <c r="AO8" s="21" t="e">
        <f>VLOOKUP($B8,Listen!$B:$CN,AO$2,FALSE)</f>
        <v>#N/A</v>
      </c>
      <c r="AP8" s="21" t="e">
        <f>VLOOKUP($B8,Listen!$B:$CN,AP$2,FALSE)</f>
        <v>#N/A</v>
      </c>
      <c r="AQ8" s="123" t="e">
        <f>VLOOKUP($B8,Listen!$B:$CN,AQ$2,FALSE)</f>
        <v>#N/A</v>
      </c>
      <c r="AR8" s="21" t="e">
        <f>VLOOKUP($B8,Listen!$B:$CN,AR$2,FALSE)</f>
        <v>#N/A</v>
      </c>
      <c r="AS8" s="21" t="e">
        <f>VLOOKUP($B8,Listen!$B:$CN,AS$2,FALSE)</f>
        <v>#N/A</v>
      </c>
      <c r="AT8" s="21" t="e">
        <f>VLOOKUP($B8,Listen!$B:$CN,AT$2,FALSE)</f>
        <v>#N/A</v>
      </c>
      <c r="AU8" s="21" t="e">
        <f>VLOOKUP($B8,Listen!$B:$CN,AU$2,FALSE)</f>
        <v>#N/A</v>
      </c>
      <c r="AV8" s="21" t="e">
        <f>VLOOKUP($B8,Listen!$B:$CN,AV$2,FALSE)</f>
        <v>#N/A</v>
      </c>
      <c r="AW8" s="21" t="e">
        <f>VLOOKUP($B8,Listen!$B:$CN,AW$2,FALSE)</f>
        <v>#N/A</v>
      </c>
      <c r="AX8" s="21" t="e">
        <f>VLOOKUP($B8,Listen!$B:$CN,AX$2,FALSE)</f>
        <v>#N/A</v>
      </c>
      <c r="AY8" s="21" t="e">
        <f>VLOOKUP($B8,Listen!$B:$CN,AY$2,FALSE)</f>
        <v>#N/A</v>
      </c>
      <c r="AZ8" s="21" t="e">
        <f>VLOOKUP($B8,Listen!$B:$CN,AZ$2,FALSE)</f>
        <v>#N/A</v>
      </c>
      <c r="BA8" s="84">
        <v>8</v>
      </c>
    </row>
    <row r="9" spans="2:53">
      <c r="B9" s="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R9" s="21"/>
      <c r="AS9" s="21"/>
      <c r="AT9" s="21"/>
      <c r="AU9" s="21"/>
      <c r="AV9" s="21"/>
      <c r="AW9" s="21"/>
      <c r="AX9" s="21"/>
      <c r="AY9" s="21"/>
      <c r="AZ9" s="21"/>
      <c r="BA9" s="84">
        <v>9</v>
      </c>
    </row>
    <row r="10" spans="2:53">
      <c r="B10" s="9">
        <v>36831</v>
      </c>
      <c r="C10" s="21">
        <f>VLOOKUP($B10,Listen!$B:$CN,C$2,FALSE)</f>
        <v>0</v>
      </c>
      <c r="D10" s="21">
        <f>VLOOKUP($B10,Listen!$B:$CN,D$2,FALSE)</f>
        <v>0</v>
      </c>
      <c r="E10" s="21">
        <f>VLOOKUP($B10,Listen!$B:$CN,E$2,FALSE)</f>
        <v>0</v>
      </c>
      <c r="F10" s="21">
        <f>VLOOKUP($B10,Listen!$B:$CN,F$2,FALSE)</f>
        <v>0</v>
      </c>
      <c r="G10" s="21">
        <f>VLOOKUP($B10,Listen!$B:$CN,G$2,FALSE)</f>
        <v>0</v>
      </c>
      <c r="H10" s="21">
        <f>VLOOKUP($B10,Listen!$B:$CN,H$2,FALSE)</f>
        <v>0</v>
      </c>
      <c r="I10" s="21">
        <f>VLOOKUP($B10,Listen!$B:$CN,I$2,FALSE)</f>
        <v>0</v>
      </c>
      <c r="J10" s="21">
        <f>VLOOKUP($B10,Listen!$B:$CN,J$2,FALSE)</f>
        <v>-1.0999999999999999E-2</v>
      </c>
      <c r="K10" s="21">
        <f>VLOOKUP($B10,Listen!$B:$CN,K$2,FALSE)</f>
        <v>-2.1000000000000001E-2</v>
      </c>
      <c r="L10" s="21">
        <f>VLOOKUP($B10,Listen!$B:$CN,L$2,FALSE)</f>
        <v>0</v>
      </c>
      <c r="M10" s="21">
        <f>VLOOKUP($B10,Listen!$B:$CN,M$2,FALSE)</f>
        <v>-0.191</v>
      </c>
      <c r="N10" s="21">
        <f>VLOOKUP($B10,Listen!$B:$CN,N$2,FALSE)</f>
        <v>0</v>
      </c>
      <c r="O10" s="21">
        <f>VLOOKUP($B10,Listen!$B:$CN,O$2,FALSE)</f>
        <v>0</v>
      </c>
      <c r="P10" s="21">
        <f>VLOOKUP($B10,Listen!$B:$CN,P$2,FALSE)</f>
        <v>-0.13100000000000001</v>
      </c>
      <c r="Q10" s="21">
        <f>VLOOKUP($B10,Listen!$B:$CN,Q$2,FALSE)</f>
        <v>-0.161</v>
      </c>
      <c r="R10" s="21">
        <f>VLOOKUP($B10,Listen!$B:$CN,R$2,FALSE)</f>
        <v>-0.151</v>
      </c>
      <c r="S10" s="21">
        <f>VLOOKUP($B10,Listen!$B:$CN,S$2,FALSE)</f>
        <v>-0.111</v>
      </c>
      <c r="T10" s="21">
        <f>VLOOKUP($B10,Listen!$B:$CN,T$2,FALSE)</f>
        <v>-0.121</v>
      </c>
      <c r="U10" s="21">
        <f>VLOOKUP($B10,Listen!$B:$CN,U$2,FALSE)</f>
        <v>-0.13100000000000001</v>
      </c>
      <c r="V10" s="21">
        <f>VLOOKUP($B10,Listen!$B:$CN,V$2,FALSE)</f>
        <v>-0.121</v>
      </c>
      <c r="W10" s="21">
        <f>VLOOKUP($B10,Listen!$B:$CN,W$2,FALSE)</f>
        <v>-5.0999999999999997E-2</v>
      </c>
      <c r="X10" s="21">
        <f>VLOOKUP($B10,Listen!$B:$CN,X$2,FALSE)</f>
        <v>0.52900000000000003</v>
      </c>
      <c r="Y10" s="21">
        <f>VLOOKUP($B10,Listen!$B:$CN,Y$2,FALSE)</f>
        <v>0.63900000000000001</v>
      </c>
      <c r="Z10" s="21">
        <f>VLOOKUP($B10,Listen!$B:$CN,Z$2,FALSE)</f>
        <v>-4.2099999999999999E-2</v>
      </c>
      <c r="AA10" s="21">
        <f>VLOOKUP($B10,Listen!$B:$CN,AA$2,FALSE)</f>
        <v>0</v>
      </c>
      <c r="AB10" s="21">
        <f>VLOOKUP($B10,Listen!$B:$CN,AB$2,FALSE)</f>
        <v>-0.121</v>
      </c>
      <c r="AC10" s="21">
        <f>VLOOKUP($B10,Listen!$B:$CN,AC$2,FALSE)</f>
        <v>0</v>
      </c>
      <c r="AD10" s="21">
        <f>VLOOKUP($B10,Listen!$B:$CN,AD$2,FALSE)</f>
        <v>-0.20100000000000001</v>
      </c>
      <c r="AE10" s="21">
        <f>VLOOKUP($B10,Listen!$B:$CN,AE$2,FALSE)</f>
        <v>-0.151</v>
      </c>
      <c r="AF10" s="21">
        <f>VLOOKUP($B10,Listen!$B:$CN,AF$2,FALSE)</f>
        <v>-0.191</v>
      </c>
      <c r="AG10" s="21">
        <f>VLOOKUP($B10,Listen!$B:$CN,AG$2,FALSE)</f>
        <v>-0.13100000000000001</v>
      </c>
      <c r="AH10" s="21">
        <f>VLOOKUP($B10,Listen!$B:$CN,AH$2,FALSE)</f>
        <v>0.77900000000000003</v>
      </c>
      <c r="AI10" s="21">
        <f>VLOOKUP($B10,Listen!$B:$CN,AI$2,FALSE)</f>
        <v>-0.13100000000000001</v>
      </c>
      <c r="AJ10" s="21">
        <f>VLOOKUP($B10,Listen!$B:$CN,AJ$2,FALSE)</f>
        <v>-0.17599999999999999</v>
      </c>
      <c r="AK10" s="21">
        <f>VLOOKUP($B10,Listen!$B:$CN,AK$2,FALSE)</f>
        <v>-0.151</v>
      </c>
      <c r="AL10" s="21">
        <f>VLOOKUP($B10,Listen!$B:$CN,AL$2,FALSE)</f>
        <v>-0.151</v>
      </c>
      <c r="AM10" s="21">
        <f>VLOOKUP($B10,Listen!$B:$CN,AM$2,FALSE)</f>
        <v>-0.121</v>
      </c>
      <c r="AN10" s="21">
        <f>VLOOKUP($B10,Listen!$B:$CN,AN$2,FALSE)</f>
        <v>-8.1000000000000003E-2</v>
      </c>
      <c r="AO10" s="21">
        <f>VLOOKUP($B10,Listen!$B:$CN,AO$2,FALSE)</f>
        <v>-3.1E-2</v>
      </c>
      <c r="AP10" s="21">
        <f>VLOOKUP($B10,Listen!$B:$CN,AP$2,FALSE)</f>
        <v>-1E-3</v>
      </c>
      <c r="AQ10" s="123">
        <f>VLOOKUP($B10,Listen!$B:$CN,AQ$2,FALSE)</f>
        <v>-0.121</v>
      </c>
      <c r="AR10" s="21">
        <f>VLOOKUP($B10,Listen!$B:$CN,AR$2,FALSE)</f>
        <v>-0.17100000000000001</v>
      </c>
      <c r="AS10" s="21">
        <f>VLOOKUP($B10,Listen!$B:$CN,AS$2,FALSE)</f>
        <v>0</v>
      </c>
      <c r="AT10" s="21">
        <f>VLOOKUP($B10,Listen!$B:$CN,AT$2,FALSE)</f>
        <v>7.0000000000000007E-2</v>
      </c>
      <c r="AU10" s="21">
        <f>VLOOKUP($B10,Listen!$B:$CN,AU$2,FALSE)</f>
        <v>0</v>
      </c>
      <c r="AV10" s="21">
        <f>VLOOKUP($B10,Listen!$B:$CN,AV$2,FALSE)</f>
        <v>0</v>
      </c>
      <c r="AW10" s="21">
        <f>VLOOKUP($B10,Listen!$B:$CN,AW$2,FALSE)</f>
        <v>0</v>
      </c>
      <c r="AX10" s="21">
        <f>VLOOKUP($B10,Listen!$B:$CN,AX$2,FALSE)</f>
        <v>0</v>
      </c>
      <c r="AY10" s="21">
        <f>VLOOKUP($B10,Listen!$B:$CN,AY$2,FALSE)</f>
        <v>0</v>
      </c>
      <c r="AZ10" s="21">
        <f>VLOOKUP($B10,Listen!$B:$CN,AZ$2,FALSE)</f>
        <v>0</v>
      </c>
      <c r="BA10" s="84">
        <v>10</v>
      </c>
    </row>
    <row r="11" spans="2:53">
      <c r="B11" s="9">
        <v>36861</v>
      </c>
      <c r="C11" s="21">
        <f>VLOOKUP($B11,Listen!$B:$CN,C$2,FALSE)</f>
        <v>0</v>
      </c>
      <c r="D11" s="21">
        <f>VLOOKUP($B11,Listen!$B:$CN,D$2,FALSE)</f>
        <v>0</v>
      </c>
      <c r="E11" s="21">
        <f>VLOOKUP($B11,Listen!$B:$CN,E$2,FALSE)</f>
        <v>0</v>
      </c>
      <c r="F11" s="21">
        <f>VLOOKUP($B11,Listen!$B:$CN,F$2,FALSE)</f>
        <v>0</v>
      </c>
      <c r="G11" s="21">
        <f>VLOOKUP($B11,Listen!$B:$CN,G$2,FALSE)</f>
        <v>0</v>
      </c>
      <c r="H11" s="21">
        <f>VLOOKUP($B11,Listen!$B:$CN,H$2,FALSE)</f>
        <v>0</v>
      </c>
      <c r="I11" s="21">
        <f>VLOOKUP($B11,Listen!$B:$CN,I$2,FALSE)</f>
        <v>0</v>
      </c>
      <c r="J11" s="21">
        <f>VLOOKUP($B11,Listen!$B:$CN,J$2,FALSE)</f>
        <v>1.4E-2</v>
      </c>
      <c r="K11" s="21">
        <f>VLOOKUP($B11,Listen!$B:$CN,K$2,FALSE)</f>
        <v>-6.0000000000000001E-3</v>
      </c>
      <c r="L11" s="21">
        <f>VLOOKUP($B11,Listen!$B:$CN,L$2,FALSE)</f>
        <v>0</v>
      </c>
      <c r="M11" s="21">
        <f>VLOOKUP($B11,Listen!$B:$CN,M$2,FALSE)</f>
        <v>-6.0000000000000001E-3</v>
      </c>
      <c r="N11" s="21">
        <f>VLOOKUP($B11,Listen!$B:$CN,N$2,FALSE)</f>
        <v>0</v>
      </c>
      <c r="O11" s="21">
        <f>VLOOKUP($B11,Listen!$B:$CN,O$2,FALSE)</f>
        <v>0</v>
      </c>
      <c r="P11" s="21">
        <f>VLOOKUP($B11,Listen!$B:$CN,P$2,FALSE)</f>
        <v>-0.11600000000000001</v>
      </c>
      <c r="Q11" s="21">
        <f>VLOOKUP($B11,Listen!$B:$CN,Q$2,FALSE)</f>
        <v>-0.126</v>
      </c>
      <c r="R11" s="21">
        <f>VLOOKUP($B11,Listen!$B:$CN,R$2,FALSE)</f>
        <v>-0.156</v>
      </c>
      <c r="S11" s="21">
        <f>VLOOKUP($B11,Listen!$B:$CN,S$2,FALSE)</f>
        <v>-9.6000000000000002E-2</v>
      </c>
      <c r="T11" s="21">
        <f>VLOOKUP($B11,Listen!$B:$CN,T$2,FALSE)</f>
        <v>-0.13600000000000001</v>
      </c>
      <c r="U11" s="21">
        <f>VLOOKUP($B11,Listen!$B:$CN,U$2,FALSE)</f>
        <v>-0.106</v>
      </c>
      <c r="V11" s="21">
        <f>VLOOKUP($B11,Listen!$B:$CN,V$2,FALSE)</f>
        <v>-0.106</v>
      </c>
      <c r="W11" s="21">
        <f>VLOOKUP($B11,Listen!$B:$CN,W$2,FALSE)</f>
        <v>6.0000000000000001E-3</v>
      </c>
      <c r="X11" s="21">
        <f>VLOOKUP($B11,Listen!$B:$CN,X$2,FALSE)</f>
        <v>8.0239999999999991</v>
      </c>
      <c r="Y11" s="21">
        <f>VLOOKUP($B11,Listen!$B:$CN,Y$2,FALSE)</f>
        <v>8.0640000000000001</v>
      </c>
      <c r="Z11" s="21">
        <f>VLOOKUP($B11,Listen!$B:$CN,Z$2,FALSE)</f>
        <v>7.4999999999999997E-3</v>
      </c>
      <c r="AA11" s="21">
        <f>VLOOKUP($B11,Listen!$B:$CN,AA$2,FALSE)</f>
        <v>0</v>
      </c>
      <c r="AB11" s="21">
        <f>VLOOKUP($B11,Listen!$B:$CN,AB$2,FALSE)</f>
        <v>-0.106</v>
      </c>
      <c r="AC11" s="21">
        <f>VLOOKUP($B11,Listen!$B:$CN,AC$2,FALSE)</f>
        <v>0</v>
      </c>
      <c r="AD11" s="21">
        <f>VLOOKUP($B11,Listen!$B:$CN,AD$2,FALSE)</f>
        <v>-0.186</v>
      </c>
      <c r="AE11" s="21">
        <f>VLOOKUP($B11,Listen!$B:$CN,AE$2,FALSE)</f>
        <v>-0.126</v>
      </c>
      <c r="AF11" s="21">
        <f>VLOOKUP($B11,Listen!$B:$CN,AF$2,FALSE)</f>
        <v>-0.156</v>
      </c>
      <c r="AG11" s="21">
        <f>VLOOKUP($B11,Listen!$B:$CN,AG$2,FALSE)</f>
        <v>-1.6E-2</v>
      </c>
      <c r="AH11" s="21">
        <f>VLOOKUP($B11,Listen!$B:$CN,AH$2,FALSE)</f>
        <v>8.1340000000000003</v>
      </c>
      <c r="AI11" s="21">
        <f>VLOOKUP($B11,Listen!$B:$CN,AI$2,FALSE)</f>
        <v>-0.13600000000000001</v>
      </c>
      <c r="AJ11" s="21">
        <f>VLOOKUP($B11,Listen!$B:$CN,AJ$2,FALSE)</f>
        <v>-0.18099999999999999</v>
      </c>
      <c r="AK11" s="21">
        <f>VLOOKUP($B11,Listen!$B:$CN,AK$2,FALSE)</f>
        <v>-0.156</v>
      </c>
      <c r="AL11" s="21">
        <f>VLOOKUP($B11,Listen!$B:$CN,AL$2,FALSE)</f>
        <v>-0.156</v>
      </c>
      <c r="AM11" s="21">
        <f>VLOOKUP($B11,Listen!$B:$CN,AM$2,FALSE)</f>
        <v>-8.5999999999999993E-2</v>
      </c>
      <c r="AN11" s="21">
        <f>VLOOKUP($B11,Listen!$B:$CN,AN$2,FALSE)</f>
        <v>-2.5999999999999999E-2</v>
      </c>
      <c r="AO11" s="21">
        <f>VLOOKUP($B11,Listen!$B:$CN,AO$2,FALSE)</f>
        <v>-1.4E-2</v>
      </c>
      <c r="AP11" s="21">
        <f>VLOOKUP($B11,Listen!$B:$CN,AP$2,FALSE)</f>
        <v>4.3999999999999997E-2</v>
      </c>
      <c r="AQ11" s="123">
        <f>VLOOKUP($B11,Listen!$B:$CN,AQ$2,FALSE)</f>
        <v>-9.6000000000000002E-2</v>
      </c>
      <c r="AR11" s="21">
        <f>VLOOKUP($B11,Listen!$B:$CN,AR$2,FALSE)</f>
        <v>-0.14599999999999999</v>
      </c>
      <c r="AS11" s="21">
        <f>VLOOKUP($B11,Listen!$B:$CN,AS$2,FALSE)</f>
        <v>0</v>
      </c>
      <c r="AT11" s="21">
        <f>VLOOKUP($B11,Listen!$B:$CN,AT$2,FALSE)</f>
        <v>0.02</v>
      </c>
      <c r="AU11" s="21">
        <f>VLOOKUP($B11,Listen!$B:$CN,AU$2,FALSE)</f>
        <v>0</v>
      </c>
      <c r="AV11" s="21">
        <f>VLOOKUP($B11,Listen!$B:$CN,AV$2,FALSE)</f>
        <v>0</v>
      </c>
      <c r="AW11" s="21">
        <f>VLOOKUP($B11,Listen!$B:$CN,AW$2,FALSE)</f>
        <v>0</v>
      </c>
      <c r="AX11" s="21">
        <f>VLOOKUP($B11,Listen!$B:$CN,AX$2,FALSE)</f>
        <v>0</v>
      </c>
      <c r="AY11" s="21">
        <f>VLOOKUP($B11,Listen!$B:$CN,AY$2,FALSE)</f>
        <v>0</v>
      </c>
      <c r="AZ11" s="21">
        <f>VLOOKUP($B11,Listen!$B:$CN,AZ$2,FALSE)</f>
        <v>0</v>
      </c>
      <c r="BA11" s="84">
        <v>11</v>
      </c>
    </row>
    <row r="12" spans="2:53">
      <c r="B12" s="9">
        <v>36892</v>
      </c>
      <c r="C12" s="21">
        <f>VLOOKUP($B12,Listen!$B:$CN,C$2,FALSE)</f>
        <v>0</v>
      </c>
      <c r="D12" s="21">
        <f>VLOOKUP($B12,Listen!$B:$CN,D$2,FALSE)</f>
        <v>0</v>
      </c>
      <c r="E12" s="21">
        <f>VLOOKUP($B12,Listen!$B:$CN,E$2,FALSE)</f>
        <v>0</v>
      </c>
      <c r="F12" s="21">
        <f>VLOOKUP($B12,Listen!$B:$CN,F$2,FALSE)</f>
        <v>0</v>
      </c>
      <c r="G12" s="21">
        <f>VLOOKUP($B12,Listen!$B:$CN,G$2,FALSE)</f>
        <v>0</v>
      </c>
      <c r="H12" s="21">
        <f>VLOOKUP($B12,Listen!$B:$CN,H$2,FALSE)</f>
        <v>0</v>
      </c>
      <c r="I12" s="21">
        <f>VLOOKUP($B12,Listen!$B:$CN,I$2,FALSE)</f>
        <v>0</v>
      </c>
      <c r="J12" s="21">
        <f>VLOOKUP($B12,Listen!$B:$CN,J$2,FALSE)</f>
        <v>0.622</v>
      </c>
      <c r="K12" s="21">
        <f>VLOOKUP($B12,Listen!$B:$CN,K$2,FALSE)</f>
        <v>0.54200000000000004</v>
      </c>
      <c r="L12" s="21">
        <f>VLOOKUP($B12,Listen!$B:$CN,L$2,FALSE)</f>
        <v>0</v>
      </c>
      <c r="M12" s="21">
        <f>VLOOKUP($B12,Listen!$B:$CN,M$2,FALSE)</f>
        <v>-1.218</v>
      </c>
      <c r="N12" s="21">
        <f>VLOOKUP($B12,Listen!$B:$CN,N$2,FALSE)</f>
        <v>0</v>
      </c>
      <c r="O12" s="21">
        <f>VLOOKUP($B12,Listen!$B:$CN,O$2,FALSE)</f>
        <v>0</v>
      </c>
      <c r="P12" s="21">
        <f>VLOOKUP($B12,Listen!$B:$CN,P$2,FALSE)</f>
        <v>-0.09</v>
      </c>
      <c r="Q12" s="21">
        <f>VLOOKUP($B12,Listen!$B:$CN,Q$2,FALSE)</f>
        <v>-0.28000000000000003</v>
      </c>
      <c r="R12" s="21">
        <f>VLOOKUP($B12,Listen!$B:$CN,R$2,FALSE)</f>
        <v>-5.8000000000000003E-2</v>
      </c>
      <c r="S12" s="21">
        <f>VLOOKUP($B12,Listen!$B:$CN,S$2,FALSE)</f>
        <v>-0.13</v>
      </c>
      <c r="T12" s="21">
        <f>VLOOKUP($B12,Listen!$B:$CN,T$2,FALSE)</f>
        <v>-3.7999999999999999E-2</v>
      </c>
      <c r="U12" s="21">
        <f>VLOOKUP($B12,Listen!$B:$CN,U$2,FALSE)</f>
        <v>-0.15</v>
      </c>
      <c r="V12" s="21">
        <f>VLOOKUP($B12,Listen!$B:$CN,V$2,FALSE)</f>
        <v>-0.14000000000000001</v>
      </c>
      <c r="W12" s="21">
        <f>VLOOKUP($B12,Listen!$B:$CN,W$2,FALSE)</f>
        <v>-0.04</v>
      </c>
      <c r="X12" s="21">
        <f>VLOOKUP($B12,Listen!$B:$CN,X$2,FALSE)</f>
        <v>4.1420000000000003</v>
      </c>
      <c r="Y12" s="21">
        <f>VLOOKUP($B12,Listen!$B:$CN,Y$2,FALSE)</f>
        <v>6.3419999999999996</v>
      </c>
      <c r="Z12" s="21">
        <f>VLOOKUP($B12,Listen!$B:$CN,Z$2,FALSE)</f>
        <v>-7.0000000000000007E-2</v>
      </c>
      <c r="AA12" s="21">
        <f>VLOOKUP($B12,Listen!$B:$CN,AA$2,FALSE)</f>
        <v>0</v>
      </c>
      <c r="AB12" s="21">
        <f>VLOOKUP($B12,Listen!$B:$CN,AB$2,FALSE)</f>
        <v>-0.16</v>
      </c>
      <c r="AC12" s="21">
        <f>VLOOKUP($B12,Listen!$B:$CN,AC$2,FALSE)</f>
        <v>0</v>
      </c>
      <c r="AD12" s="21">
        <f>VLOOKUP($B12,Listen!$B:$CN,AD$2,FALSE)</f>
        <v>-0.36</v>
      </c>
      <c r="AE12" s="21">
        <f>VLOOKUP($B12,Listen!$B:$CN,AE$2,FALSE)</f>
        <v>-0.18</v>
      </c>
      <c r="AF12" s="21">
        <f>VLOOKUP($B12,Listen!$B:$CN,AF$2,FALSE)</f>
        <v>-0.15</v>
      </c>
      <c r="AG12" s="21">
        <f>VLOOKUP($B12,Listen!$B:$CN,AG$2,FALSE)</f>
        <v>-1.1779999999999999</v>
      </c>
      <c r="AH12" s="21">
        <f>VLOOKUP($B12,Listen!$B:$CN,AH$2,FALSE)</f>
        <v>4.6619999999999999</v>
      </c>
      <c r="AI12" s="21">
        <f>VLOOKUP($B12,Listen!$B:$CN,AI$2,FALSE)</f>
        <v>-5.8000000000000003E-2</v>
      </c>
      <c r="AJ12" s="21">
        <f>VLOOKUP($B12,Listen!$B:$CN,AJ$2,FALSE)</f>
        <v>-8.3000000000000004E-2</v>
      </c>
      <c r="AK12" s="21">
        <f>VLOOKUP($B12,Listen!$B:$CN,AK$2,FALSE)</f>
        <v>-5.8000000000000003E-2</v>
      </c>
      <c r="AL12" s="21">
        <f>VLOOKUP($B12,Listen!$B:$CN,AL$2,FALSE)</f>
        <v>-5.8000000000000003E-2</v>
      </c>
      <c r="AM12" s="21">
        <f>VLOOKUP($B12,Listen!$B:$CN,AM$2,FALSE)</f>
        <v>-0.11</v>
      </c>
      <c r="AN12" s="21">
        <f>VLOOKUP($B12,Listen!$B:$CN,AN$2,FALSE)</f>
        <v>-0.08</v>
      </c>
      <c r="AO12" s="21">
        <f>VLOOKUP($B12,Listen!$B:$CN,AO$2,FALSE)</f>
        <v>-0.01</v>
      </c>
      <c r="AP12" s="21">
        <f>VLOOKUP($B12,Listen!$B:$CN,AP$2,FALSE)</f>
        <v>0.04</v>
      </c>
      <c r="AQ12" s="123">
        <f>VLOOKUP($B12,Listen!$B:$CN,AQ$2,FALSE)</f>
        <v>-0.16</v>
      </c>
      <c r="AR12" s="21">
        <f>VLOOKUP($B12,Listen!$B:$CN,AR$2,FALSE)</f>
        <v>-0.31</v>
      </c>
      <c r="AS12" s="21">
        <f>VLOOKUP($B12,Listen!$B:$CN,AS$2,FALSE)</f>
        <v>0</v>
      </c>
      <c r="AT12" s="21">
        <f>VLOOKUP($B12,Listen!$B:$CN,AT$2,FALSE)</f>
        <v>0.2</v>
      </c>
      <c r="AU12" s="21">
        <f>VLOOKUP($B12,Listen!$B:$CN,AU$2,FALSE)</f>
        <v>0</v>
      </c>
      <c r="AV12" s="21">
        <f>VLOOKUP($B12,Listen!$B:$CN,AV$2,FALSE)</f>
        <v>0</v>
      </c>
      <c r="AW12" s="21">
        <f>VLOOKUP($B12,Listen!$B:$CN,AW$2,FALSE)</f>
        <v>0</v>
      </c>
      <c r="AX12" s="21">
        <f>VLOOKUP($B12,Listen!$B:$CN,AX$2,FALSE)</f>
        <v>0</v>
      </c>
      <c r="AY12" s="21">
        <f>VLOOKUP($B12,Listen!$B:$CN,AY$2,FALSE)</f>
        <v>0</v>
      </c>
      <c r="AZ12" s="21">
        <f>VLOOKUP($B12,Listen!$B:$CN,AZ$2,FALSE)</f>
        <v>0</v>
      </c>
      <c r="BA12" s="84">
        <v>12</v>
      </c>
    </row>
    <row r="13" spans="2:53">
      <c r="B13" s="9">
        <v>36923</v>
      </c>
      <c r="C13" s="21">
        <f>VLOOKUP($B13,Listen!$B:$CN,C$2,FALSE)</f>
        <v>0</v>
      </c>
      <c r="D13" s="21">
        <f>VLOOKUP($B13,Listen!$B:$CN,D$2,FALSE)</f>
        <v>6.49</v>
      </c>
      <c r="E13" s="21">
        <f>VLOOKUP($B13,Listen!$B:$CN,E$2,FALSE)</f>
        <v>6.52</v>
      </c>
      <c r="F13" s="21">
        <f>VLOOKUP($B13,Listen!$B:$CN,F$2,FALSE)</f>
        <v>0</v>
      </c>
      <c r="G13" s="21">
        <f>VLOOKUP($B13,Listen!$B:$CN,G$2,FALSE)</f>
        <v>0</v>
      </c>
      <c r="H13" s="21">
        <f>VLOOKUP($B13,Listen!$B:$CN,H$2,FALSE)</f>
        <v>0</v>
      </c>
      <c r="I13" s="21">
        <f>VLOOKUP($B13,Listen!$B:$CN,I$2,FALSE)</f>
        <v>0</v>
      </c>
      <c r="J13" s="21">
        <f>VLOOKUP($B13,Listen!$B:$CN,J$2,FALSE)</f>
        <v>1.7000000000000001E-2</v>
      </c>
      <c r="K13" s="21">
        <f>VLOOKUP($B13,Listen!$B:$CN,K$2,FALSE)</f>
        <v>6.7000000000000004E-2</v>
      </c>
      <c r="L13" s="21">
        <f>VLOOKUP($B13,Listen!$B:$CN,L$2,FALSE)</f>
        <v>6.54</v>
      </c>
      <c r="M13" s="21">
        <f>VLOOKUP($B13,Listen!$B:$CN,M$2,FALSE)</f>
        <v>0.29699999999999999</v>
      </c>
      <c r="N13" s="21">
        <f>VLOOKUP($B13,Listen!$B:$CN,N$2,FALSE)</f>
        <v>0</v>
      </c>
      <c r="O13" s="21">
        <f>VLOOKUP($B13,Listen!$B:$CN,O$2,FALSE)</f>
        <v>0</v>
      </c>
      <c r="P13" s="21">
        <f>VLOOKUP($B13,Listen!$B:$CN,P$2,FALSE)</f>
        <v>-0.193</v>
      </c>
      <c r="Q13" s="21">
        <f>VLOOKUP($B13,Listen!$B:$CN,Q$2,FALSE)</f>
        <v>-0.153</v>
      </c>
      <c r="R13" s="21">
        <f>VLOOKUP($B13,Listen!$B:$CN,R$2,FALSE)</f>
        <v>-0.13300000000000001</v>
      </c>
      <c r="S13" s="21">
        <f>VLOOKUP($B13,Listen!$B:$CN,S$2,FALSE)</f>
        <v>-0.17299999999999999</v>
      </c>
      <c r="T13" s="21">
        <f>VLOOKUP($B13,Listen!$B:$CN,T$2,FALSE)</f>
        <v>-0.113</v>
      </c>
      <c r="U13" s="21">
        <f>VLOOKUP($B13,Listen!$B:$CN,U$2,FALSE)</f>
        <v>-0.17299999999999999</v>
      </c>
      <c r="V13" s="21">
        <f>VLOOKUP($B13,Listen!$B:$CN,V$2,FALSE)</f>
        <v>-0.16300000000000001</v>
      </c>
      <c r="W13" s="21">
        <f>VLOOKUP($B13,Listen!$B:$CN,W$2,FALSE)</f>
        <v>-4.2999999999999997E-2</v>
      </c>
      <c r="X13" s="21">
        <f>VLOOKUP($B13,Listen!$B:$CN,X$2,FALSE)</f>
        <v>3.8069999999999999</v>
      </c>
      <c r="Y13" s="21">
        <f>VLOOKUP($B13,Listen!$B:$CN,Y$2,FALSE)</f>
        <v>6.3369999999999997</v>
      </c>
      <c r="Z13" s="21">
        <f>VLOOKUP($B13,Listen!$B:$CN,Z$2,FALSE)</f>
        <v>-7.2999999999999995E-2</v>
      </c>
      <c r="AA13" s="21">
        <f>VLOOKUP($B13,Listen!$B:$CN,AA$2,FALSE)</f>
        <v>6.52</v>
      </c>
      <c r="AB13" s="21">
        <f>VLOOKUP($B13,Listen!$B:$CN,AB$2,FALSE)</f>
        <v>-0.21299999999999999</v>
      </c>
      <c r="AC13" s="21">
        <f>VLOOKUP($B13,Listen!$B:$CN,AC$2,FALSE)</f>
        <v>0</v>
      </c>
      <c r="AD13" s="21">
        <f>VLOOKUP($B13,Listen!$B:$CN,AD$2,FALSE)</f>
        <v>-0.49299999999999999</v>
      </c>
      <c r="AE13" s="21">
        <f>VLOOKUP($B13,Listen!$B:$CN,AE$2,FALSE)</f>
        <v>-0.223</v>
      </c>
      <c r="AF13" s="21">
        <f>VLOOKUP($B13,Listen!$B:$CN,AF$2,FALSE)</f>
        <v>-0.27300000000000002</v>
      </c>
      <c r="AG13" s="21">
        <f>VLOOKUP($B13,Listen!$B:$CN,AG$2,FALSE)</f>
        <v>-5.2999999999999999E-2</v>
      </c>
      <c r="AH13" s="21">
        <f>VLOOKUP($B13,Listen!$B:$CN,AH$2,FALSE)</f>
        <v>6.1070000000000002</v>
      </c>
      <c r="AI13" s="21">
        <f>VLOOKUP($B13,Listen!$B:$CN,AI$2,FALSE)</f>
        <v>-7.2999999999999995E-2</v>
      </c>
      <c r="AJ13" s="21">
        <f>VLOOKUP($B13,Listen!$B:$CN,AJ$2,FALSE)</f>
        <v>-0.158</v>
      </c>
      <c r="AK13" s="21">
        <f>VLOOKUP($B13,Listen!$B:$CN,AK$2,FALSE)</f>
        <v>-0.13300000000000001</v>
      </c>
      <c r="AL13" s="21">
        <f>VLOOKUP($B13,Listen!$B:$CN,AL$2,FALSE)</f>
        <v>-0.13300000000000001</v>
      </c>
      <c r="AM13" s="21">
        <f>VLOOKUP($B13,Listen!$B:$CN,AM$2,FALSE)</f>
        <v>-0.193</v>
      </c>
      <c r="AN13" s="21">
        <f>VLOOKUP($B13,Listen!$B:$CN,AN$2,FALSE)</f>
        <v>-0.123</v>
      </c>
      <c r="AO13" s="21">
        <f>VLOOKUP($B13,Listen!$B:$CN,AO$2,FALSE)</f>
        <v>-5.2999999999999999E-2</v>
      </c>
      <c r="AP13" s="21">
        <f>VLOOKUP($B13,Listen!$B:$CN,AP$2,FALSE)</f>
        <v>4.7E-2</v>
      </c>
      <c r="AQ13" s="123">
        <f>VLOOKUP($B13,Listen!$B:$CN,AQ$2,FALSE)</f>
        <v>-0.16300000000000001</v>
      </c>
      <c r="AR13" s="21">
        <f>VLOOKUP($B13,Listen!$B:$CN,AR$2,FALSE)</f>
        <v>-0.28299999999999997</v>
      </c>
      <c r="AS13" s="21">
        <f>VLOOKUP($B13,Listen!$B:$CN,AS$2,FALSE)</f>
        <v>0</v>
      </c>
      <c r="AT13" s="21">
        <f>VLOOKUP($B13,Listen!$B:$CN,AT$2,FALSE)</f>
        <v>0.04</v>
      </c>
      <c r="AU13" s="21">
        <f>VLOOKUP($B13,Listen!$B:$CN,AU$2,FALSE)</f>
        <v>0</v>
      </c>
      <c r="AV13" s="21">
        <f>VLOOKUP($B13,Listen!$B:$CN,AV$2,FALSE)</f>
        <v>0</v>
      </c>
      <c r="AW13" s="21">
        <f>VLOOKUP($B13,Listen!$B:$CN,AW$2,FALSE)</f>
        <v>0</v>
      </c>
      <c r="AX13" s="21">
        <f>VLOOKUP($B13,Listen!$B:$CN,AX$2,FALSE)</f>
        <v>0</v>
      </c>
      <c r="AY13" s="21">
        <f>VLOOKUP($B13,Listen!$B:$CN,AY$2,FALSE)</f>
        <v>0</v>
      </c>
      <c r="AZ13" s="21">
        <f>VLOOKUP($B13,Listen!$B:$CN,AZ$2,FALSE)</f>
        <v>0</v>
      </c>
      <c r="BA13" s="84">
        <v>13</v>
      </c>
    </row>
    <row r="14" spans="2:53">
      <c r="B14" s="9">
        <v>36951</v>
      </c>
      <c r="C14" s="21">
        <f>VLOOKUP($B14,Listen!$B:$CN,C$2,FALSE)</f>
        <v>4.9980000000000002</v>
      </c>
      <c r="D14" s="21">
        <f>VLOOKUP($B14,Listen!$B:$CN,D$2,FALSE)</f>
        <v>0.311999999999999</v>
      </c>
      <c r="E14" s="21">
        <f>VLOOKUP($B14,Listen!$B:$CN,E$2,FALSE)</f>
        <v>0.27199999999999902</v>
      </c>
      <c r="F14" s="21">
        <f>VLOOKUP($B14,Listen!$B:$CN,F$2,FALSE)</f>
        <v>0.63200000000000001</v>
      </c>
      <c r="G14" s="21">
        <f>VLOOKUP($B14,Listen!$B:$CN,G$2,FALSE)</f>
        <v>0.54200000000000004</v>
      </c>
      <c r="H14" s="21">
        <f>VLOOKUP($B14,Listen!$B:$CN,H$2,FALSE)</f>
        <v>0.39200000000000002</v>
      </c>
      <c r="I14" s="21">
        <f>VLOOKUP($B14,Listen!$B:$CN,I$2,FALSE)</f>
        <v>0.29199999999999998</v>
      </c>
      <c r="J14" s="21">
        <f>VLOOKUP($B14,Listen!$B:$CN,J$2,FALSE)</f>
        <v>0.17199999999999999</v>
      </c>
      <c r="K14" s="21">
        <f>VLOOKUP($B14,Listen!$B:$CN,K$2,FALSE)</f>
        <v>0.152</v>
      </c>
      <c r="L14" s="21">
        <f>VLOOKUP($B14,Listen!$B:$CN,L$2,FALSE)</f>
        <v>0.35699999999999898</v>
      </c>
      <c r="M14" s="21">
        <f>VLOOKUP($B14,Listen!$B:$CN,M$2,FALSE)</f>
        <v>-0.16800000000000001</v>
      </c>
      <c r="N14" s="21">
        <f>VLOOKUP($B14,Listen!$B:$CN,N$2,FALSE)</f>
        <v>0.20979999999999999</v>
      </c>
      <c r="O14" s="21">
        <f>VLOOKUP($B14,Listen!$B:$CN,O$2,FALSE)</f>
        <v>0.33</v>
      </c>
      <c r="P14" s="21">
        <f>VLOOKUP($B14,Listen!$B:$CN,P$2,FALSE)</f>
        <v>-0.11799999999999999</v>
      </c>
      <c r="Q14" s="21">
        <f>VLOOKUP($B14,Listen!$B:$CN,Q$2,FALSE)</f>
        <v>-0.158</v>
      </c>
      <c r="R14" s="21">
        <f>VLOOKUP($B14,Listen!$B:$CN,R$2,FALSE)</f>
        <v>-8.0000000000000002E-3</v>
      </c>
      <c r="S14" s="21">
        <f>VLOOKUP($B14,Listen!$B:$CN,S$2,FALSE)</f>
        <v>-9.8000000000000004E-2</v>
      </c>
      <c r="T14" s="21">
        <f>VLOOKUP($B14,Listen!$B:$CN,T$2,FALSE)</f>
        <v>-8.0000000000000002E-3</v>
      </c>
      <c r="U14" s="21">
        <f>VLOOKUP($B14,Listen!$B:$CN,U$2,FALSE)</f>
        <v>-9.8000000000000004E-2</v>
      </c>
      <c r="V14" s="21">
        <f>VLOOKUP($B14,Listen!$B:$CN,V$2,FALSE)</f>
        <v>-0.13800000000000001</v>
      </c>
      <c r="W14" s="21">
        <f>VLOOKUP($B14,Listen!$B:$CN,W$2,FALSE)</f>
        <v>2.1999999999999999E-2</v>
      </c>
      <c r="X14" s="21">
        <f>VLOOKUP($B14,Listen!$B:$CN,X$2,FALSE)</f>
        <v>3.4020000000000001</v>
      </c>
      <c r="Y14" s="21">
        <f>VLOOKUP($B14,Listen!$B:$CN,Y$2,FALSE)</f>
        <v>7.5819999999999999</v>
      </c>
      <c r="Z14" s="21">
        <f>VLOOKUP($B14,Listen!$B:$CN,Z$2,FALSE)</f>
        <v>3.2000000000000001E-2</v>
      </c>
      <c r="AA14" s="21">
        <f>VLOOKUP($B14,Listen!$B:$CN,AA$2,FALSE)</f>
        <v>0.30199999999999899</v>
      </c>
      <c r="AB14" s="21">
        <f>VLOOKUP($B14,Listen!$B:$CN,AB$2,FALSE)</f>
        <v>-7.8E-2</v>
      </c>
      <c r="AC14" s="21">
        <f>VLOOKUP($B14,Listen!$B:$CN,AC$2,FALSE)</f>
        <v>0.63200000000000001</v>
      </c>
      <c r="AD14" s="21">
        <f>VLOOKUP($B14,Listen!$B:$CN,AD$2,FALSE)</f>
        <v>-0.28799999999999998</v>
      </c>
      <c r="AE14" s="21">
        <f>VLOOKUP($B14,Listen!$B:$CN,AE$2,FALSE)</f>
        <v>-8.7999999999999995E-2</v>
      </c>
      <c r="AF14" s="21">
        <f>VLOOKUP($B14,Listen!$B:$CN,AF$2,FALSE)</f>
        <v>-0.20799999999999999</v>
      </c>
      <c r="AG14" s="21">
        <f>VLOOKUP($B14,Listen!$B:$CN,AG$2,FALSE)</f>
        <v>-0.16800000000000001</v>
      </c>
      <c r="AH14" s="21">
        <f>VLOOKUP($B14,Listen!$B:$CN,AH$2,FALSE)</f>
        <v>6.2519999999999998</v>
      </c>
      <c r="AI14" s="21">
        <f>VLOOKUP($B14,Listen!$B:$CN,AI$2,FALSE)</f>
        <v>1.2E-2</v>
      </c>
      <c r="AJ14" s="21">
        <f>VLOOKUP($B14,Listen!$B:$CN,AJ$2,FALSE)</f>
        <v>-3.3000000000000002E-2</v>
      </c>
      <c r="AK14" s="21">
        <f>VLOOKUP($B14,Listen!$B:$CN,AK$2,FALSE)</f>
        <v>-8.0000000000000002E-3</v>
      </c>
      <c r="AL14" s="21">
        <f>VLOOKUP($B14,Listen!$B:$CN,AL$2,FALSE)</f>
        <v>-8.0000000000000002E-3</v>
      </c>
      <c r="AM14" s="21">
        <f>VLOOKUP($B14,Listen!$B:$CN,AM$2,FALSE)</f>
        <v>-7.8E-2</v>
      </c>
      <c r="AN14" s="21">
        <f>VLOOKUP($B14,Listen!$B:$CN,AN$2,FALSE)</f>
        <v>-1.7999999999999999E-2</v>
      </c>
      <c r="AO14" s="21">
        <f>VLOOKUP($B14,Listen!$B:$CN,AO$2,FALSE)</f>
        <v>3.2000000000000001E-2</v>
      </c>
      <c r="AP14" s="21">
        <f>VLOOKUP($B14,Listen!$B:$CN,AP$2,FALSE)</f>
        <v>5.1999999999999998E-2</v>
      </c>
      <c r="AQ14" s="123">
        <f>VLOOKUP($B14,Listen!$B:$CN,AQ$2,FALSE)</f>
        <v>-8.7999999999999995E-2</v>
      </c>
      <c r="AR14" s="21">
        <f>VLOOKUP($B14,Listen!$B:$CN,AR$2,FALSE)</f>
        <v>-0.13800000000000001</v>
      </c>
      <c r="AS14" s="21">
        <f>VLOOKUP($B14,Listen!$B:$CN,AS$2,FALSE)</f>
        <v>0.39</v>
      </c>
      <c r="AT14" s="21">
        <f>VLOOKUP($B14,Listen!$B:$CN,AT$2,FALSE)</f>
        <v>0.04</v>
      </c>
      <c r="AU14" s="21">
        <f>VLOOKUP($B14,Listen!$B:$CN,AU$2,FALSE)</f>
        <v>0</v>
      </c>
      <c r="AV14" s="21">
        <f>VLOOKUP($B14,Listen!$B:$CN,AV$2,FALSE)</f>
        <v>0</v>
      </c>
      <c r="AW14" s="21">
        <f>VLOOKUP($B14,Listen!$B:$CN,AW$2,FALSE)</f>
        <v>0</v>
      </c>
      <c r="AX14" s="21">
        <f>VLOOKUP($B14,Listen!$B:$CN,AX$2,FALSE)</f>
        <v>0</v>
      </c>
      <c r="AY14" s="21">
        <f>VLOOKUP($B14,Listen!$B:$CN,AY$2,FALSE)</f>
        <v>0</v>
      </c>
      <c r="AZ14" s="21">
        <f>VLOOKUP($B14,Listen!$B:$CN,AZ$2,FALSE)</f>
        <v>0</v>
      </c>
      <c r="BA14" s="84">
        <v>14</v>
      </c>
    </row>
    <row r="15" spans="2:53">
      <c r="B15" s="22" t="s">
        <v>164</v>
      </c>
      <c r="C15" s="23">
        <f>AVERAGE(C11:C14)</f>
        <v>1.2495000000000001</v>
      </c>
      <c r="D15" s="23">
        <f t="shared" ref="D15:AZ15" si="3">AVERAGE(D11:D14)</f>
        <v>1.7004999999999999</v>
      </c>
      <c r="E15" s="23">
        <f t="shared" si="3"/>
        <v>1.6979999999999997</v>
      </c>
      <c r="F15" s="23">
        <f t="shared" si="3"/>
        <v>0.158</v>
      </c>
      <c r="G15" s="23">
        <f t="shared" si="3"/>
        <v>0.13550000000000001</v>
      </c>
      <c r="H15" s="23">
        <f t="shared" si="3"/>
        <v>9.8000000000000004E-2</v>
      </c>
      <c r="I15" s="23">
        <f t="shared" si="3"/>
        <v>7.2999999999999995E-2</v>
      </c>
      <c r="J15" s="23">
        <f t="shared" si="3"/>
        <v>0.20624999999999999</v>
      </c>
      <c r="K15" s="23">
        <f t="shared" si="3"/>
        <v>0.18875</v>
      </c>
      <c r="L15" s="23">
        <f t="shared" si="3"/>
        <v>1.7242499999999998</v>
      </c>
      <c r="M15" s="23">
        <f t="shared" si="3"/>
        <v>-0.27374999999999999</v>
      </c>
      <c r="N15" s="23">
        <f t="shared" si="3"/>
        <v>5.2449999999999997E-2</v>
      </c>
      <c r="O15" s="23">
        <f t="shared" si="3"/>
        <v>8.2500000000000004E-2</v>
      </c>
      <c r="P15" s="23">
        <f t="shared" si="3"/>
        <v>-0.12925</v>
      </c>
      <c r="Q15" s="23">
        <f t="shared" si="3"/>
        <v>-0.17925000000000002</v>
      </c>
      <c r="R15" s="23">
        <f t="shared" si="3"/>
        <v>-8.8749999999999996E-2</v>
      </c>
      <c r="S15" s="23">
        <f t="shared" si="3"/>
        <v>-0.12425</v>
      </c>
      <c r="T15" s="23">
        <f t="shared" si="3"/>
        <v>-7.375000000000001E-2</v>
      </c>
      <c r="U15" s="23">
        <f t="shared" si="3"/>
        <v>-0.13175000000000001</v>
      </c>
      <c r="V15" s="23">
        <f t="shared" si="3"/>
        <v>-0.13675000000000001</v>
      </c>
      <c r="W15" s="23">
        <f t="shared" si="3"/>
        <v>-1.375E-2</v>
      </c>
      <c r="X15" s="23">
        <f t="shared" si="3"/>
        <v>4.84375</v>
      </c>
      <c r="Y15" s="23">
        <f t="shared" si="3"/>
        <v>7.0812499999999998</v>
      </c>
      <c r="Z15" s="23">
        <f t="shared" si="3"/>
        <v>-2.5875000000000002E-2</v>
      </c>
      <c r="AA15" s="23">
        <f t="shared" si="3"/>
        <v>1.7054999999999996</v>
      </c>
      <c r="AB15" s="23">
        <f t="shared" si="3"/>
        <v>-0.13924999999999998</v>
      </c>
      <c r="AC15" s="23">
        <f t="shared" si="3"/>
        <v>0.158</v>
      </c>
      <c r="AD15" s="23">
        <f t="shared" si="3"/>
        <v>-0.33175000000000004</v>
      </c>
      <c r="AE15" s="23">
        <f t="shared" si="3"/>
        <v>-0.15425</v>
      </c>
      <c r="AF15" s="23">
        <f t="shared" si="3"/>
        <v>-0.19674999999999998</v>
      </c>
      <c r="AG15" s="23">
        <f t="shared" si="3"/>
        <v>-0.35374999999999995</v>
      </c>
      <c r="AH15" s="23">
        <f t="shared" si="3"/>
        <v>6.2887499999999994</v>
      </c>
      <c r="AI15" s="23">
        <f t="shared" si="3"/>
        <v>-6.3750000000000001E-2</v>
      </c>
      <c r="AJ15" s="23">
        <f t="shared" si="3"/>
        <v>-0.11375000000000002</v>
      </c>
      <c r="AK15" s="23">
        <f t="shared" si="3"/>
        <v>-8.8749999999999996E-2</v>
      </c>
      <c r="AL15" s="23">
        <f t="shared" si="3"/>
        <v>-8.8749999999999996E-2</v>
      </c>
      <c r="AM15" s="23">
        <f t="shared" si="3"/>
        <v>-0.11675000000000001</v>
      </c>
      <c r="AN15" s="23">
        <f t="shared" si="3"/>
        <v>-6.1749999999999992E-2</v>
      </c>
      <c r="AO15" s="23">
        <f t="shared" si="3"/>
        <v>-1.125E-2</v>
      </c>
      <c r="AP15" s="23">
        <f t="shared" si="3"/>
        <v>4.5749999999999999E-2</v>
      </c>
      <c r="AQ15" s="23">
        <f t="shared" si="3"/>
        <v>-0.12675</v>
      </c>
      <c r="AR15" s="23">
        <f t="shared" si="3"/>
        <v>-0.21924999999999997</v>
      </c>
      <c r="AS15" s="23">
        <f t="shared" si="3"/>
        <v>9.7500000000000003E-2</v>
      </c>
      <c r="AT15" s="23">
        <f t="shared" si="3"/>
        <v>7.4999999999999997E-2</v>
      </c>
      <c r="AU15" s="23">
        <f t="shared" si="3"/>
        <v>0</v>
      </c>
      <c r="AV15" s="23">
        <f t="shared" si="3"/>
        <v>0</v>
      </c>
      <c r="AW15" s="23">
        <f t="shared" si="3"/>
        <v>0</v>
      </c>
      <c r="AX15" s="23">
        <f t="shared" si="3"/>
        <v>0</v>
      </c>
      <c r="AY15" s="23">
        <f t="shared" si="3"/>
        <v>0</v>
      </c>
      <c r="AZ15" s="23">
        <f t="shared" si="3"/>
        <v>0</v>
      </c>
      <c r="BA15" s="84">
        <v>15</v>
      </c>
    </row>
    <row r="16" spans="2:53">
      <c r="B16" s="9">
        <v>36982</v>
      </c>
      <c r="C16" s="21">
        <f>VLOOKUP($B16,Listen!$B:$CN,C$2,FALSE)</f>
        <v>5.27</v>
      </c>
      <c r="D16" s="21">
        <f>VLOOKUP($B16,Listen!$B:$CN,D$2,FALSE)</f>
        <v>0.27</v>
      </c>
      <c r="E16" s="21">
        <f>VLOOKUP($B16,Listen!$B:$CN,E$2,FALSE)</f>
        <v>0.17499999999999999</v>
      </c>
      <c r="F16" s="21">
        <f>VLOOKUP($B16,Listen!$B:$CN,F$2,FALSE)</f>
        <v>0.45</v>
      </c>
      <c r="G16" s="21">
        <f>VLOOKUP($B16,Listen!$B:$CN,G$2,FALSE)</f>
        <v>0.43</v>
      </c>
      <c r="H16" s="21">
        <f>VLOOKUP($B16,Listen!$B:$CN,H$2,FALSE)</f>
        <v>0.315</v>
      </c>
      <c r="I16" s="21">
        <f>VLOOKUP($B16,Listen!$B:$CN,I$2,FALSE)</f>
        <v>0.245</v>
      </c>
      <c r="J16" s="21">
        <f>VLOOKUP($B16,Listen!$B:$CN,J$2,FALSE)</f>
        <v>5.5E-2</v>
      </c>
      <c r="K16" s="21">
        <f>VLOOKUP($B16,Listen!$B:$CN,K$2,FALSE)</f>
        <v>5.5E-2</v>
      </c>
      <c r="L16" s="21">
        <f>VLOOKUP($B16,Listen!$B:$CN,L$2,FALSE)</f>
        <v>0.315</v>
      </c>
      <c r="M16" s="21">
        <f>VLOOKUP($B16,Listen!$B:$CN,M$2,FALSE)</f>
        <v>-0.64</v>
      </c>
      <c r="N16" s="21">
        <f>VLOOKUP($B16,Listen!$B:$CN,N$2,FALSE)</f>
        <v>-0.28124133640601001</v>
      </c>
      <c r="O16" s="21">
        <f>VLOOKUP($B16,Listen!$B:$CN,O$2,FALSE)</f>
        <v>0.34</v>
      </c>
      <c r="P16" s="21">
        <f>VLOOKUP($B16,Listen!$B:$CN,P$2,FALSE)</f>
        <v>-5.2499999999999998E-2</v>
      </c>
      <c r="Q16" s="21">
        <f>VLOOKUP($B16,Listen!$B:$CN,Q$2,FALSE)</f>
        <v>-0.09</v>
      </c>
      <c r="R16" s="21">
        <f>VLOOKUP($B16,Listen!$B:$CN,R$2,FALSE)</f>
        <v>-0.09</v>
      </c>
      <c r="S16" s="21">
        <f>VLOOKUP($B16,Listen!$B:$CN,S$2,FALSE)</f>
        <v>-5.2499999999999998E-2</v>
      </c>
      <c r="T16" s="21">
        <f>VLOOKUP($B16,Listen!$B:$CN,T$2,FALSE)</f>
        <v>-7.0000000000000007E-2</v>
      </c>
      <c r="U16" s="21">
        <f>VLOOKUP($B16,Listen!$B:$CN,U$2,FALSE)</f>
        <v>-7.2499999999999995E-2</v>
      </c>
      <c r="V16" s="21">
        <f>VLOOKUP($B16,Listen!$B:$CN,V$2,FALSE)</f>
        <v>-0.09</v>
      </c>
      <c r="W16" s="21">
        <f>VLOOKUP($B16,Listen!$B:$CN,W$2,FALSE)</f>
        <v>-1.4999999999999999E-2</v>
      </c>
      <c r="X16" s="21">
        <f>VLOOKUP($B16,Listen!$B:$CN,X$2,FALSE)</f>
        <v>2.25</v>
      </c>
      <c r="Y16" s="21">
        <f>VLOOKUP($B16,Listen!$B:$CN,Y$2,FALSE)</f>
        <v>4.95</v>
      </c>
      <c r="Z16" s="21">
        <f>VLOOKUP($B16,Listen!$B:$CN,Z$2,FALSE)</f>
        <v>0</v>
      </c>
      <c r="AA16" s="21">
        <f>VLOOKUP($B16,Listen!$B:$CN,AA$2,FALSE)</f>
        <v>0.28000000000000003</v>
      </c>
      <c r="AB16" s="21">
        <f>VLOOKUP($B16,Listen!$B:$CN,AB$2,FALSE)</f>
        <v>-0.08</v>
      </c>
      <c r="AC16" s="21">
        <f>VLOOKUP($B16,Listen!$B:$CN,AC$2,FALSE)</f>
        <v>0.45</v>
      </c>
      <c r="AD16" s="21">
        <f>VLOOKUP($B16,Listen!$B:$CN,AD$2,FALSE)</f>
        <v>-0.17249999999999999</v>
      </c>
      <c r="AE16" s="21">
        <f>VLOOKUP($B16,Listen!$B:$CN,AE$2,FALSE)</f>
        <v>-0.105</v>
      </c>
      <c r="AF16" s="21">
        <f>VLOOKUP($B16,Listen!$B:$CN,AF$2,FALSE)</f>
        <v>-0.16250000000000001</v>
      </c>
      <c r="AG16" s="21">
        <f>VLOOKUP($B16,Listen!$B:$CN,AG$2,FALSE)</f>
        <v>-0.5</v>
      </c>
      <c r="AH16" s="21">
        <f>VLOOKUP($B16,Listen!$B:$CN,AH$2,FALSE)</f>
        <v>2.95</v>
      </c>
      <c r="AI16" s="21">
        <f>VLOOKUP($B16,Listen!$B:$CN,AI$2,FALSE)</f>
        <v>-7.0000000000000007E-2</v>
      </c>
      <c r="AJ16" s="21">
        <f>VLOOKUP($B16,Listen!$B:$CN,AJ$2,FALSE)</f>
        <v>-0.115</v>
      </c>
      <c r="AK16" s="21">
        <f>VLOOKUP($B16,Listen!$B:$CN,AK$2,FALSE)</f>
        <v>-0.09</v>
      </c>
      <c r="AL16" s="21">
        <f>VLOOKUP($B16,Listen!$B:$CN,AL$2,FALSE)</f>
        <v>-0.09</v>
      </c>
      <c r="AM16" s="21">
        <f>VLOOKUP($B16,Listen!$B:$CN,AM$2,FALSE)</f>
        <v>-7.0000000000000007E-2</v>
      </c>
      <c r="AN16" s="21">
        <f>VLOOKUP($B16,Listen!$B:$CN,AN$2,FALSE)</f>
        <v>-0.03</v>
      </c>
      <c r="AO16" s="21">
        <f>VLOOKUP($B16,Listen!$B:$CN,AO$2,FALSE)</f>
        <v>0.02</v>
      </c>
      <c r="AP16" s="21">
        <f>VLOOKUP($B16,Listen!$B:$CN,AP$2,FALSE)</f>
        <v>5.2499999999999998E-2</v>
      </c>
      <c r="AQ16" s="123">
        <f>VLOOKUP($B16,Listen!$B:$CN,AQ$2,FALSE)</f>
        <v>-7.4999999999999997E-2</v>
      </c>
      <c r="AR16" s="21">
        <f>VLOOKUP($B16,Listen!$B:$CN,AR$2,FALSE)</f>
        <v>-0.11</v>
      </c>
      <c r="AS16" s="21">
        <f>VLOOKUP($B16,Listen!$B:$CN,AS$2,FALSE)</f>
        <v>0.34</v>
      </c>
      <c r="AT16" s="21">
        <f>VLOOKUP($B16,Listen!$B:$CN,AT$2,FALSE)</f>
        <v>0.06</v>
      </c>
      <c r="AU16" s="21">
        <f>VLOOKUP($B16,Listen!$B:$CN,AU$2,FALSE)</f>
        <v>0</v>
      </c>
      <c r="AV16" s="21">
        <f>VLOOKUP($B16,Listen!$B:$CN,AV$2,FALSE)</f>
        <v>0</v>
      </c>
      <c r="AW16" s="21">
        <f>VLOOKUP($B16,Listen!$B:$CN,AW$2,FALSE)</f>
        <v>0</v>
      </c>
      <c r="AX16" s="21">
        <f>VLOOKUP($B16,Listen!$B:$CN,AX$2,FALSE)</f>
        <v>0</v>
      </c>
      <c r="AY16" s="21">
        <f>VLOOKUP($B16,Listen!$B:$CN,AY$2,FALSE)</f>
        <v>0</v>
      </c>
      <c r="AZ16" s="21">
        <f>VLOOKUP($B16,Listen!$B:$CN,AZ$2,FALSE)</f>
        <v>0</v>
      </c>
      <c r="BA16" s="84">
        <v>16</v>
      </c>
    </row>
    <row r="17" spans="2:53">
      <c r="B17" s="9">
        <v>37012</v>
      </c>
      <c r="C17" s="21">
        <f>VLOOKUP($B17,Listen!$B:$CN,C$2,FALSE)</f>
        <v>5.3150000000000004</v>
      </c>
      <c r="D17" s="21">
        <f>VLOOKUP($B17,Listen!$B:$CN,D$2,FALSE)</f>
        <v>0.26500000000000001</v>
      </c>
      <c r="E17" s="21">
        <f>VLOOKUP($B17,Listen!$B:$CN,E$2,FALSE)</f>
        <v>0.16500000000000001</v>
      </c>
      <c r="F17" s="21">
        <f>VLOOKUP($B17,Listen!$B:$CN,F$2,FALSE)</f>
        <v>0.43</v>
      </c>
      <c r="G17" s="21">
        <f>VLOOKUP($B17,Listen!$B:$CN,G$2,FALSE)</f>
        <v>0.41249999999999998</v>
      </c>
      <c r="H17" s="21">
        <f>VLOOKUP($B17,Listen!$B:$CN,H$2,FALSE)</f>
        <v>0.28499999999999998</v>
      </c>
      <c r="I17" s="21">
        <f>VLOOKUP($B17,Listen!$B:$CN,I$2,FALSE)</f>
        <v>0.24</v>
      </c>
      <c r="J17" s="21">
        <f>VLOOKUP($B17,Listen!$B:$CN,J$2,FALSE)</f>
        <v>0.04</v>
      </c>
      <c r="K17" s="21">
        <f>VLOOKUP($B17,Listen!$B:$CN,K$2,FALSE)</f>
        <v>0.04</v>
      </c>
      <c r="L17" s="21">
        <f>VLOOKUP($B17,Listen!$B:$CN,L$2,FALSE)</f>
        <v>0.31</v>
      </c>
      <c r="M17" s="21">
        <f>VLOOKUP($B17,Listen!$B:$CN,M$2,FALSE)</f>
        <v>-0.57250000000000001</v>
      </c>
      <c r="N17" s="21">
        <f>VLOOKUP($B17,Listen!$B:$CN,N$2,FALSE)</f>
        <v>-0.24</v>
      </c>
      <c r="O17" s="21">
        <f>VLOOKUP($B17,Listen!$B:$CN,O$2,FALSE)</f>
        <v>0.315</v>
      </c>
      <c r="P17" s="21">
        <f>VLOOKUP($B17,Listen!$B:$CN,P$2,FALSE)</f>
        <v>-5.2499999999999998E-2</v>
      </c>
      <c r="Q17" s="21">
        <f>VLOOKUP($B17,Listen!$B:$CN,Q$2,FALSE)</f>
        <v>-0.09</v>
      </c>
      <c r="R17" s="21">
        <f>VLOOKUP($B17,Listen!$B:$CN,R$2,FALSE)</f>
        <v>-8.5000000000000006E-2</v>
      </c>
      <c r="S17" s="21">
        <f>VLOOKUP($B17,Listen!$B:$CN,S$2,FALSE)</f>
        <v>-0.06</v>
      </c>
      <c r="T17" s="21">
        <f>VLOOKUP($B17,Listen!$B:$CN,T$2,FALSE)</f>
        <v>-6.5000000000000002E-2</v>
      </c>
      <c r="U17" s="21">
        <f>VLOOKUP($B17,Listen!$B:$CN,U$2,FALSE)</f>
        <v>-7.2499999999999995E-2</v>
      </c>
      <c r="V17" s="21">
        <f>VLOOKUP($B17,Listen!$B:$CN,V$2,FALSE)</f>
        <v>-0.09</v>
      </c>
      <c r="W17" s="21">
        <f>VLOOKUP($B17,Listen!$B:$CN,W$2,FALSE)</f>
        <v>-1.4999999999999999E-2</v>
      </c>
      <c r="X17" s="21">
        <f>VLOOKUP($B17,Listen!$B:$CN,X$2,FALSE)</f>
        <v>3</v>
      </c>
      <c r="Y17" s="21">
        <f>VLOOKUP($B17,Listen!$B:$CN,Y$2,FALSE)</f>
        <v>4.8</v>
      </c>
      <c r="Z17" s="21">
        <f>VLOOKUP($B17,Listen!$B:$CN,Z$2,FALSE)</f>
        <v>2.5000000000000001E-3</v>
      </c>
      <c r="AA17" s="21">
        <f>VLOOKUP($B17,Listen!$B:$CN,AA$2,FALSE)</f>
        <v>0.27500000000000002</v>
      </c>
      <c r="AB17" s="21">
        <f>VLOOKUP($B17,Listen!$B:$CN,AB$2,FALSE)</f>
        <v>-7.2499999999999995E-2</v>
      </c>
      <c r="AC17" s="21">
        <f>VLOOKUP($B17,Listen!$B:$CN,AC$2,FALSE)</f>
        <v>0.43</v>
      </c>
      <c r="AD17" s="21">
        <f>VLOOKUP($B17,Listen!$B:$CN,AD$2,FALSE)</f>
        <v>-0.15</v>
      </c>
      <c r="AE17" s="21">
        <f>VLOOKUP($B17,Listen!$B:$CN,AE$2,FALSE)</f>
        <v>-0.1</v>
      </c>
      <c r="AF17" s="21">
        <f>VLOOKUP($B17,Listen!$B:$CN,AF$2,FALSE)</f>
        <v>-0.14000000000000001</v>
      </c>
      <c r="AG17" s="21">
        <f>VLOOKUP($B17,Listen!$B:$CN,AG$2,FALSE)</f>
        <v>-0.44</v>
      </c>
      <c r="AH17" s="21">
        <f>VLOOKUP($B17,Listen!$B:$CN,AH$2,FALSE)</f>
        <v>4.45</v>
      </c>
      <c r="AI17" s="21">
        <f>VLOOKUP($B17,Listen!$B:$CN,AI$2,FALSE)</f>
        <v>-6.5000000000000002E-2</v>
      </c>
      <c r="AJ17" s="21">
        <f>VLOOKUP($B17,Listen!$B:$CN,AJ$2,FALSE)</f>
        <v>-0.11</v>
      </c>
      <c r="AK17" s="21">
        <f>VLOOKUP($B17,Listen!$B:$CN,AK$2,FALSE)</f>
        <v>-8.5000000000000006E-2</v>
      </c>
      <c r="AL17" s="21">
        <f>VLOOKUP($B17,Listen!$B:$CN,AL$2,FALSE)</f>
        <v>-8.5000000000000006E-2</v>
      </c>
      <c r="AM17" s="21">
        <f>VLOOKUP($B17,Listen!$B:$CN,AM$2,FALSE)</f>
        <v>-6.7500000000000004E-2</v>
      </c>
      <c r="AN17" s="21">
        <f>VLOOKUP($B17,Listen!$B:$CN,AN$2,FALSE)</f>
        <v>-2.75E-2</v>
      </c>
      <c r="AO17" s="21">
        <f>VLOOKUP($B17,Listen!$B:$CN,AO$2,FALSE)</f>
        <v>2.2499999999999999E-2</v>
      </c>
      <c r="AP17" s="21">
        <f>VLOOKUP($B17,Listen!$B:$CN,AP$2,FALSE)</f>
        <v>5.2499999999999998E-2</v>
      </c>
      <c r="AQ17" s="123">
        <f>VLOOKUP($B17,Listen!$B:$CN,AQ$2,FALSE)</f>
        <v>-7.0000000000000007E-2</v>
      </c>
      <c r="AR17" s="21">
        <f>VLOOKUP($B17,Listen!$B:$CN,AR$2,FALSE)</f>
        <v>-9.5000000000000001E-2</v>
      </c>
      <c r="AS17" s="21">
        <f>VLOOKUP($B17,Listen!$B:$CN,AS$2,FALSE)</f>
        <v>0.315</v>
      </c>
      <c r="AT17" s="21">
        <f>VLOOKUP($B17,Listen!$B:$CN,AT$2,FALSE)</f>
        <v>0.06</v>
      </c>
      <c r="AU17" s="21">
        <f>VLOOKUP($B17,Listen!$B:$CN,AU$2,FALSE)</f>
        <v>0</v>
      </c>
      <c r="AV17" s="21">
        <f>VLOOKUP($B17,Listen!$B:$CN,AV$2,FALSE)</f>
        <v>0</v>
      </c>
      <c r="AW17" s="21">
        <f>VLOOKUP($B17,Listen!$B:$CN,AW$2,FALSE)</f>
        <v>0</v>
      </c>
      <c r="AX17" s="21">
        <f>VLOOKUP($B17,Listen!$B:$CN,AX$2,FALSE)</f>
        <v>0</v>
      </c>
      <c r="AY17" s="21">
        <f>VLOOKUP($B17,Listen!$B:$CN,AY$2,FALSE)</f>
        <v>0</v>
      </c>
      <c r="AZ17" s="21">
        <f>VLOOKUP($B17,Listen!$B:$CN,AZ$2,FALSE)</f>
        <v>0</v>
      </c>
      <c r="BA17" s="84">
        <v>17</v>
      </c>
    </row>
    <row r="18" spans="2:53">
      <c r="B18" s="9">
        <v>37043</v>
      </c>
      <c r="C18" s="21">
        <f>VLOOKUP($B18,Listen!$B:$CN,C$2,FALSE)</f>
        <v>5.36</v>
      </c>
      <c r="D18" s="21">
        <f>VLOOKUP($B18,Listen!$B:$CN,D$2,FALSE)</f>
        <v>0.26500000000000001</v>
      </c>
      <c r="E18" s="21">
        <f>VLOOKUP($B18,Listen!$B:$CN,E$2,FALSE)</f>
        <v>0.16500000000000001</v>
      </c>
      <c r="F18" s="21">
        <f>VLOOKUP($B18,Listen!$B:$CN,F$2,FALSE)</f>
        <v>0.45</v>
      </c>
      <c r="G18" s="21">
        <f>VLOOKUP($B18,Listen!$B:$CN,G$2,FALSE)</f>
        <v>0.42</v>
      </c>
      <c r="H18" s="21">
        <f>VLOOKUP($B18,Listen!$B:$CN,H$2,FALSE)</f>
        <v>0.28999999999999998</v>
      </c>
      <c r="I18" s="21">
        <f>VLOOKUP($B18,Listen!$B:$CN,I$2,FALSE)</f>
        <v>0.24</v>
      </c>
      <c r="J18" s="21">
        <f>VLOOKUP($B18,Listen!$B:$CN,J$2,FALSE)</f>
        <v>0.04</v>
      </c>
      <c r="K18" s="21">
        <f>VLOOKUP($B18,Listen!$B:$CN,K$2,FALSE)</f>
        <v>0.04</v>
      </c>
      <c r="L18" s="21">
        <f>VLOOKUP($B18,Listen!$B:$CN,L$2,FALSE)</f>
        <v>0.31</v>
      </c>
      <c r="M18" s="21">
        <f>VLOOKUP($B18,Listen!$B:$CN,M$2,FALSE)</f>
        <v>-0.66249999999999998</v>
      </c>
      <c r="N18" s="21">
        <f>VLOOKUP($B18,Listen!$B:$CN,N$2,FALSE)</f>
        <v>-0.255</v>
      </c>
      <c r="O18" s="21">
        <f>VLOOKUP($B18,Listen!$B:$CN,O$2,FALSE)</f>
        <v>0.3</v>
      </c>
      <c r="P18" s="21">
        <f>VLOOKUP($B18,Listen!$B:$CN,P$2,FALSE)</f>
        <v>-0.05</v>
      </c>
      <c r="Q18" s="21">
        <f>VLOOKUP($B18,Listen!$B:$CN,Q$2,FALSE)</f>
        <v>-8.7499999999999994E-2</v>
      </c>
      <c r="R18" s="21">
        <f>VLOOKUP($B18,Listen!$B:$CN,R$2,FALSE)</f>
        <v>-0.08</v>
      </c>
      <c r="S18" s="21">
        <f>VLOOKUP($B18,Listen!$B:$CN,S$2,FALSE)</f>
        <v>-5.5E-2</v>
      </c>
      <c r="T18" s="21">
        <f>VLOOKUP($B18,Listen!$B:$CN,T$2,FALSE)</f>
        <v>-0.06</v>
      </c>
      <c r="U18" s="21">
        <f>VLOOKUP($B18,Listen!$B:$CN,U$2,FALSE)</f>
        <v>-7.2499999999999995E-2</v>
      </c>
      <c r="V18" s="21">
        <f>VLOOKUP($B18,Listen!$B:$CN,V$2,FALSE)</f>
        <v>-0.09</v>
      </c>
      <c r="W18" s="21">
        <f>VLOOKUP($B18,Listen!$B:$CN,W$2,FALSE)</f>
        <v>-1.4999999999999999E-2</v>
      </c>
      <c r="X18" s="21">
        <f>VLOOKUP($B18,Listen!$B:$CN,X$2,FALSE)</f>
        <v>3</v>
      </c>
      <c r="Y18" s="21">
        <f>VLOOKUP($B18,Listen!$B:$CN,Y$2,FALSE)</f>
        <v>4.8</v>
      </c>
      <c r="Z18" s="21">
        <f>VLOOKUP($B18,Listen!$B:$CN,Z$2,FALSE)</f>
        <v>2.5000000000000001E-3</v>
      </c>
      <c r="AA18" s="21">
        <f>VLOOKUP($B18,Listen!$B:$CN,AA$2,FALSE)</f>
        <v>0.27500000000000002</v>
      </c>
      <c r="AB18" s="21">
        <f>VLOOKUP($B18,Listen!$B:$CN,AB$2,FALSE)</f>
        <v>-7.2499999999999995E-2</v>
      </c>
      <c r="AC18" s="21">
        <f>VLOOKUP($B18,Listen!$B:$CN,AC$2,FALSE)</f>
        <v>0.45</v>
      </c>
      <c r="AD18" s="21">
        <f>VLOOKUP($B18,Listen!$B:$CN,AD$2,FALSE)</f>
        <v>-0.15</v>
      </c>
      <c r="AE18" s="21">
        <f>VLOOKUP($B18,Listen!$B:$CN,AE$2,FALSE)</f>
        <v>-0.1</v>
      </c>
      <c r="AF18" s="21">
        <f>VLOOKUP($B18,Listen!$B:$CN,AF$2,FALSE)</f>
        <v>-0.14000000000000001</v>
      </c>
      <c r="AG18" s="21">
        <f>VLOOKUP($B18,Listen!$B:$CN,AG$2,FALSE)</f>
        <v>-0.36</v>
      </c>
      <c r="AH18" s="21">
        <f>VLOOKUP($B18,Listen!$B:$CN,AH$2,FALSE)</f>
        <v>4.45</v>
      </c>
      <c r="AI18" s="21">
        <f>VLOOKUP($B18,Listen!$B:$CN,AI$2,FALSE)</f>
        <v>-0.06</v>
      </c>
      <c r="AJ18" s="21">
        <f>VLOOKUP($B18,Listen!$B:$CN,AJ$2,FALSE)</f>
        <v>-0.105</v>
      </c>
      <c r="AK18" s="21">
        <f>VLOOKUP($B18,Listen!$B:$CN,AK$2,FALSE)</f>
        <v>-0.08</v>
      </c>
      <c r="AL18" s="21">
        <f>VLOOKUP($B18,Listen!$B:$CN,AL$2,FALSE)</f>
        <v>-0.08</v>
      </c>
      <c r="AM18" s="21">
        <f>VLOOKUP($B18,Listen!$B:$CN,AM$2,FALSE)</f>
        <v>-6.7500000000000004E-2</v>
      </c>
      <c r="AN18" s="21">
        <f>VLOOKUP($B18,Listen!$B:$CN,AN$2,FALSE)</f>
        <v>-2.75E-2</v>
      </c>
      <c r="AO18" s="21">
        <f>VLOOKUP($B18,Listen!$B:$CN,AO$2,FALSE)</f>
        <v>2.2499999999999999E-2</v>
      </c>
      <c r="AP18" s="21">
        <f>VLOOKUP($B18,Listen!$B:$CN,AP$2,FALSE)</f>
        <v>5.2499999999999998E-2</v>
      </c>
      <c r="AQ18" s="123">
        <f>VLOOKUP($B18,Listen!$B:$CN,AQ$2,FALSE)</f>
        <v>-7.0000000000000007E-2</v>
      </c>
      <c r="AR18" s="21">
        <f>VLOOKUP($B18,Listen!$B:$CN,AR$2,FALSE)</f>
        <v>-9.5000000000000001E-2</v>
      </c>
      <c r="AS18" s="21">
        <f>VLOOKUP($B18,Listen!$B:$CN,AS$2,FALSE)</f>
        <v>0.3</v>
      </c>
      <c r="AT18" s="21">
        <f>VLOOKUP($B18,Listen!$B:$CN,AT$2,FALSE)</f>
        <v>0.06</v>
      </c>
      <c r="AU18" s="21">
        <f>VLOOKUP($B18,Listen!$B:$CN,AU$2,FALSE)</f>
        <v>0</v>
      </c>
      <c r="AV18" s="21">
        <f>VLOOKUP($B18,Listen!$B:$CN,AV$2,FALSE)</f>
        <v>0</v>
      </c>
      <c r="AW18" s="21">
        <f>VLOOKUP($B18,Listen!$B:$CN,AW$2,FALSE)</f>
        <v>0</v>
      </c>
      <c r="AX18" s="21">
        <f>VLOOKUP($B18,Listen!$B:$CN,AX$2,FALSE)</f>
        <v>0</v>
      </c>
      <c r="AY18" s="21">
        <f>VLOOKUP($B18,Listen!$B:$CN,AY$2,FALSE)</f>
        <v>0</v>
      </c>
      <c r="AZ18" s="21">
        <f>VLOOKUP($B18,Listen!$B:$CN,AZ$2,FALSE)</f>
        <v>0</v>
      </c>
      <c r="BA18" s="84">
        <v>18</v>
      </c>
    </row>
    <row r="19" spans="2:53">
      <c r="B19" s="9">
        <v>37073</v>
      </c>
      <c r="C19" s="21">
        <f>VLOOKUP($B19,Listen!$B:$CN,C$2,FALSE)</f>
        <v>5.3949999999999996</v>
      </c>
      <c r="D19" s="21">
        <f>VLOOKUP($B19,Listen!$B:$CN,D$2,FALSE)</f>
        <v>0.26500000000000001</v>
      </c>
      <c r="E19" s="21">
        <f>VLOOKUP($B19,Listen!$B:$CN,E$2,FALSE)</f>
        <v>0.17</v>
      </c>
      <c r="F19" s="21">
        <f>VLOOKUP($B19,Listen!$B:$CN,F$2,FALSE)</f>
        <v>0.57999999999999996</v>
      </c>
      <c r="G19" s="21">
        <f>VLOOKUP($B19,Listen!$B:$CN,G$2,FALSE)</f>
        <v>0.47</v>
      </c>
      <c r="H19" s="21">
        <f>VLOOKUP($B19,Listen!$B:$CN,H$2,FALSE)</f>
        <v>0.34</v>
      </c>
      <c r="I19" s="21">
        <f>VLOOKUP($B19,Listen!$B:$CN,I$2,FALSE)</f>
        <v>0.25</v>
      </c>
      <c r="J19" s="21">
        <f>VLOOKUP($B19,Listen!$B:$CN,J$2,FALSE)</f>
        <v>0.04</v>
      </c>
      <c r="K19" s="21">
        <f>VLOOKUP($B19,Listen!$B:$CN,K$2,FALSE)</f>
        <v>0.04</v>
      </c>
      <c r="L19" s="21">
        <f>VLOOKUP($B19,Listen!$B:$CN,L$2,FALSE)</f>
        <v>0.31</v>
      </c>
      <c r="M19" s="21">
        <f>VLOOKUP($B19,Listen!$B:$CN,M$2,FALSE)</f>
        <v>-0.83250000000000002</v>
      </c>
      <c r="N19" s="21">
        <f>VLOOKUP($B19,Listen!$B:$CN,N$2,FALSE)</f>
        <v>-0.26500000000000001</v>
      </c>
      <c r="O19" s="21">
        <f>VLOOKUP($B19,Listen!$B:$CN,O$2,FALSE)</f>
        <v>0.28499999999999998</v>
      </c>
      <c r="P19" s="21">
        <f>VLOOKUP($B19,Listen!$B:$CN,P$2,FALSE)</f>
        <v>-0.05</v>
      </c>
      <c r="Q19" s="21">
        <f>VLOOKUP($B19,Listen!$B:$CN,Q$2,FALSE)</f>
        <v>-8.7499999999999994E-2</v>
      </c>
      <c r="R19" s="21">
        <f>VLOOKUP($B19,Listen!$B:$CN,R$2,FALSE)</f>
        <v>-0.08</v>
      </c>
      <c r="S19" s="21">
        <f>VLOOKUP($B19,Listen!$B:$CN,S$2,FALSE)</f>
        <v>-5.5E-2</v>
      </c>
      <c r="T19" s="21">
        <f>VLOOKUP($B19,Listen!$B:$CN,T$2,FALSE)</f>
        <v>-0.06</v>
      </c>
      <c r="U19" s="21">
        <f>VLOOKUP($B19,Listen!$B:$CN,U$2,FALSE)</f>
        <v>-7.2499999999999995E-2</v>
      </c>
      <c r="V19" s="21">
        <f>VLOOKUP($B19,Listen!$B:$CN,V$2,FALSE)</f>
        <v>-0.09</v>
      </c>
      <c r="W19" s="21">
        <f>VLOOKUP($B19,Listen!$B:$CN,W$2,FALSE)</f>
        <v>-1.4999999999999999E-2</v>
      </c>
      <c r="X19" s="21">
        <f>VLOOKUP($B19,Listen!$B:$CN,X$2,FALSE)</f>
        <v>3.38</v>
      </c>
      <c r="Y19" s="21">
        <f>VLOOKUP($B19,Listen!$B:$CN,Y$2,FALSE)</f>
        <v>5.28</v>
      </c>
      <c r="Z19" s="21">
        <f>VLOOKUP($B19,Listen!$B:$CN,Z$2,FALSE)</f>
        <v>2.5000000000000001E-3</v>
      </c>
      <c r="AA19" s="21">
        <f>VLOOKUP($B19,Listen!$B:$CN,AA$2,FALSE)</f>
        <v>0.27500000000000002</v>
      </c>
      <c r="AB19" s="21">
        <f>VLOOKUP($B19,Listen!$B:$CN,AB$2,FALSE)</f>
        <v>-7.2499999999999995E-2</v>
      </c>
      <c r="AC19" s="21">
        <f>VLOOKUP($B19,Listen!$B:$CN,AC$2,FALSE)</f>
        <v>0.57999999999999996</v>
      </c>
      <c r="AD19" s="21">
        <f>VLOOKUP($B19,Listen!$B:$CN,AD$2,FALSE)</f>
        <v>-0.14000000000000001</v>
      </c>
      <c r="AE19" s="21">
        <f>VLOOKUP($B19,Listen!$B:$CN,AE$2,FALSE)</f>
        <v>-0.1</v>
      </c>
      <c r="AF19" s="21">
        <f>VLOOKUP($B19,Listen!$B:$CN,AF$2,FALSE)</f>
        <v>-0.13</v>
      </c>
      <c r="AG19" s="21">
        <f>VLOOKUP($B19,Listen!$B:$CN,AG$2,FALSE)</f>
        <v>-0.375</v>
      </c>
      <c r="AH19" s="21">
        <f>VLOOKUP($B19,Listen!$B:$CN,AH$2,FALSE)</f>
        <v>4.53</v>
      </c>
      <c r="AI19" s="21">
        <f>VLOOKUP($B19,Listen!$B:$CN,AI$2,FALSE)</f>
        <v>-0.06</v>
      </c>
      <c r="AJ19" s="21">
        <f>VLOOKUP($B19,Listen!$B:$CN,AJ$2,FALSE)</f>
        <v>-0.105</v>
      </c>
      <c r="AK19" s="21">
        <f>VLOOKUP($B19,Listen!$B:$CN,AK$2,FALSE)</f>
        <v>-0.08</v>
      </c>
      <c r="AL19" s="21">
        <f>VLOOKUP($B19,Listen!$B:$CN,AL$2,FALSE)</f>
        <v>-0.08</v>
      </c>
      <c r="AM19" s="21">
        <f>VLOOKUP($B19,Listen!$B:$CN,AM$2,FALSE)</f>
        <v>-6.7500000000000004E-2</v>
      </c>
      <c r="AN19" s="21">
        <f>VLOOKUP($B19,Listen!$B:$CN,AN$2,FALSE)</f>
        <v>-2.75E-2</v>
      </c>
      <c r="AO19" s="21">
        <f>VLOOKUP($B19,Listen!$B:$CN,AO$2,FALSE)</f>
        <v>2.2499999999999999E-2</v>
      </c>
      <c r="AP19" s="21">
        <f>VLOOKUP($B19,Listen!$B:$CN,AP$2,FALSE)</f>
        <v>5.2499999999999998E-2</v>
      </c>
      <c r="AQ19" s="123">
        <f>VLOOKUP($B19,Listen!$B:$CN,AQ$2,FALSE)</f>
        <v>-7.0000000000000007E-2</v>
      </c>
      <c r="AR19" s="21">
        <f>VLOOKUP($B19,Listen!$B:$CN,AR$2,FALSE)</f>
        <v>-8.5000000000000006E-2</v>
      </c>
      <c r="AS19" s="21">
        <f>VLOOKUP($B19,Listen!$B:$CN,AS$2,FALSE)</f>
        <v>0.28499999999999998</v>
      </c>
      <c r="AT19" s="21">
        <f>VLOOKUP($B19,Listen!$B:$CN,AT$2,FALSE)</f>
        <v>0.06</v>
      </c>
      <c r="AU19" s="21">
        <f>VLOOKUP($B19,Listen!$B:$CN,AU$2,FALSE)</f>
        <v>0</v>
      </c>
      <c r="AV19" s="21">
        <f>VLOOKUP($B19,Listen!$B:$CN,AV$2,FALSE)</f>
        <v>0</v>
      </c>
      <c r="AW19" s="21">
        <f>VLOOKUP($B19,Listen!$B:$CN,AW$2,FALSE)</f>
        <v>0</v>
      </c>
      <c r="AX19" s="21">
        <f>VLOOKUP($B19,Listen!$B:$CN,AX$2,FALSE)</f>
        <v>0</v>
      </c>
      <c r="AY19" s="21">
        <f>VLOOKUP($B19,Listen!$B:$CN,AY$2,FALSE)</f>
        <v>0</v>
      </c>
      <c r="AZ19" s="21">
        <f>VLOOKUP($B19,Listen!$B:$CN,AZ$2,FALSE)</f>
        <v>0</v>
      </c>
      <c r="BA19" s="84">
        <v>19</v>
      </c>
    </row>
    <row r="20" spans="2:53">
      <c r="B20" s="9">
        <v>37104</v>
      </c>
      <c r="C20" s="21">
        <f>VLOOKUP($B20,Listen!$B:$CN,C$2,FALSE)</f>
        <v>5.4249999999999998</v>
      </c>
      <c r="D20" s="21">
        <f>VLOOKUP($B20,Listen!$B:$CN,D$2,FALSE)</f>
        <v>0.27</v>
      </c>
      <c r="E20" s="21">
        <f>VLOOKUP($B20,Listen!$B:$CN,E$2,FALSE)</f>
        <v>0.17499999999999999</v>
      </c>
      <c r="F20" s="21">
        <f>VLOOKUP($B20,Listen!$B:$CN,F$2,FALSE)</f>
        <v>0.57999999999999996</v>
      </c>
      <c r="G20" s="21">
        <f>VLOOKUP($B20,Listen!$B:$CN,G$2,FALSE)</f>
        <v>0.47</v>
      </c>
      <c r="H20" s="21">
        <f>VLOOKUP($B20,Listen!$B:$CN,H$2,FALSE)</f>
        <v>0.34</v>
      </c>
      <c r="I20" s="21">
        <f>VLOOKUP($B20,Listen!$B:$CN,I$2,FALSE)</f>
        <v>0.25</v>
      </c>
      <c r="J20" s="21">
        <f>VLOOKUP($B20,Listen!$B:$CN,J$2,FALSE)</f>
        <v>0.04</v>
      </c>
      <c r="K20" s="21">
        <f>VLOOKUP($B20,Listen!$B:$CN,K$2,FALSE)</f>
        <v>0.04</v>
      </c>
      <c r="L20" s="21">
        <f>VLOOKUP($B20,Listen!$B:$CN,L$2,FALSE)</f>
        <v>0.315</v>
      </c>
      <c r="M20" s="21">
        <f>VLOOKUP($B20,Listen!$B:$CN,M$2,FALSE)</f>
        <v>-0.83250000000000002</v>
      </c>
      <c r="N20" s="21">
        <f>VLOOKUP($B20,Listen!$B:$CN,N$2,FALSE)</f>
        <v>-0.26500000000000001</v>
      </c>
      <c r="O20" s="21">
        <f>VLOOKUP($B20,Listen!$B:$CN,O$2,FALSE)</f>
        <v>0.28499999999999998</v>
      </c>
      <c r="P20" s="21">
        <f>VLOOKUP($B20,Listen!$B:$CN,P$2,FALSE)</f>
        <v>-0.05</v>
      </c>
      <c r="Q20" s="21">
        <f>VLOOKUP($B20,Listen!$B:$CN,Q$2,FALSE)</f>
        <v>-8.7499999999999994E-2</v>
      </c>
      <c r="R20" s="21">
        <f>VLOOKUP($B20,Listen!$B:$CN,R$2,FALSE)</f>
        <v>-0.08</v>
      </c>
      <c r="S20" s="21">
        <f>VLOOKUP($B20,Listen!$B:$CN,S$2,FALSE)</f>
        <v>-5.5E-2</v>
      </c>
      <c r="T20" s="21">
        <f>VLOOKUP($B20,Listen!$B:$CN,T$2,FALSE)</f>
        <v>-0.06</v>
      </c>
      <c r="U20" s="21">
        <f>VLOOKUP($B20,Listen!$B:$CN,U$2,FALSE)</f>
        <v>-7.2499999999999995E-2</v>
      </c>
      <c r="V20" s="21">
        <f>VLOOKUP($B20,Listen!$B:$CN,V$2,FALSE)</f>
        <v>-0.09</v>
      </c>
      <c r="W20" s="21">
        <f>VLOOKUP($B20,Listen!$B:$CN,W$2,FALSE)</f>
        <v>-1.4999999999999999E-2</v>
      </c>
      <c r="X20" s="21">
        <f>VLOOKUP($B20,Listen!$B:$CN,X$2,FALSE)</f>
        <v>3.58</v>
      </c>
      <c r="Y20" s="21">
        <f>VLOOKUP($B20,Listen!$B:$CN,Y$2,FALSE)</f>
        <v>5.48</v>
      </c>
      <c r="Z20" s="21">
        <f>VLOOKUP($B20,Listen!$B:$CN,Z$2,FALSE)</f>
        <v>2.5000000000000001E-3</v>
      </c>
      <c r="AA20" s="21">
        <f>VLOOKUP($B20,Listen!$B:$CN,AA$2,FALSE)</f>
        <v>0.28000000000000003</v>
      </c>
      <c r="AB20" s="21">
        <f>VLOOKUP($B20,Listen!$B:$CN,AB$2,FALSE)</f>
        <v>-7.2499999999999995E-2</v>
      </c>
      <c r="AC20" s="21">
        <f>VLOOKUP($B20,Listen!$B:$CN,AC$2,FALSE)</f>
        <v>0.57999999999999996</v>
      </c>
      <c r="AD20" s="21">
        <f>VLOOKUP($B20,Listen!$B:$CN,AD$2,FALSE)</f>
        <v>-0.13250000000000001</v>
      </c>
      <c r="AE20" s="21">
        <f>VLOOKUP($B20,Listen!$B:$CN,AE$2,FALSE)</f>
        <v>-0.1</v>
      </c>
      <c r="AF20" s="21">
        <f>VLOOKUP($B20,Listen!$B:$CN,AF$2,FALSE)</f>
        <v>-0.1225</v>
      </c>
      <c r="AG20" s="21">
        <f>VLOOKUP($B20,Listen!$B:$CN,AG$2,FALSE)</f>
        <v>-0.375</v>
      </c>
      <c r="AH20" s="21">
        <f>VLOOKUP($B20,Listen!$B:$CN,AH$2,FALSE)</f>
        <v>4.7300000000000004</v>
      </c>
      <c r="AI20" s="21">
        <f>VLOOKUP($B20,Listen!$B:$CN,AI$2,FALSE)</f>
        <v>-0.06</v>
      </c>
      <c r="AJ20" s="21">
        <f>VLOOKUP($B20,Listen!$B:$CN,AJ$2,FALSE)</f>
        <v>-0.105</v>
      </c>
      <c r="AK20" s="21">
        <f>VLOOKUP($B20,Listen!$B:$CN,AK$2,FALSE)</f>
        <v>-0.08</v>
      </c>
      <c r="AL20" s="21">
        <f>VLOOKUP($B20,Listen!$B:$CN,AL$2,FALSE)</f>
        <v>-0.08</v>
      </c>
      <c r="AM20" s="21">
        <f>VLOOKUP($B20,Listen!$B:$CN,AM$2,FALSE)</f>
        <v>-6.7500000000000004E-2</v>
      </c>
      <c r="AN20" s="21">
        <f>VLOOKUP($B20,Listen!$B:$CN,AN$2,FALSE)</f>
        <v>-2.75E-2</v>
      </c>
      <c r="AO20" s="21">
        <f>VLOOKUP($B20,Listen!$B:$CN,AO$2,FALSE)</f>
        <v>2.2499999999999999E-2</v>
      </c>
      <c r="AP20" s="21">
        <f>VLOOKUP($B20,Listen!$B:$CN,AP$2,FALSE)</f>
        <v>5.2499999999999998E-2</v>
      </c>
      <c r="AQ20" s="123">
        <f>VLOOKUP($B20,Listen!$B:$CN,AQ$2,FALSE)</f>
        <v>-7.0000000000000007E-2</v>
      </c>
      <c r="AR20" s="21">
        <f>VLOOKUP($B20,Listen!$B:$CN,AR$2,FALSE)</f>
        <v>-0.08</v>
      </c>
      <c r="AS20" s="21">
        <f>VLOOKUP($B20,Listen!$B:$CN,AS$2,FALSE)</f>
        <v>0.28499999999999998</v>
      </c>
      <c r="AT20" s="21">
        <f>VLOOKUP($B20,Listen!$B:$CN,AT$2,FALSE)</f>
        <v>0.06</v>
      </c>
      <c r="AU20" s="21">
        <f>VLOOKUP($B20,Listen!$B:$CN,AU$2,FALSE)</f>
        <v>0</v>
      </c>
      <c r="AV20" s="21">
        <f>VLOOKUP($B20,Listen!$B:$CN,AV$2,FALSE)</f>
        <v>0</v>
      </c>
      <c r="AW20" s="21">
        <f>VLOOKUP($B20,Listen!$B:$CN,AW$2,FALSE)</f>
        <v>0</v>
      </c>
      <c r="AX20" s="21">
        <f>VLOOKUP($B20,Listen!$B:$CN,AX$2,FALSE)</f>
        <v>0</v>
      </c>
      <c r="AY20" s="21">
        <f>VLOOKUP($B20,Listen!$B:$CN,AY$2,FALSE)</f>
        <v>0</v>
      </c>
      <c r="AZ20" s="21">
        <f>VLOOKUP($B20,Listen!$B:$CN,AZ$2,FALSE)</f>
        <v>0</v>
      </c>
      <c r="BA20" s="84">
        <v>20</v>
      </c>
    </row>
    <row r="21" spans="2:53">
      <c r="B21" s="9">
        <v>37135</v>
      </c>
      <c r="C21" s="21">
        <f>VLOOKUP($B21,Listen!$B:$CN,C$2,FALSE)</f>
        <v>5.3949999999999996</v>
      </c>
      <c r="D21" s="21">
        <f>VLOOKUP($B21,Listen!$B:$CN,D$2,FALSE)</f>
        <v>0.27500000000000002</v>
      </c>
      <c r="E21" s="21">
        <f>VLOOKUP($B21,Listen!$B:$CN,E$2,FALSE)</f>
        <v>0.17</v>
      </c>
      <c r="F21" s="21">
        <f>VLOOKUP($B21,Listen!$B:$CN,F$2,FALSE)</f>
        <v>0.48</v>
      </c>
      <c r="G21" s="21">
        <f>VLOOKUP($B21,Listen!$B:$CN,G$2,FALSE)</f>
        <v>0.44</v>
      </c>
      <c r="H21" s="21">
        <f>VLOOKUP($B21,Listen!$B:$CN,H$2,FALSE)</f>
        <v>0.28999999999999998</v>
      </c>
      <c r="I21" s="21">
        <f>VLOOKUP($B21,Listen!$B:$CN,I$2,FALSE)</f>
        <v>0.2</v>
      </c>
      <c r="J21" s="21">
        <f>VLOOKUP($B21,Listen!$B:$CN,J$2,FALSE)</f>
        <v>0.04</v>
      </c>
      <c r="K21" s="21">
        <f>VLOOKUP($B21,Listen!$B:$CN,K$2,FALSE)</f>
        <v>0.04</v>
      </c>
      <c r="L21" s="21">
        <f>VLOOKUP($B21,Listen!$B:$CN,L$2,FALSE)</f>
        <v>0.32</v>
      </c>
      <c r="M21" s="21">
        <f>VLOOKUP($B21,Listen!$B:$CN,M$2,FALSE)</f>
        <v>-0.83250000000000002</v>
      </c>
      <c r="N21" s="21">
        <f>VLOOKUP($B21,Listen!$B:$CN,N$2,FALSE)</f>
        <v>-0.23499999999999999</v>
      </c>
      <c r="O21" s="21">
        <f>VLOOKUP($B21,Listen!$B:$CN,O$2,FALSE)</f>
        <v>0.30499999999999999</v>
      </c>
      <c r="P21" s="21">
        <f>VLOOKUP($B21,Listen!$B:$CN,P$2,FALSE)</f>
        <v>-0.05</v>
      </c>
      <c r="Q21" s="21">
        <f>VLOOKUP($B21,Listen!$B:$CN,Q$2,FALSE)</f>
        <v>-8.7499999999999994E-2</v>
      </c>
      <c r="R21" s="21">
        <f>VLOOKUP($B21,Listen!$B:$CN,R$2,FALSE)</f>
        <v>-7.4999999999999997E-2</v>
      </c>
      <c r="S21" s="21">
        <f>VLOOKUP($B21,Listen!$B:$CN,S$2,FALSE)</f>
        <v>-0.05</v>
      </c>
      <c r="T21" s="21">
        <f>VLOOKUP($B21,Listen!$B:$CN,T$2,FALSE)</f>
        <v>-5.5E-2</v>
      </c>
      <c r="U21" s="21">
        <f>VLOOKUP($B21,Listen!$B:$CN,U$2,FALSE)</f>
        <v>-7.2499999999999995E-2</v>
      </c>
      <c r="V21" s="21">
        <f>VLOOKUP($B21,Listen!$B:$CN,V$2,FALSE)</f>
        <v>-0.09</v>
      </c>
      <c r="W21" s="21">
        <f>VLOOKUP($B21,Listen!$B:$CN,W$2,FALSE)</f>
        <v>-1.4999999999999999E-2</v>
      </c>
      <c r="X21" s="21">
        <f>VLOOKUP($B21,Listen!$B:$CN,X$2,FALSE)</f>
        <v>3.38</v>
      </c>
      <c r="Y21" s="21">
        <f>VLOOKUP($B21,Listen!$B:$CN,Y$2,FALSE)</f>
        <v>5.28</v>
      </c>
      <c r="Z21" s="21">
        <f>VLOOKUP($B21,Listen!$B:$CN,Z$2,FALSE)</f>
        <v>2.5000000000000001E-3</v>
      </c>
      <c r="AA21" s="21">
        <f>VLOOKUP($B21,Listen!$B:$CN,AA$2,FALSE)</f>
        <v>0.28499999999999998</v>
      </c>
      <c r="AB21" s="21">
        <f>VLOOKUP($B21,Listen!$B:$CN,AB$2,FALSE)</f>
        <v>-7.2499999999999995E-2</v>
      </c>
      <c r="AC21" s="21">
        <f>VLOOKUP($B21,Listen!$B:$CN,AC$2,FALSE)</f>
        <v>0.48</v>
      </c>
      <c r="AD21" s="21">
        <f>VLOOKUP($B21,Listen!$B:$CN,AD$2,FALSE)</f>
        <v>-0.14000000000000001</v>
      </c>
      <c r="AE21" s="21">
        <f>VLOOKUP($B21,Listen!$B:$CN,AE$2,FALSE)</f>
        <v>-0.1</v>
      </c>
      <c r="AF21" s="21">
        <f>VLOOKUP($B21,Listen!$B:$CN,AF$2,FALSE)</f>
        <v>-0.13</v>
      </c>
      <c r="AG21" s="21">
        <f>VLOOKUP($B21,Listen!$B:$CN,AG$2,FALSE)</f>
        <v>-0.375</v>
      </c>
      <c r="AH21" s="21">
        <f>VLOOKUP($B21,Listen!$B:$CN,AH$2,FALSE)</f>
        <v>4.53</v>
      </c>
      <c r="AI21" s="21">
        <f>VLOOKUP($B21,Listen!$B:$CN,AI$2,FALSE)</f>
        <v>-5.5E-2</v>
      </c>
      <c r="AJ21" s="21">
        <f>VLOOKUP($B21,Listen!$B:$CN,AJ$2,FALSE)</f>
        <v>-0.1</v>
      </c>
      <c r="AK21" s="21">
        <f>VLOOKUP($B21,Listen!$B:$CN,AK$2,FALSE)</f>
        <v>-7.4999999999999997E-2</v>
      </c>
      <c r="AL21" s="21">
        <f>VLOOKUP($B21,Listen!$B:$CN,AL$2,FALSE)</f>
        <v>-7.4999999999999997E-2</v>
      </c>
      <c r="AM21" s="21">
        <f>VLOOKUP($B21,Listen!$B:$CN,AM$2,FALSE)</f>
        <v>-6.7500000000000004E-2</v>
      </c>
      <c r="AN21" s="21">
        <f>VLOOKUP($B21,Listen!$B:$CN,AN$2,FALSE)</f>
        <v>-2.75E-2</v>
      </c>
      <c r="AO21" s="21">
        <f>VLOOKUP($B21,Listen!$B:$CN,AO$2,FALSE)</f>
        <v>2.2499999999999999E-2</v>
      </c>
      <c r="AP21" s="21">
        <f>VLOOKUP($B21,Listen!$B:$CN,AP$2,FALSE)</f>
        <v>5.2499999999999998E-2</v>
      </c>
      <c r="AQ21" s="123">
        <f>VLOOKUP($B21,Listen!$B:$CN,AQ$2,FALSE)</f>
        <v>-7.0000000000000007E-2</v>
      </c>
      <c r="AR21" s="21">
        <f>VLOOKUP($B21,Listen!$B:$CN,AR$2,FALSE)</f>
        <v>-0.09</v>
      </c>
      <c r="AS21" s="21">
        <f>VLOOKUP($B21,Listen!$B:$CN,AS$2,FALSE)</f>
        <v>0.30499999999999999</v>
      </c>
      <c r="AT21" s="21">
        <f>VLOOKUP($B21,Listen!$B:$CN,AT$2,FALSE)</f>
        <v>0.06</v>
      </c>
      <c r="AU21" s="21">
        <f>VLOOKUP($B21,Listen!$B:$CN,AU$2,FALSE)</f>
        <v>0</v>
      </c>
      <c r="AV21" s="21">
        <f>VLOOKUP($B21,Listen!$B:$CN,AV$2,FALSE)</f>
        <v>0</v>
      </c>
      <c r="AW21" s="21">
        <f>VLOOKUP($B21,Listen!$B:$CN,AW$2,FALSE)</f>
        <v>0</v>
      </c>
      <c r="AX21" s="21">
        <f>VLOOKUP($B21,Listen!$B:$CN,AX$2,FALSE)</f>
        <v>0</v>
      </c>
      <c r="AY21" s="21">
        <f>VLOOKUP($B21,Listen!$B:$CN,AY$2,FALSE)</f>
        <v>0</v>
      </c>
      <c r="AZ21" s="21">
        <f>VLOOKUP($B21,Listen!$B:$CN,AZ$2,FALSE)</f>
        <v>0</v>
      </c>
      <c r="BA21" s="84">
        <v>21</v>
      </c>
    </row>
    <row r="22" spans="2:53">
      <c r="B22" s="9">
        <v>37165</v>
      </c>
      <c r="C22" s="21">
        <f>VLOOKUP($B22,Listen!$B:$CN,C$2,FALSE)</f>
        <v>5.4</v>
      </c>
      <c r="D22" s="21">
        <f>VLOOKUP($B22,Listen!$B:$CN,D$2,FALSE)</f>
        <v>0.28000000000000003</v>
      </c>
      <c r="E22" s="21">
        <f>VLOOKUP($B22,Listen!$B:$CN,E$2,FALSE)</f>
        <v>0.18</v>
      </c>
      <c r="F22" s="21">
        <f>VLOOKUP($B22,Listen!$B:$CN,F$2,FALSE)</f>
        <v>0.53</v>
      </c>
      <c r="G22" s="21">
        <f>VLOOKUP($B22,Listen!$B:$CN,G$2,FALSE)</f>
        <v>0.45500000000000002</v>
      </c>
      <c r="H22" s="21">
        <f>VLOOKUP($B22,Listen!$B:$CN,H$2,FALSE)</f>
        <v>0.33750000000000002</v>
      </c>
      <c r="I22" s="21">
        <f>VLOOKUP($B22,Listen!$B:$CN,I$2,FALSE)</f>
        <v>0.25</v>
      </c>
      <c r="J22" s="21">
        <f>VLOOKUP($B22,Listen!$B:$CN,J$2,FALSE)</f>
        <v>0.06</v>
      </c>
      <c r="K22" s="21">
        <f>VLOOKUP($B22,Listen!$B:$CN,K$2,FALSE)</f>
        <v>0.06</v>
      </c>
      <c r="L22" s="21">
        <f>VLOOKUP($B22,Listen!$B:$CN,L$2,FALSE)</f>
        <v>0.32500000000000001</v>
      </c>
      <c r="M22" s="21">
        <f>VLOOKUP($B22,Listen!$B:$CN,M$2,FALSE)</f>
        <v>-0.81499999999999995</v>
      </c>
      <c r="N22" s="21">
        <f>VLOOKUP($B22,Listen!$B:$CN,N$2,FALSE)</f>
        <v>-0.22</v>
      </c>
      <c r="O22" s="21">
        <f>VLOOKUP($B22,Listen!$B:$CN,O$2,FALSE)</f>
        <v>0.315</v>
      </c>
      <c r="P22" s="21">
        <f>VLOOKUP($B22,Listen!$B:$CN,P$2,FALSE)</f>
        <v>-0.05</v>
      </c>
      <c r="Q22" s="21">
        <f>VLOOKUP($B22,Listen!$B:$CN,Q$2,FALSE)</f>
        <v>-8.7499999999999994E-2</v>
      </c>
      <c r="R22" s="21">
        <f>VLOOKUP($B22,Listen!$B:$CN,R$2,FALSE)</f>
        <v>-7.0000000000000007E-2</v>
      </c>
      <c r="S22" s="21">
        <f>VLOOKUP($B22,Listen!$B:$CN,S$2,FALSE)</f>
        <v>-4.4999999999999998E-2</v>
      </c>
      <c r="T22" s="21">
        <f>VLOOKUP($B22,Listen!$B:$CN,T$2,FALSE)</f>
        <v>-0.05</v>
      </c>
      <c r="U22" s="21">
        <f>VLOOKUP($B22,Listen!$B:$CN,U$2,FALSE)</f>
        <v>-7.2499999999999995E-2</v>
      </c>
      <c r="V22" s="21">
        <f>VLOOKUP($B22,Listen!$B:$CN,V$2,FALSE)</f>
        <v>-0.09</v>
      </c>
      <c r="W22" s="21">
        <f>VLOOKUP($B22,Listen!$B:$CN,W$2,FALSE)</f>
        <v>-1.4999999999999999E-2</v>
      </c>
      <c r="X22" s="21">
        <f>VLOOKUP($B22,Listen!$B:$CN,X$2,FALSE)</f>
        <v>3.25</v>
      </c>
      <c r="Y22" s="21">
        <f>VLOOKUP($B22,Listen!$B:$CN,Y$2,FALSE)</f>
        <v>4.7</v>
      </c>
      <c r="Z22" s="21">
        <f>VLOOKUP($B22,Listen!$B:$CN,Z$2,FALSE)</f>
        <v>2.5000000000000001E-3</v>
      </c>
      <c r="AA22" s="21">
        <f>VLOOKUP($B22,Listen!$B:$CN,AA$2,FALSE)</f>
        <v>0.28999999999999998</v>
      </c>
      <c r="AB22" s="21">
        <f>VLOOKUP($B22,Listen!$B:$CN,AB$2,FALSE)</f>
        <v>-7.2499999999999995E-2</v>
      </c>
      <c r="AC22" s="21">
        <f>VLOOKUP($B22,Listen!$B:$CN,AC$2,FALSE)</f>
        <v>0.53</v>
      </c>
      <c r="AD22" s="21">
        <f>VLOOKUP($B22,Listen!$B:$CN,AD$2,FALSE)</f>
        <v>-0.1525</v>
      </c>
      <c r="AE22" s="21">
        <f>VLOOKUP($B22,Listen!$B:$CN,AE$2,FALSE)</f>
        <v>-0.1</v>
      </c>
      <c r="AF22" s="21">
        <f>VLOOKUP($B22,Listen!$B:$CN,AF$2,FALSE)</f>
        <v>-0.14249999999999999</v>
      </c>
      <c r="AG22" s="21">
        <f>VLOOKUP($B22,Listen!$B:$CN,AG$2,FALSE)</f>
        <v>-0.38500000000000001</v>
      </c>
      <c r="AH22" s="21">
        <f>VLOOKUP($B22,Listen!$B:$CN,AH$2,FALSE)</f>
        <v>4.5999999999999996</v>
      </c>
      <c r="AI22" s="21">
        <f>VLOOKUP($B22,Listen!$B:$CN,AI$2,FALSE)</f>
        <v>-0.05</v>
      </c>
      <c r="AJ22" s="21">
        <f>VLOOKUP($B22,Listen!$B:$CN,AJ$2,FALSE)</f>
        <v>-9.5000000000000001E-2</v>
      </c>
      <c r="AK22" s="21">
        <f>VLOOKUP($B22,Listen!$B:$CN,AK$2,FALSE)</f>
        <v>-7.0000000000000007E-2</v>
      </c>
      <c r="AL22" s="21">
        <f>VLOOKUP($B22,Listen!$B:$CN,AL$2,FALSE)</f>
        <v>-7.0000000000000007E-2</v>
      </c>
      <c r="AM22" s="21">
        <f>VLOOKUP($B22,Listen!$B:$CN,AM$2,FALSE)</f>
        <v>-6.7500000000000004E-2</v>
      </c>
      <c r="AN22" s="21">
        <f>VLOOKUP($B22,Listen!$B:$CN,AN$2,FALSE)</f>
        <v>-2.75E-2</v>
      </c>
      <c r="AO22" s="21">
        <f>VLOOKUP($B22,Listen!$B:$CN,AO$2,FALSE)</f>
        <v>2.2499999999999999E-2</v>
      </c>
      <c r="AP22" s="21">
        <f>VLOOKUP($B22,Listen!$B:$CN,AP$2,FALSE)</f>
        <v>5.2499999999999998E-2</v>
      </c>
      <c r="AQ22" s="123">
        <f>VLOOKUP($B22,Listen!$B:$CN,AQ$2,FALSE)</f>
        <v>-7.0000000000000007E-2</v>
      </c>
      <c r="AR22" s="21">
        <f>VLOOKUP($B22,Listen!$B:$CN,AR$2,FALSE)</f>
        <v>-0.11</v>
      </c>
      <c r="AS22" s="21">
        <f>VLOOKUP($B22,Listen!$B:$CN,AS$2,FALSE)</f>
        <v>0.315</v>
      </c>
      <c r="AT22" s="21">
        <f>VLOOKUP($B22,Listen!$B:$CN,AT$2,FALSE)</f>
        <v>0.06</v>
      </c>
      <c r="AU22" s="21">
        <f>VLOOKUP($B22,Listen!$B:$CN,AU$2,FALSE)</f>
        <v>0</v>
      </c>
      <c r="AV22" s="21">
        <f>VLOOKUP($B22,Listen!$B:$CN,AV$2,FALSE)</f>
        <v>0</v>
      </c>
      <c r="AW22" s="21">
        <f>VLOOKUP($B22,Listen!$B:$CN,AW$2,FALSE)</f>
        <v>0</v>
      </c>
      <c r="AX22" s="21">
        <f>VLOOKUP($B22,Listen!$B:$CN,AX$2,FALSE)</f>
        <v>0</v>
      </c>
      <c r="AY22" s="21">
        <f>VLOOKUP($B22,Listen!$B:$CN,AY$2,FALSE)</f>
        <v>0</v>
      </c>
      <c r="AZ22" s="21">
        <f>VLOOKUP($B22,Listen!$B:$CN,AZ$2,FALSE)</f>
        <v>0</v>
      </c>
      <c r="BA22" s="84">
        <v>22</v>
      </c>
    </row>
    <row r="23" spans="2:53" s="24" customFormat="1">
      <c r="B23" s="22" t="s">
        <v>31</v>
      </c>
      <c r="C23" s="23">
        <f>AVERAGE(C16:C22)</f>
        <v>5.3657142857142848</v>
      </c>
      <c r="D23" s="23">
        <f t="shared" ref="D23:AH23" si="4">AVERAGE(D16:D22)</f>
        <v>0.26999999999999996</v>
      </c>
      <c r="E23" s="23">
        <f t="shared" si="4"/>
        <v>0.17142857142857143</v>
      </c>
      <c r="F23" s="23">
        <f t="shared" si="4"/>
        <v>0.5</v>
      </c>
      <c r="G23" s="23">
        <f t="shared" si="4"/>
        <v>0.44249999999999995</v>
      </c>
      <c r="H23" s="23">
        <f t="shared" si="4"/>
        <v>0.31392857142857145</v>
      </c>
      <c r="I23" s="23">
        <f t="shared" si="4"/>
        <v>0.2392857142857143</v>
      </c>
      <c r="J23" s="23">
        <f t="shared" si="4"/>
        <v>4.4999999999999998E-2</v>
      </c>
      <c r="K23" s="23">
        <f t="shared" si="4"/>
        <v>4.4999999999999998E-2</v>
      </c>
      <c r="L23" s="23">
        <f t="shared" si="4"/>
        <v>0.315</v>
      </c>
      <c r="M23" s="23">
        <f t="shared" si="4"/>
        <v>-0.7410714285714286</v>
      </c>
      <c r="N23" s="23">
        <f t="shared" si="4"/>
        <v>-0.25160590520085857</v>
      </c>
      <c r="O23" s="23">
        <f t="shared" si="4"/>
        <v>0.30642857142857144</v>
      </c>
      <c r="P23" s="23">
        <f t="shared" si="4"/>
        <v>-5.0714285714285712E-2</v>
      </c>
      <c r="Q23" s="23">
        <f t="shared" si="4"/>
        <v>-8.8214285714285717E-2</v>
      </c>
      <c r="R23" s="23">
        <f t="shared" si="4"/>
        <v>-0.08</v>
      </c>
      <c r="S23" s="23">
        <f t="shared" si="4"/>
        <v>-5.3214285714285707E-2</v>
      </c>
      <c r="T23" s="23">
        <f t="shared" si="4"/>
        <v>-0.06</v>
      </c>
      <c r="U23" s="23">
        <f t="shared" si="4"/>
        <v>-7.2499999999999995E-2</v>
      </c>
      <c r="V23" s="23">
        <f t="shared" si="4"/>
        <v>-8.9999999999999983E-2</v>
      </c>
      <c r="W23" s="23">
        <f t="shared" si="4"/>
        <v>-1.4999999999999999E-2</v>
      </c>
      <c r="X23" s="23">
        <f t="shared" si="4"/>
        <v>3.12</v>
      </c>
      <c r="Y23" s="23">
        <f t="shared" si="4"/>
        <v>5.0414285714285727</v>
      </c>
      <c r="Z23" s="23">
        <f t="shared" si="4"/>
        <v>2.142857142857143E-3</v>
      </c>
      <c r="AA23" s="23">
        <f t="shared" si="4"/>
        <v>0.27999999999999997</v>
      </c>
      <c r="AB23" s="23">
        <f t="shared" si="4"/>
        <v>-7.3571428571428579E-2</v>
      </c>
      <c r="AC23" s="23">
        <f t="shared" si="4"/>
        <v>0.5</v>
      </c>
      <c r="AD23" s="23">
        <f t="shared" si="4"/>
        <v>-0.14821428571428572</v>
      </c>
      <c r="AE23" s="23">
        <f t="shared" si="4"/>
        <v>-0.10071428571428571</v>
      </c>
      <c r="AF23" s="23">
        <f t="shared" si="4"/>
        <v>-0.13821428571428571</v>
      </c>
      <c r="AG23" s="23">
        <f t="shared" si="4"/>
        <v>-0.40142857142857136</v>
      </c>
      <c r="AH23" s="23">
        <f t="shared" si="4"/>
        <v>4.32</v>
      </c>
      <c r="AI23" s="23">
        <f t="shared" ref="AI23:AZ23" si="5">AVERAGE(AI16:AI22)</f>
        <v>-0.06</v>
      </c>
      <c r="AJ23" s="23">
        <f t="shared" si="5"/>
        <v>-0.105</v>
      </c>
      <c r="AK23" s="23">
        <f t="shared" si="5"/>
        <v>-0.08</v>
      </c>
      <c r="AL23" s="23">
        <f t="shared" si="5"/>
        <v>-0.08</v>
      </c>
      <c r="AM23" s="23">
        <f t="shared" si="5"/>
        <v>-6.7857142857142866E-2</v>
      </c>
      <c r="AN23" s="23">
        <f t="shared" si="5"/>
        <v>-2.7857142857142855E-2</v>
      </c>
      <c r="AO23" s="23">
        <f t="shared" si="5"/>
        <v>2.2142857142857138E-2</v>
      </c>
      <c r="AP23" s="23">
        <f t="shared" si="5"/>
        <v>5.2499999999999998E-2</v>
      </c>
      <c r="AQ23" s="126">
        <f t="shared" si="5"/>
        <v>-7.0714285714285716E-2</v>
      </c>
      <c r="AR23" s="23">
        <f t="shared" si="5"/>
        <v>-9.5000000000000001E-2</v>
      </c>
      <c r="AS23" s="23">
        <f t="shared" si="5"/>
        <v>0.30642857142857144</v>
      </c>
      <c r="AT23" s="23">
        <f t="shared" si="5"/>
        <v>0.06</v>
      </c>
      <c r="AU23" s="23">
        <f t="shared" si="5"/>
        <v>0</v>
      </c>
      <c r="AV23" s="23">
        <f t="shared" si="5"/>
        <v>0</v>
      </c>
      <c r="AW23" s="23">
        <f t="shared" si="5"/>
        <v>0</v>
      </c>
      <c r="AX23" s="23">
        <f t="shared" si="5"/>
        <v>0</v>
      </c>
      <c r="AY23" s="23">
        <f t="shared" si="5"/>
        <v>0</v>
      </c>
      <c r="AZ23" s="23">
        <f t="shared" si="5"/>
        <v>0</v>
      </c>
      <c r="BA23" s="84">
        <v>23</v>
      </c>
    </row>
    <row r="24" spans="2:53">
      <c r="B24" s="9">
        <v>37196</v>
      </c>
      <c r="C24" s="21">
        <f>VLOOKUP($B24,Listen!$B:$CN,C$2,FALSE)</f>
        <v>5.52</v>
      </c>
      <c r="D24" s="21">
        <f>VLOOKUP($B24,Listen!$B:$CN,D$2,FALSE)</f>
        <v>0.23</v>
      </c>
      <c r="E24" s="21">
        <f>VLOOKUP($B24,Listen!$B:$CN,E$2,FALSE)</f>
        <v>0.215</v>
      </c>
      <c r="F24" s="21">
        <f>VLOOKUP($B24,Listen!$B:$CN,F$2,FALSE)</f>
        <v>1.29</v>
      </c>
      <c r="G24" s="21">
        <f>VLOOKUP($B24,Listen!$B:$CN,G$2,FALSE)</f>
        <v>1</v>
      </c>
      <c r="H24" s="21">
        <f>VLOOKUP($B24,Listen!$B:$CN,H$2,FALSE)</f>
        <v>0.37</v>
      </c>
      <c r="I24" s="21">
        <f>VLOOKUP($B24,Listen!$B:$CN,I$2,FALSE)</f>
        <v>0.32</v>
      </c>
      <c r="J24" s="21">
        <f>VLOOKUP($B24,Listen!$B:$CN,J$2,FALSE)</f>
        <v>0.14000000000000001</v>
      </c>
      <c r="K24" s="21">
        <f>VLOOKUP($B24,Listen!$B:$CN,K$2,FALSE)</f>
        <v>0.14000000000000001</v>
      </c>
      <c r="L24" s="21">
        <f>VLOOKUP($B24,Listen!$B:$CN,L$2,FALSE)</f>
        <v>0.3</v>
      </c>
      <c r="M24" s="21">
        <f>VLOOKUP($B24,Listen!$B:$CN,M$2,FALSE)</f>
        <v>-0.25</v>
      </c>
      <c r="N24" s="21">
        <f>VLOOKUP($B24,Listen!$B:$CN,N$2,FALSE)</f>
        <v>-0.19500000000000001</v>
      </c>
      <c r="O24" s="21">
        <f>VLOOKUP($B24,Listen!$B:$CN,O$2,FALSE)</f>
        <v>0.34</v>
      </c>
      <c r="P24" s="21">
        <f>VLOOKUP($B24,Listen!$B:$CN,P$2,FALSE)</f>
        <v>-0.06</v>
      </c>
      <c r="Q24" s="21">
        <f>VLOOKUP($B24,Listen!$B:$CN,Q$2,FALSE)</f>
        <v>-0.1</v>
      </c>
      <c r="R24" s="21">
        <f>VLOOKUP($B24,Listen!$B:$CN,R$2,FALSE)</f>
        <v>-0.08</v>
      </c>
      <c r="S24" s="21">
        <f>VLOOKUP($B24,Listen!$B:$CN,S$2,FALSE)</f>
        <v>-7.0000000000000007E-2</v>
      </c>
      <c r="T24" s="21">
        <f>VLOOKUP($B24,Listen!$B:$CN,T$2,FALSE)</f>
        <v>-0.06</v>
      </c>
      <c r="U24" s="21">
        <f>VLOOKUP($B24,Listen!$B:$CN,U$2,FALSE)</f>
        <v>-0.08</v>
      </c>
      <c r="V24" s="21">
        <f>VLOOKUP($B24,Listen!$B:$CN,V$2,FALSE)</f>
        <v>-8.2500000000000004E-2</v>
      </c>
      <c r="W24" s="21">
        <f>VLOOKUP($B24,Listen!$B:$CN,W$2,FALSE)</f>
        <v>-0.02</v>
      </c>
      <c r="X24" s="21">
        <f>VLOOKUP($B24,Listen!$B:$CN,X$2,FALSE)</f>
        <v>3.625</v>
      </c>
      <c r="Y24" s="21">
        <f>VLOOKUP($B24,Listen!$B:$CN,Y$2,FALSE)</f>
        <v>4.625</v>
      </c>
      <c r="Z24" s="21">
        <f>VLOOKUP($B24,Listen!$B:$CN,Z$2,FALSE)</f>
        <v>5.0000000000000001E-3</v>
      </c>
      <c r="AA24" s="21">
        <f>VLOOKUP($B24,Listen!$B:$CN,AA$2,FALSE)</f>
        <v>0.27</v>
      </c>
      <c r="AB24" s="21">
        <f>VLOOKUP($B24,Listen!$B:$CN,AB$2,FALSE)</f>
        <v>-6.7500000000000004E-2</v>
      </c>
      <c r="AC24" s="21">
        <f>VLOOKUP($B24,Listen!$B:$CN,AC$2,FALSE)</f>
        <v>1.29</v>
      </c>
      <c r="AD24" s="21">
        <f>VLOOKUP($B24,Listen!$B:$CN,AD$2,FALSE)</f>
        <v>-0.15</v>
      </c>
      <c r="AE24" s="21">
        <f>VLOOKUP($B24,Listen!$B:$CN,AE$2,FALSE)</f>
        <v>-9.7500000000000003E-2</v>
      </c>
      <c r="AF24" s="21">
        <f>VLOOKUP($B24,Listen!$B:$CN,AF$2,FALSE)</f>
        <v>-0.14000000000000001</v>
      </c>
      <c r="AG24" s="21">
        <f>VLOOKUP($B24,Listen!$B:$CN,AG$2,FALSE)</f>
        <v>-0.155</v>
      </c>
      <c r="AH24" s="21">
        <f>VLOOKUP($B24,Listen!$B:$CN,AH$2,FALSE)</f>
        <v>4.335</v>
      </c>
      <c r="AI24" s="21">
        <f>VLOOKUP($B24,Listen!$B:$CN,AI$2,FALSE)</f>
        <v>-0.06</v>
      </c>
      <c r="AJ24" s="21">
        <f>VLOOKUP($B24,Listen!$B:$CN,AJ$2,FALSE)</f>
        <v>-0.105</v>
      </c>
      <c r="AK24" s="21">
        <f>VLOOKUP($B24,Listen!$B:$CN,AK$2,FALSE)</f>
        <v>-0.08</v>
      </c>
      <c r="AL24" s="21">
        <f>VLOOKUP($B24,Listen!$B:$CN,AL$2,FALSE)</f>
        <v>-0.08</v>
      </c>
      <c r="AM24" s="21">
        <f>VLOOKUP($B24,Listen!$B:$CN,AM$2,FALSE)</f>
        <v>-5.5E-2</v>
      </c>
      <c r="AN24" s="21">
        <f>VLOOKUP($B24,Listen!$B:$CN,AN$2,FALSE)</f>
        <v>-1.4999999999999999E-2</v>
      </c>
      <c r="AO24" s="21">
        <f>VLOOKUP($B24,Listen!$B:$CN,AO$2,FALSE)</f>
        <v>2.5000000000000001E-2</v>
      </c>
      <c r="AP24" s="21">
        <f>VLOOKUP($B24,Listen!$B:$CN,AP$2,FALSE)</f>
        <v>0.06</v>
      </c>
      <c r="AQ24" s="123">
        <f>VLOOKUP($B24,Listen!$B:$CN,AQ$2,FALSE)</f>
        <v>-7.2499999999999995E-2</v>
      </c>
      <c r="AR24" s="21">
        <f>VLOOKUP($B24,Listen!$B:$CN,AR$2,FALSE)</f>
        <v>-0.10249999999999999</v>
      </c>
      <c r="AS24" s="21">
        <f>VLOOKUP($B24,Listen!$B:$CN,AS$2,FALSE)</f>
        <v>0.60499999999999998</v>
      </c>
      <c r="AT24" s="21">
        <f>VLOOKUP($B24,Listen!$B:$CN,AT$2,FALSE)</f>
        <v>0.13500000000000001</v>
      </c>
      <c r="AU24" s="21">
        <f>VLOOKUP($B24,Listen!$B:$CN,AU$2,FALSE)</f>
        <v>0</v>
      </c>
      <c r="AV24" s="21">
        <f>VLOOKUP($B24,Listen!$B:$CN,AV$2,FALSE)</f>
        <v>0</v>
      </c>
      <c r="AW24" s="21">
        <f>VLOOKUP($B24,Listen!$B:$CN,AW$2,FALSE)</f>
        <v>0</v>
      </c>
      <c r="AX24" s="21">
        <f>VLOOKUP($B24,Listen!$B:$CN,AX$2,FALSE)</f>
        <v>0</v>
      </c>
      <c r="AY24" s="21">
        <f>VLOOKUP($B24,Listen!$B:$CN,AY$2,FALSE)</f>
        <v>0</v>
      </c>
      <c r="AZ24" s="21">
        <f>VLOOKUP($B24,Listen!$B:$CN,AZ$2,FALSE)</f>
        <v>0</v>
      </c>
      <c r="BA24" s="84">
        <v>24</v>
      </c>
    </row>
    <row r="25" spans="2:53">
      <c r="B25" s="9">
        <v>37226</v>
      </c>
      <c r="C25" s="21">
        <f>VLOOKUP($B25,Listen!$B:$CN,C$2,FALSE)</f>
        <v>5.6050000000000004</v>
      </c>
      <c r="D25" s="21">
        <f>VLOOKUP($B25,Listen!$B:$CN,D$2,FALSE)</f>
        <v>0.25</v>
      </c>
      <c r="E25" s="21">
        <f>VLOOKUP($B25,Listen!$B:$CN,E$2,FALSE)</f>
        <v>0.255</v>
      </c>
      <c r="F25" s="21">
        <f>VLOOKUP($B25,Listen!$B:$CN,F$2,FALSE)</f>
        <v>1.49</v>
      </c>
      <c r="G25" s="21">
        <f>VLOOKUP($B25,Listen!$B:$CN,G$2,FALSE)</f>
        <v>1.19</v>
      </c>
      <c r="H25" s="21">
        <f>VLOOKUP($B25,Listen!$B:$CN,H$2,FALSE)</f>
        <v>0.48</v>
      </c>
      <c r="I25" s="21">
        <f>VLOOKUP($B25,Listen!$B:$CN,I$2,FALSE)</f>
        <v>0.33500000000000002</v>
      </c>
      <c r="J25" s="21">
        <f>VLOOKUP($B25,Listen!$B:$CN,J$2,FALSE)</f>
        <v>0.16</v>
      </c>
      <c r="K25" s="21">
        <f>VLOOKUP($B25,Listen!$B:$CN,K$2,FALSE)</f>
        <v>0.16</v>
      </c>
      <c r="L25" s="21">
        <f>VLOOKUP($B25,Listen!$B:$CN,L$2,FALSE)</f>
        <v>0.32</v>
      </c>
      <c r="M25" s="21">
        <f>VLOOKUP($B25,Listen!$B:$CN,M$2,FALSE)</f>
        <v>-0.25</v>
      </c>
      <c r="N25" s="21">
        <f>VLOOKUP($B25,Listen!$B:$CN,N$2,FALSE)</f>
        <v>-0.19500000000000001</v>
      </c>
      <c r="O25" s="21">
        <f>VLOOKUP($B25,Listen!$B:$CN,O$2,FALSE)</f>
        <v>0.34</v>
      </c>
      <c r="P25" s="21">
        <f>VLOOKUP($B25,Listen!$B:$CN,P$2,FALSE)</f>
        <v>-6.25E-2</v>
      </c>
      <c r="Q25" s="21">
        <f>VLOOKUP($B25,Listen!$B:$CN,Q$2,FALSE)</f>
        <v>-0.10249999999999999</v>
      </c>
      <c r="R25" s="21">
        <f>VLOOKUP($B25,Listen!$B:$CN,R$2,FALSE)</f>
        <v>-8.2500000000000004E-2</v>
      </c>
      <c r="S25" s="21">
        <f>VLOOKUP($B25,Listen!$B:$CN,S$2,FALSE)</f>
        <v>-7.0000000000000007E-2</v>
      </c>
      <c r="T25" s="21">
        <f>VLOOKUP($B25,Listen!$B:$CN,T$2,FALSE)</f>
        <v>-6.25E-2</v>
      </c>
      <c r="U25" s="21">
        <f>VLOOKUP($B25,Listen!$B:$CN,U$2,FALSE)</f>
        <v>-0.08</v>
      </c>
      <c r="V25" s="21">
        <f>VLOOKUP($B25,Listen!$B:$CN,V$2,FALSE)</f>
        <v>-8.2500000000000004E-2</v>
      </c>
      <c r="W25" s="21">
        <f>VLOOKUP($B25,Listen!$B:$CN,W$2,FALSE)</f>
        <v>-0.02</v>
      </c>
      <c r="X25" s="21">
        <f>VLOOKUP($B25,Listen!$B:$CN,X$2,FALSE)</f>
        <v>3.6749999999999998</v>
      </c>
      <c r="Y25" s="21">
        <f>VLOOKUP($B25,Listen!$B:$CN,Y$2,FALSE)</f>
        <v>4.6749999999999998</v>
      </c>
      <c r="Z25" s="21">
        <f>VLOOKUP($B25,Listen!$B:$CN,Z$2,FALSE)</f>
        <v>5.0000000000000001E-3</v>
      </c>
      <c r="AA25" s="21">
        <f>VLOOKUP($B25,Listen!$B:$CN,AA$2,FALSE)</f>
        <v>0.28999999999999998</v>
      </c>
      <c r="AB25" s="21">
        <f>VLOOKUP($B25,Listen!$B:$CN,AB$2,FALSE)</f>
        <v>-6.7500000000000004E-2</v>
      </c>
      <c r="AC25" s="21">
        <f>VLOOKUP($B25,Listen!$B:$CN,AC$2,FALSE)</f>
        <v>1.49</v>
      </c>
      <c r="AD25" s="21">
        <f>VLOOKUP($B25,Listen!$B:$CN,AD$2,FALSE)</f>
        <v>-0.17499999999999999</v>
      </c>
      <c r="AE25" s="21">
        <f>VLOOKUP($B25,Listen!$B:$CN,AE$2,FALSE)</f>
        <v>-9.7500000000000003E-2</v>
      </c>
      <c r="AF25" s="21">
        <f>VLOOKUP($B25,Listen!$B:$CN,AF$2,FALSE)</f>
        <v>-0.16500000000000001</v>
      </c>
      <c r="AG25" s="21">
        <f>VLOOKUP($B25,Listen!$B:$CN,AG$2,FALSE)</f>
        <v>-0.155</v>
      </c>
      <c r="AH25" s="21">
        <f>VLOOKUP($B25,Listen!$B:$CN,AH$2,FALSE)</f>
        <v>4.3849999999999998</v>
      </c>
      <c r="AI25" s="21">
        <f>VLOOKUP($B25,Listen!$B:$CN,AI$2,FALSE)</f>
        <v>-6.25E-2</v>
      </c>
      <c r="AJ25" s="21">
        <f>VLOOKUP($B25,Listen!$B:$CN,AJ$2,FALSE)</f>
        <v>-0.1075</v>
      </c>
      <c r="AK25" s="21">
        <f>VLOOKUP($B25,Listen!$B:$CN,AK$2,FALSE)</f>
        <v>-8.2500000000000004E-2</v>
      </c>
      <c r="AL25" s="21">
        <f>VLOOKUP($B25,Listen!$B:$CN,AL$2,FALSE)</f>
        <v>-8.2500000000000004E-2</v>
      </c>
      <c r="AM25" s="21">
        <f>VLOOKUP($B25,Listen!$B:$CN,AM$2,FALSE)</f>
        <v>-5.5E-2</v>
      </c>
      <c r="AN25" s="21">
        <f>VLOOKUP($B25,Listen!$B:$CN,AN$2,FALSE)</f>
        <v>-1.4999999999999999E-2</v>
      </c>
      <c r="AO25" s="21">
        <f>VLOOKUP($B25,Listen!$B:$CN,AO$2,FALSE)</f>
        <v>2.5000000000000001E-2</v>
      </c>
      <c r="AP25" s="21">
        <f>VLOOKUP($B25,Listen!$B:$CN,AP$2,FALSE)</f>
        <v>0.06</v>
      </c>
      <c r="AQ25" s="123">
        <f>VLOOKUP($B25,Listen!$B:$CN,AQ$2,FALSE)</f>
        <v>-7.2499999999999995E-2</v>
      </c>
      <c r="AR25" s="21">
        <f>VLOOKUP($B25,Listen!$B:$CN,AR$2,FALSE)</f>
        <v>-0.1225</v>
      </c>
      <c r="AS25" s="21">
        <f>VLOOKUP($B25,Listen!$B:$CN,AS$2,FALSE)</f>
        <v>0.60499999999999998</v>
      </c>
      <c r="AT25" s="21">
        <f>VLOOKUP($B25,Listen!$B:$CN,AT$2,FALSE)</f>
        <v>0.1575</v>
      </c>
      <c r="AU25" s="21">
        <f>VLOOKUP($B25,Listen!$B:$CN,AU$2,FALSE)</f>
        <v>0</v>
      </c>
      <c r="AV25" s="21">
        <f>VLOOKUP($B25,Listen!$B:$CN,AV$2,FALSE)</f>
        <v>0</v>
      </c>
      <c r="AW25" s="21">
        <f>VLOOKUP($B25,Listen!$B:$CN,AW$2,FALSE)</f>
        <v>0</v>
      </c>
      <c r="AX25" s="21">
        <f>VLOOKUP($B25,Listen!$B:$CN,AX$2,FALSE)</f>
        <v>0</v>
      </c>
      <c r="AY25" s="21">
        <f>VLOOKUP($B25,Listen!$B:$CN,AY$2,FALSE)</f>
        <v>0</v>
      </c>
      <c r="AZ25" s="21">
        <f>VLOOKUP($B25,Listen!$B:$CN,AZ$2,FALSE)</f>
        <v>0</v>
      </c>
      <c r="BA25" s="84">
        <v>25</v>
      </c>
    </row>
    <row r="26" spans="2:53">
      <c r="B26" s="9">
        <v>37257</v>
      </c>
      <c r="C26" s="21">
        <f>VLOOKUP($B26,Listen!$B:$CN,C$2,FALSE)</f>
        <v>5.62</v>
      </c>
      <c r="D26" s="21">
        <f>VLOOKUP($B26,Listen!$B:$CN,D$2,FALSE)</f>
        <v>0.28999999999999998</v>
      </c>
      <c r="E26" s="21">
        <f>VLOOKUP($B26,Listen!$B:$CN,E$2,FALSE)</f>
        <v>0.31</v>
      </c>
      <c r="F26" s="21">
        <f>VLOOKUP($B26,Listen!$B:$CN,F$2,FALSE)</f>
        <v>1.69</v>
      </c>
      <c r="G26" s="21">
        <f>VLOOKUP($B26,Listen!$B:$CN,G$2,FALSE)</f>
        <v>1.34</v>
      </c>
      <c r="H26" s="21">
        <f>VLOOKUP($B26,Listen!$B:$CN,H$2,FALSE)</f>
        <v>0.51</v>
      </c>
      <c r="I26" s="21">
        <f>VLOOKUP($B26,Listen!$B:$CN,I$2,FALSE)</f>
        <v>0.35499999999999998</v>
      </c>
      <c r="J26" s="21">
        <f>VLOOKUP($B26,Listen!$B:$CN,J$2,FALSE)</f>
        <v>0.17249999999999999</v>
      </c>
      <c r="K26" s="21">
        <f>VLOOKUP($B26,Listen!$B:$CN,K$2,FALSE)</f>
        <v>0.17249999999999999</v>
      </c>
      <c r="L26" s="21">
        <f>VLOOKUP($B26,Listen!$B:$CN,L$2,FALSE)</f>
        <v>0.36</v>
      </c>
      <c r="M26" s="21">
        <f>VLOOKUP($B26,Listen!$B:$CN,M$2,FALSE)</f>
        <v>-0.25</v>
      </c>
      <c r="N26" s="21">
        <f>VLOOKUP($B26,Listen!$B:$CN,N$2,FALSE)</f>
        <v>-0.19500000000000001</v>
      </c>
      <c r="O26" s="21">
        <f>VLOOKUP($B26,Listen!$B:$CN,O$2,FALSE)</f>
        <v>0.36</v>
      </c>
      <c r="P26" s="21">
        <f>VLOOKUP($B26,Listen!$B:$CN,P$2,FALSE)</f>
        <v>-6.25E-2</v>
      </c>
      <c r="Q26" s="21">
        <f>VLOOKUP($B26,Listen!$B:$CN,Q$2,FALSE)</f>
        <v>-0.10249999999999999</v>
      </c>
      <c r="R26" s="21">
        <f>VLOOKUP($B26,Listen!$B:$CN,R$2,FALSE)</f>
        <v>-8.5000000000000006E-2</v>
      </c>
      <c r="S26" s="21">
        <f>VLOOKUP($B26,Listen!$B:$CN,S$2,FALSE)</f>
        <v>-7.0000000000000007E-2</v>
      </c>
      <c r="T26" s="21">
        <f>VLOOKUP($B26,Listen!$B:$CN,T$2,FALSE)</f>
        <v>-6.5000000000000002E-2</v>
      </c>
      <c r="U26" s="21">
        <f>VLOOKUP($B26,Listen!$B:$CN,U$2,FALSE)</f>
        <v>-0.08</v>
      </c>
      <c r="V26" s="21">
        <f>VLOOKUP($B26,Listen!$B:$CN,V$2,FALSE)</f>
        <v>-8.2500000000000004E-2</v>
      </c>
      <c r="W26" s="21">
        <f>VLOOKUP($B26,Listen!$B:$CN,W$2,FALSE)</f>
        <v>-0.02</v>
      </c>
      <c r="X26" s="21">
        <f>VLOOKUP($B26,Listen!$B:$CN,X$2,FALSE)</f>
        <v>3.6349999999999998</v>
      </c>
      <c r="Y26" s="21">
        <f>VLOOKUP($B26,Listen!$B:$CN,Y$2,FALSE)</f>
        <v>4.6349999999999998</v>
      </c>
      <c r="Z26" s="21">
        <f>VLOOKUP($B26,Listen!$B:$CN,Z$2,FALSE)</f>
        <v>5.0000000000000001E-3</v>
      </c>
      <c r="AA26" s="21">
        <f>VLOOKUP($B26,Listen!$B:$CN,AA$2,FALSE)</f>
        <v>0.33</v>
      </c>
      <c r="AB26" s="21">
        <f>VLOOKUP($B26,Listen!$B:$CN,AB$2,FALSE)</f>
        <v>-6.7500000000000004E-2</v>
      </c>
      <c r="AC26" s="21">
        <f>VLOOKUP($B26,Listen!$B:$CN,AC$2,FALSE)</f>
        <v>1.69</v>
      </c>
      <c r="AD26" s="21">
        <f>VLOOKUP($B26,Listen!$B:$CN,AD$2,FALSE)</f>
        <v>-0.18</v>
      </c>
      <c r="AE26" s="21">
        <f>VLOOKUP($B26,Listen!$B:$CN,AE$2,FALSE)</f>
        <v>-9.7500000000000003E-2</v>
      </c>
      <c r="AF26" s="21">
        <f>VLOOKUP($B26,Listen!$B:$CN,AF$2,FALSE)</f>
        <v>-0.14799999999999999</v>
      </c>
      <c r="AG26" s="21">
        <f>VLOOKUP($B26,Listen!$B:$CN,AG$2,FALSE)</f>
        <v>-0.155</v>
      </c>
      <c r="AH26" s="21">
        <f>VLOOKUP($B26,Listen!$B:$CN,AH$2,FALSE)</f>
        <v>4.3449999999999998</v>
      </c>
      <c r="AI26" s="21">
        <f>VLOOKUP($B26,Listen!$B:$CN,AI$2,FALSE)</f>
        <v>-6.5000000000000002E-2</v>
      </c>
      <c r="AJ26" s="21">
        <f>VLOOKUP($B26,Listen!$B:$CN,AJ$2,FALSE)</f>
        <v>-0.11</v>
      </c>
      <c r="AK26" s="21">
        <f>VLOOKUP($B26,Listen!$B:$CN,AK$2,FALSE)</f>
        <v>-8.5000000000000006E-2</v>
      </c>
      <c r="AL26" s="21">
        <f>VLOOKUP($B26,Listen!$B:$CN,AL$2,FALSE)</f>
        <v>-8.5000000000000006E-2</v>
      </c>
      <c r="AM26" s="21">
        <f>VLOOKUP($B26,Listen!$B:$CN,AM$2,FALSE)</f>
        <v>-5.5E-2</v>
      </c>
      <c r="AN26" s="21">
        <f>VLOOKUP($B26,Listen!$B:$CN,AN$2,FALSE)</f>
        <v>-1.4999999999999999E-2</v>
      </c>
      <c r="AO26" s="21">
        <f>VLOOKUP($B26,Listen!$B:$CN,AO$2,FALSE)</f>
        <v>2.5000000000000001E-2</v>
      </c>
      <c r="AP26" s="21">
        <f>VLOOKUP($B26,Listen!$B:$CN,AP$2,FALSE)</f>
        <v>0.06</v>
      </c>
      <c r="AQ26" s="123">
        <f>VLOOKUP($B26,Listen!$B:$CN,AQ$2,FALSE)</f>
        <v>-7.2499999999999995E-2</v>
      </c>
      <c r="AR26" s="21">
        <f>VLOOKUP($B26,Listen!$B:$CN,AR$2,FALSE)</f>
        <v>-0.125</v>
      </c>
      <c r="AS26" s="21">
        <f>VLOOKUP($B26,Listen!$B:$CN,AS$2,FALSE)</f>
        <v>0.625</v>
      </c>
      <c r="AT26" s="21">
        <f>VLOOKUP($B26,Listen!$B:$CN,AT$2,FALSE)</f>
        <v>0.17249999999999999</v>
      </c>
      <c r="AU26" s="21">
        <f>VLOOKUP($B26,Listen!$B:$CN,AU$2,FALSE)</f>
        <v>0</v>
      </c>
      <c r="AV26" s="21">
        <f>VLOOKUP($B26,Listen!$B:$CN,AV$2,FALSE)</f>
        <v>0</v>
      </c>
      <c r="AW26" s="21">
        <f>VLOOKUP($B26,Listen!$B:$CN,AW$2,FALSE)</f>
        <v>0</v>
      </c>
      <c r="AX26" s="21">
        <f>VLOOKUP($B26,Listen!$B:$CN,AX$2,FALSE)</f>
        <v>0</v>
      </c>
      <c r="AY26" s="21">
        <f>VLOOKUP($B26,Listen!$B:$CN,AY$2,FALSE)</f>
        <v>0</v>
      </c>
      <c r="AZ26" s="21">
        <f>VLOOKUP($B26,Listen!$B:$CN,AZ$2,FALSE)</f>
        <v>0</v>
      </c>
      <c r="BA26" s="84">
        <v>26</v>
      </c>
    </row>
    <row r="27" spans="2:53">
      <c r="B27" s="9">
        <v>37288</v>
      </c>
      <c r="C27" s="21">
        <f>VLOOKUP($B27,Listen!$B:$CN,C$2,FALSE)</f>
        <v>5.4</v>
      </c>
      <c r="D27" s="21">
        <f>VLOOKUP($B27,Listen!$B:$CN,D$2,FALSE)</f>
        <v>0.39</v>
      </c>
      <c r="E27" s="21">
        <f>VLOOKUP($B27,Listen!$B:$CN,E$2,FALSE)</f>
        <v>0.3</v>
      </c>
      <c r="F27" s="21">
        <f>VLOOKUP($B27,Listen!$B:$CN,F$2,FALSE)</f>
        <v>1.69</v>
      </c>
      <c r="G27" s="21">
        <f>VLOOKUP($B27,Listen!$B:$CN,G$2,FALSE)</f>
        <v>1.06</v>
      </c>
      <c r="H27" s="21">
        <f>VLOOKUP($B27,Listen!$B:$CN,H$2,FALSE)</f>
        <v>0.51</v>
      </c>
      <c r="I27" s="21">
        <f>VLOOKUP($B27,Listen!$B:$CN,I$2,FALSE)</f>
        <v>0.35499999999999998</v>
      </c>
      <c r="J27" s="21">
        <f>VLOOKUP($B27,Listen!$B:$CN,J$2,FALSE)</f>
        <v>0.17749999999999999</v>
      </c>
      <c r="K27" s="21">
        <f>VLOOKUP($B27,Listen!$B:$CN,K$2,FALSE)</f>
        <v>0.17749999999999999</v>
      </c>
      <c r="L27" s="21">
        <f>VLOOKUP($B27,Listen!$B:$CN,L$2,FALSE)</f>
        <v>0.46</v>
      </c>
      <c r="M27" s="21">
        <f>VLOOKUP($B27,Listen!$B:$CN,M$2,FALSE)</f>
        <v>-0.25</v>
      </c>
      <c r="N27" s="21">
        <f>VLOOKUP($B27,Listen!$B:$CN,N$2,FALSE)</f>
        <v>-0.19500000000000001</v>
      </c>
      <c r="O27" s="21">
        <f>VLOOKUP($B27,Listen!$B:$CN,O$2,FALSE)</f>
        <v>0.49</v>
      </c>
      <c r="P27" s="21">
        <f>VLOOKUP($B27,Listen!$B:$CN,P$2,FALSE)</f>
        <v>-6.5000000000000002E-2</v>
      </c>
      <c r="Q27" s="21">
        <f>VLOOKUP($B27,Listen!$B:$CN,Q$2,FALSE)</f>
        <v>-0.105</v>
      </c>
      <c r="R27" s="21">
        <f>VLOOKUP($B27,Listen!$B:$CN,R$2,FALSE)</f>
        <v>-7.7499999999999999E-2</v>
      </c>
      <c r="S27" s="21">
        <f>VLOOKUP($B27,Listen!$B:$CN,S$2,FALSE)</f>
        <v>-7.0000000000000007E-2</v>
      </c>
      <c r="T27" s="21">
        <f>VLOOKUP($B27,Listen!$B:$CN,T$2,FALSE)</f>
        <v>-5.7500000000000002E-2</v>
      </c>
      <c r="U27" s="21">
        <f>VLOOKUP($B27,Listen!$B:$CN,U$2,FALSE)</f>
        <v>-0.08</v>
      </c>
      <c r="V27" s="21">
        <f>VLOOKUP($B27,Listen!$B:$CN,V$2,FALSE)</f>
        <v>-8.2500000000000004E-2</v>
      </c>
      <c r="W27" s="21">
        <f>VLOOKUP($B27,Listen!$B:$CN,W$2,FALSE)</f>
        <v>-0.02</v>
      </c>
      <c r="X27" s="21">
        <f>VLOOKUP($B27,Listen!$B:$CN,X$2,FALSE)</f>
        <v>3.585</v>
      </c>
      <c r="Y27" s="21">
        <f>VLOOKUP($B27,Listen!$B:$CN,Y$2,FALSE)</f>
        <v>4.585</v>
      </c>
      <c r="Z27" s="21">
        <f>VLOOKUP($B27,Listen!$B:$CN,Z$2,FALSE)</f>
        <v>5.0000000000000001E-3</v>
      </c>
      <c r="AA27" s="21">
        <f>VLOOKUP($B27,Listen!$B:$CN,AA$2,FALSE)</f>
        <v>0.43</v>
      </c>
      <c r="AB27" s="21">
        <f>VLOOKUP($B27,Listen!$B:$CN,AB$2,FALSE)</f>
        <v>-6.7500000000000004E-2</v>
      </c>
      <c r="AC27" s="21">
        <f>VLOOKUP($B27,Listen!$B:$CN,AC$2,FALSE)</f>
        <v>1.69</v>
      </c>
      <c r="AD27" s="21">
        <f>VLOOKUP($B27,Listen!$B:$CN,AD$2,FALSE)</f>
        <v>-0.16500000000000001</v>
      </c>
      <c r="AE27" s="21">
        <f>VLOOKUP($B27,Listen!$B:$CN,AE$2,FALSE)</f>
        <v>-9.7500000000000003E-2</v>
      </c>
      <c r="AF27" s="21">
        <f>VLOOKUP($B27,Listen!$B:$CN,AF$2,FALSE)</f>
        <v>-0.27100000000000002</v>
      </c>
      <c r="AG27" s="21">
        <f>VLOOKUP($B27,Listen!$B:$CN,AG$2,FALSE)</f>
        <v>-0.155</v>
      </c>
      <c r="AH27" s="21">
        <f>VLOOKUP($B27,Listen!$B:$CN,AH$2,FALSE)</f>
        <v>4.2949999999999999</v>
      </c>
      <c r="AI27" s="21">
        <f>VLOOKUP($B27,Listen!$B:$CN,AI$2,FALSE)</f>
        <v>-5.7500000000000002E-2</v>
      </c>
      <c r="AJ27" s="21">
        <f>VLOOKUP($B27,Listen!$B:$CN,AJ$2,FALSE)</f>
        <v>-0.10249999999999999</v>
      </c>
      <c r="AK27" s="21">
        <f>VLOOKUP($B27,Listen!$B:$CN,AK$2,FALSE)</f>
        <v>-7.7499999999999999E-2</v>
      </c>
      <c r="AL27" s="21">
        <f>VLOOKUP($B27,Listen!$B:$CN,AL$2,FALSE)</f>
        <v>-7.7499999999999999E-2</v>
      </c>
      <c r="AM27" s="21">
        <f>VLOOKUP($B27,Listen!$B:$CN,AM$2,FALSE)</f>
        <v>-5.5E-2</v>
      </c>
      <c r="AN27" s="21">
        <f>VLOOKUP($B27,Listen!$B:$CN,AN$2,FALSE)</f>
        <v>-1.4999999999999999E-2</v>
      </c>
      <c r="AO27" s="21">
        <f>VLOOKUP($B27,Listen!$B:$CN,AO$2,FALSE)</f>
        <v>2.5000000000000001E-2</v>
      </c>
      <c r="AP27" s="21">
        <f>VLOOKUP($B27,Listen!$B:$CN,AP$2,FALSE)</f>
        <v>0.06</v>
      </c>
      <c r="AQ27" s="123">
        <f>VLOOKUP($B27,Listen!$B:$CN,AQ$2,FALSE)</f>
        <v>-7.2499999999999995E-2</v>
      </c>
      <c r="AR27" s="21">
        <f>VLOOKUP($B27,Listen!$B:$CN,AR$2,FALSE)</f>
        <v>-0.12</v>
      </c>
      <c r="AS27" s="21">
        <f>VLOOKUP($B27,Listen!$B:$CN,AS$2,FALSE)</f>
        <v>0.755</v>
      </c>
      <c r="AT27" s="21">
        <f>VLOOKUP($B27,Listen!$B:$CN,AT$2,FALSE)</f>
        <v>0.17</v>
      </c>
      <c r="AU27" s="21">
        <f>VLOOKUP($B27,Listen!$B:$CN,AU$2,FALSE)</f>
        <v>0</v>
      </c>
      <c r="AV27" s="21">
        <f>VLOOKUP($B27,Listen!$B:$CN,AV$2,FALSE)</f>
        <v>0</v>
      </c>
      <c r="AW27" s="21">
        <f>VLOOKUP($B27,Listen!$B:$CN,AW$2,FALSE)</f>
        <v>0</v>
      </c>
      <c r="AX27" s="21">
        <f>VLOOKUP($B27,Listen!$B:$CN,AX$2,FALSE)</f>
        <v>0</v>
      </c>
      <c r="AY27" s="21">
        <f>VLOOKUP($B27,Listen!$B:$CN,AY$2,FALSE)</f>
        <v>0</v>
      </c>
      <c r="AZ27" s="21">
        <f>VLOOKUP($B27,Listen!$B:$CN,AZ$2,FALSE)</f>
        <v>0</v>
      </c>
      <c r="BA27" s="84">
        <v>27</v>
      </c>
    </row>
    <row r="28" spans="2:53">
      <c r="B28" s="9">
        <v>37316</v>
      </c>
      <c r="C28" s="21">
        <f>VLOOKUP($B28,Listen!$B:$CN,C$2,FALSE)</f>
        <v>5.04</v>
      </c>
      <c r="D28" s="21">
        <f>VLOOKUP($B28,Listen!$B:$CN,D$2,FALSE)</f>
        <v>0.39</v>
      </c>
      <c r="E28" s="21">
        <f>VLOOKUP($B28,Listen!$B:$CN,E$2,FALSE)</f>
        <v>0.29499999999999998</v>
      </c>
      <c r="F28" s="21">
        <f>VLOOKUP($B28,Listen!$B:$CN,F$2,FALSE)</f>
        <v>1.64</v>
      </c>
      <c r="G28" s="21">
        <f>VLOOKUP($B28,Listen!$B:$CN,G$2,FALSE)</f>
        <v>0.96</v>
      </c>
      <c r="H28" s="21">
        <f>VLOOKUP($B28,Listen!$B:$CN,H$2,FALSE)</f>
        <v>0.5</v>
      </c>
      <c r="I28" s="21">
        <f>VLOOKUP($B28,Listen!$B:$CN,I$2,FALSE)</f>
        <v>0.32</v>
      </c>
      <c r="J28" s="21">
        <f>VLOOKUP($B28,Listen!$B:$CN,J$2,FALSE)</f>
        <v>0.17499999999999999</v>
      </c>
      <c r="K28" s="21">
        <f>VLOOKUP($B28,Listen!$B:$CN,K$2,FALSE)</f>
        <v>0.17499999999999999</v>
      </c>
      <c r="L28" s="21">
        <f>VLOOKUP($B28,Listen!$B:$CN,L$2,FALSE)</f>
        <v>0.46</v>
      </c>
      <c r="M28" s="21">
        <f>VLOOKUP($B28,Listen!$B:$CN,M$2,FALSE)</f>
        <v>-0.25</v>
      </c>
      <c r="N28" s="21">
        <f>VLOOKUP($B28,Listen!$B:$CN,N$2,FALSE)</f>
        <v>-0.19500000000000001</v>
      </c>
      <c r="O28" s="21">
        <f>VLOOKUP($B28,Listen!$B:$CN,O$2,FALSE)</f>
        <v>0.49</v>
      </c>
      <c r="P28" s="21">
        <f>VLOOKUP($B28,Listen!$B:$CN,P$2,FALSE)</f>
        <v>-6.25E-2</v>
      </c>
      <c r="Q28" s="21">
        <f>VLOOKUP($B28,Listen!$B:$CN,Q$2,FALSE)</f>
        <v>-0.10249999999999999</v>
      </c>
      <c r="R28" s="21">
        <f>VLOOKUP($B28,Listen!$B:$CN,R$2,FALSE)</f>
        <v>-7.4999999999999997E-2</v>
      </c>
      <c r="S28" s="21">
        <f>VLOOKUP($B28,Listen!$B:$CN,S$2,FALSE)</f>
        <v>-7.0000000000000007E-2</v>
      </c>
      <c r="T28" s="21">
        <f>VLOOKUP($B28,Listen!$B:$CN,T$2,FALSE)</f>
        <v>-5.5E-2</v>
      </c>
      <c r="U28" s="21">
        <f>VLOOKUP($B28,Listen!$B:$CN,U$2,FALSE)</f>
        <v>-0.08</v>
      </c>
      <c r="V28" s="21">
        <f>VLOOKUP($B28,Listen!$B:$CN,V$2,FALSE)</f>
        <v>-8.2500000000000004E-2</v>
      </c>
      <c r="W28" s="21">
        <f>VLOOKUP($B28,Listen!$B:$CN,W$2,FALSE)</f>
        <v>-0.02</v>
      </c>
      <c r="X28" s="21">
        <f>VLOOKUP($B28,Listen!$B:$CN,X$2,FALSE)</f>
        <v>3.4849999999999999</v>
      </c>
      <c r="Y28" s="21">
        <f>VLOOKUP($B28,Listen!$B:$CN,Y$2,FALSE)</f>
        <v>4.4850000000000003</v>
      </c>
      <c r="Z28" s="21">
        <f>VLOOKUP($B28,Listen!$B:$CN,Z$2,FALSE)</f>
        <v>5.0000000000000001E-3</v>
      </c>
      <c r="AA28" s="21">
        <f>VLOOKUP($B28,Listen!$B:$CN,AA$2,FALSE)</f>
        <v>0.43</v>
      </c>
      <c r="AB28" s="21">
        <f>VLOOKUP($B28,Listen!$B:$CN,AB$2,FALSE)</f>
        <v>-6.7500000000000004E-2</v>
      </c>
      <c r="AC28" s="21">
        <f>VLOOKUP($B28,Listen!$B:$CN,AC$2,FALSE)</f>
        <v>1.64</v>
      </c>
      <c r="AD28" s="21">
        <f>VLOOKUP($B28,Listen!$B:$CN,AD$2,FALSE)</f>
        <v>-0.155</v>
      </c>
      <c r="AE28" s="21">
        <f>VLOOKUP($B28,Listen!$B:$CN,AE$2,FALSE)</f>
        <v>-9.7500000000000003E-2</v>
      </c>
      <c r="AF28" s="21">
        <f>VLOOKUP($B28,Listen!$B:$CN,AF$2,FALSE)</f>
        <v>-0.20599999999999999</v>
      </c>
      <c r="AG28" s="21">
        <f>VLOOKUP($B28,Listen!$B:$CN,AG$2,FALSE)</f>
        <v>-0.155</v>
      </c>
      <c r="AH28" s="21">
        <f>VLOOKUP($B28,Listen!$B:$CN,AH$2,FALSE)</f>
        <v>4.1950000000000003</v>
      </c>
      <c r="AI28" s="21">
        <f>VLOOKUP($B28,Listen!$B:$CN,AI$2,FALSE)</f>
        <v>-5.5E-2</v>
      </c>
      <c r="AJ28" s="21">
        <f>VLOOKUP($B28,Listen!$B:$CN,AJ$2,FALSE)</f>
        <v>-0.1</v>
      </c>
      <c r="AK28" s="21">
        <f>VLOOKUP($B28,Listen!$B:$CN,AK$2,FALSE)</f>
        <v>-7.4999999999999997E-2</v>
      </c>
      <c r="AL28" s="21">
        <f>VLOOKUP($B28,Listen!$B:$CN,AL$2,FALSE)</f>
        <v>-7.4999999999999997E-2</v>
      </c>
      <c r="AM28" s="21">
        <f>VLOOKUP($B28,Listen!$B:$CN,AM$2,FALSE)</f>
        <v>-5.5E-2</v>
      </c>
      <c r="AN28" s="21">
        <f>VLOOKUP($B28,Listen!$B:$CN,AN$2,FALSE)</f>
        <v>-1.4999999999999999E-2</v>
      </c>
      <c r="AO28" s="21">
        <f>VLOOKUP($B28,Listen!$B:$CN,AO$2,FALSE)</f>
        <v>2.5000000000000001E-2</v>
      </c>
      <c r="AP28" s="21">
        <f>VLOOKUP($B28,Listen!$B:$CN,AP$2,FALSE)</f>
        <v>0.06</v>
      </c>
      <c r="AQ28" s="123">
        <f>VLOOKUP($B28,Listen!$B:$CN,AQ$2,FALSE)</f>
        <v>-7.2499999999999995E-2</v>
      </c>
      <c r="AR28" s="21">
        <f>VLOOKUP($B28,Listen!$B:$CN,AR$2,FALSE)</f>
        <v>-0.1075</v>
      </c>
      <c r="AS28" s="21">
        <f>VLOOKUP($B28,Listen!$B:$CN,AS$2,FALSE)</f>
        <v>0.755</v>
      </c>
      <c r="AT28" s="21">
        <f>VLOOKUP($B28,Listen!$B:$CN,AT$2,FALSE)</f>
        <v>0.16500000000000001</v>
      </c>
      <c r="AU28" s="21">
        <f>VLOOKUP($B28,Listen!$B:$CN,AU$2,FALSE)</f>
        <v>0</v>
      </c>
      <c r="AV28" s="21">
        <f>VLOOKUP($B28,Listen!$B:$CN,AV$2,FALSE)</f>
        <v>0</v>
      </c>
      <c r="AW28" s="21">
        <f>VLOOKUP($B28,Listen!$B:$CN,AW$2,FALSE)</f>
        <v>0</v>
      </c>
      <c r="AX28" s="21">
        <f>VLOOKUP($B28,Listen!$B:$CN,AX$2,FALSE)</f>
        <v>0</v>
      </c>
      <c r="AY28" s="21">
        <f>VLOOKUP($B28,Listen!$B:$CN,AY$2,FALSE)</f>
        <v>0</v>
      </c>
      <c r="AZ28" s="21">
        <f>VLOOKUP($B28,Listen!$B:$CN,AZ$2,FALSE)</f>
        <v>0</v>
      </c>
      <c r="BA28" s="84">
        <v>28</v>
      </c>
    </row>
    <row r="29" spans="2:53">
      <c r="B29" s="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R29" s="21"/>
      <c r="AS29" s="21"/>
      <c r="AT29" s="21"/>
      <c r="AU29" s="21"/>
      <c r="AV29" s="21"/>
      <c r="AW29" s="21"/>
      <c r="AX29" s="21"/>
      <c r="AY29" s="21"/>
      <c r="AZ29" s="21"/>
      <c r="BA29" s="84">
        <v>29</v>
      </c>
    </row>
    <row r="30" spans="2:53">
      <c r="B30" s="9">
        <v>37347</v>
      </c>
      <c r="C30" s="21">
        <f>VLOOKUP($B30,Listen!$B:$CN,C$2,FALSE)</f>
        <v>4.5350000000000001</v>
      </c>
      <c r="D30" s="21">
        <f>VLOOKUP($B30,Listen!$B:$CN,D$2,FALSE)</f>
        <v>0.21</v>
      </c>
      <c r="E30" s="21">
        <f>VLOOKUP($B30,Listen!$B:$CN,E$2,FALSE)</f>
        <v>0.13500000000000001</v>
      </c>
      <c r="F30" s="21">
        <f>VLOOKUP($B30,Listen!$B:$CN,F$2,FALSE)</f>
        <v>0.5</v>
      </c>
      <c r="G30" s="21">
        <f>VLOOKUP($B30,Listen!$B:$CN,G$2,FALSE)</f>
        <v>0.435</v>
      </c>
      <c r="H30" s="21">
        <f>VLOOKUP($B30,Listen!$B:$CN,H$2,FALSE)</f>
        <v>0.35</v>
      </c>
      <c r="I30" s="21">
        <f>VLOOKUP($B30,Listen!$B:$CN,I$2,FALSE)</f>
        <v>0.20499999999999999</v>
      </c>
      <c r="J30" s="21">
        <f>VLOOKUP($B30,Listen!$B:$CN,J$2,FALSE)</f>
        <v>3.5000000000000003E-2</v>
      </c>
      <c r="K30" s="21">
        <f>VLOOKUP($B30,Listen!$B:$CN,K$2,FALSE)</f>
        <v>3.5000000000000003E-2</v>
      </c>
      <c r="L30" s="21">
        <f>VLOOKUP($B30,Listen!$B:$CN,L$2,FALSE)</f>
        <v>0.27</v>
      </c>
      <c r="M30" s="21">
        <f>VLOOKUP($B30,Listen!$B:$CN,M$2,FALSE)</f>
        <v>-0.505</v>
      </c>
      <c r="N30" s="21">
        <f>VLOOKUP($B30,Listen!$B:$CN,N$2,FALSE)</f>
        <v>-0.33500000000000002</v>
      </c>
      <c r="O30" s="21">
        <f>VLOOKUP($B30,Listen!$B:$CN,O$2,FALSE)</f>
        <v>0.26500000000000001</v>
      </c>
      <c r="P30" s="21">
        <f>VLOOKUP($B30,Listen!$B:$CN,P$2,FALSE)</f>
        <v>-6.5000000000000002E-2</v>
      </c>
      <c r="Q30" s="21">
        <f>VLOOKUP($B30,Listen!$B:$CN,Q$2,FALSE)</f>
        <v>-0.1</v>
      </c>
      <c r="R30" s="21">
        <f>VLOOKUP($B30,Listen!$B:$CN,R$2,FALSE)</f>
        <v>-8.5000000000000006E-2</v>
      </c>
      <c r="S30" s="21">
        <f>VLOOKUP($B30,Listen!$B:$CN,S$2,FALSE)</f>
        <v>-7.0000000000000007E-2</v>
      </c>
      <c r="T30" s="21">
        <f>VLOOKUP($B30,Listen!$B:$CN,T$2,FALSE)</f>
        <v>-6.5000000000000002E-2</v>
      </c>
      <c r="U30" s="21">
        <f>VLOOKUP($B30,Listen!$B:$CN,U$2,FALSE)</f>
        <v>-7.2499999999999995E-2</v>
      </c>
      <c r="V30" s="21">
        <f>VLOOKUP($B30,Listen!$B:$CN,V$2,FALSE)</f>
        <v>-8.5000000000000006E-2</v>
      </c>
      <c r="W30" s="21">
        <f>VLOOKUP($B30,Listen!$B:$CN,W$2,FALSE)</f>
        <v>-1.4999999999999999E-2</v>
      </c>
      <c r="X30" s="21">
        <f>VLOOKUP($B30,Listen!$B:$CN,X$2,FALSE)</f>
        <v>0.89500000000000002</v>
      </c>
      <c r="Y30" s="21">
        <f>VLOOKUP($B30,Listen!$B:$CN,Y$2,FALSE)</f>
        <v>1.395</v>
      </c>
      <c r="Z30" s="21">
        <f>VLOOKUP($B30,Listen!$B:$CN,Z$2,FALSE)</f>
        <v>1E-3</v>
      </c>
      <c r="AA30" s="21">
        <f>VLOOKUP($B30,Listen!$B:$CN,AA$2,FALSE)</f>
        <v>0.21</v>
      </c>
      <c r="AB30" s="21">
        <f>VLOOKUP($B30,Listen!$B:$CN,AB$2,FALSE)</f>
        <v>-7.0000000000000007E-2</v>
      </c>
      <c r="AC30" s="21">
        <f>VLOOKUP($B30,Listen!$B:$CN,AC$2,FALSE)</f>
        <v>0.5</v>
      </c>
      <c r="AD30" s="21">
        <f>VLOOKUP($B30,Listen!$B:$CN,AD$2,FALSE)</f>
        <v>-0.13750000000000001</v>
      </c>
      <c r="AE30" s="21">
        <f>VLOOKUP($B30,Listen!$B:$CN,AE$2,FALSE)</f>
        <v>-9.7500000000000003E-2</v>
      </c>
      <c r="AF30" s="21">
        <f>VLOOKUP($B30,Listen!$B:$CN,AF$2,FALSE)</f>
        <v>-0.1605</v>
      </c>
      <c r="AG30" s="21">
        <f>VLOOKUP($B30,Listen!$B:$CN,AG$2,FALSE)</f>
        <v>-0.11</v>
      </c>
      <c r="AH30" s="21">
        <f>VLOOKUP($B30,Listen!$B:$CN,AH$2,FALSE)</f>
        <v>1.395</v>
      </c>
      <c r="AI30" s="21">
        <f>VLOOKUP($B30,Listen!$B:$CN,AI$2,FALSE)</f>
        <v>-6.5000000000000002E-2</v>
      </c>
      <c r="AJ30" s="21">
        <f>VLOOKUP($B30,Listen!$B:$CN,AJ$2,FALSE)</f>
        <v>-0.11</v>
      </c>
      <c r="AK30" s="21">
        <f>VLOOKUP($B30,Listen!$B:$CN,AK$2,FALSE)</f>
        <v>-8.5000000000000006E-2</v>
      </c>
      <c r="AL30" s="21">
        <f>VLOOKUP($B30,Listen!$B:$CN,AL$2,FALSE)</f>
        <v>-8.5000000000000006E-2</v>
      </c>
      <c r="AM30" s="21">
        <f>VLOOKUP($B30,Listen!$B:$CN,AM$2,FALSE)</f>
        <v>-7.8E-2</v>
      </c>
      <c r="AN30" s="21">
        <f>VLOOKUP($B30,Listen!$B:$CN,AN$2,FALSE)</f>
        <v>-2.8000000000000001E-2</v>
      </c>
      <c r="AO30" s="21">
        <f>VLOOKUP($B30,Listen!$B:$CN,AO$2,FALSE)</f>
        <v>1.7500000000000002E-2</v>
      </c>
      <c r="AP30" s="21">
        <f>VLOOKUP($B30,Listen!$B:$CN,AP$2,FALSE)</f>
        <v>3.7499999999999999E-2</v>
      </c>
      <c r="AQ30" s="123">
        <f>VLOOKUP($B30,Listen!$B:$CN,AQ$2,FALSE)</f>
        <v>-7.7499999999999999E-2</v>
      </c>
      <c r="AR30" s="21">
        <f>VLOOKUP($B30,Listen!$B:$CN,AR$2,FALSE)</f>
        <v>-0.14749999999999999</v>
      </c>
      <c r="AS30" s="21">
        <f>VLOOKUP($B30,Listen!$B:$CN,AS$2,FALSE)</f>
        <v>0.26</v>
      </c>
      <c r="AT30" s="21">
        <f>VLOOKUP($B30,Listen!$B:$CN,AT$2,FALSE)</f>
        <v>0.06</v>
      </c>
      <c r="AU30" s="21">
        <f>VLOOKUP($B30,Listen!$B:$CN,AU$2,FALSE)</f>
        <v>0</v>
      </c>
      <c r="AV30" s="21">
        <f>VLOOKUP($B30,Listen!$B:$CN,AV$2,FALSE)</f>
        <v>0</v>
      </c>
      <c r="AW30" s="21">
        <f>VLOOKUP($B30,Listen!$B:$CN,AW$2,FALSE)</f>
        <v>0</v>
      </c>
      <c r="AX30" s="21">
        <f>VLOOKUP($B30,Listen!$B:$CN,AX$2,FALSE)</f>
        <v>0</v>
      </c>
      <c r="AY30" s="21">
        <f>VLOOKUP($B30,Listen!$B:$CN,AY$2,FALSE)</f>
        <v>0</v>
      </c>
      <c r="AZ30" s="21">
        <f>VLOOKUP($B30,Listen!$B:$CN,AZ$2,FALSE)</f>
        <v>0</v>
      </c>
      <c r="BA30" s="84">
        <v>30</v>
      </c>
    </row>
    <row r="31" spans="2:53">
      <c r="B31" s="9">
        <v>37377</v>
      </c>
      <c r="C31" s="21">
        <f>VLOOKUP($B31,Listen!$B:$CN,C$2,FALSE)</f>
        <v>4.4400000000000004</v>
      </c>
      <c r="D31" s="21">
        <f>VLOOKUP($B31,Listen!$B:$CN,D$2,FALSE)</f>
        <v>0.21</v>
      </c>
      <c r="E31" s="21">
        <f>VLOOKUP($B31,Listen!$B:$CN,E$2,FALSE)</f>
        <v>0.13500000000000001</v>
      </c>
      <c r="F31" s="21">
        <f>VLOOKUP($B31,Listen!$B:$CN,F$2,FALSE)</f>
        <v>0.44</v>
      </c>
      <c r="G31" s="21">
        <f>VLOOKUP($B31,Listen!$B:$CN,G$2,FALSE)</f>
        <v>0.38500000000000001</v>
      </c>
      <c r="H31" s="21">
        <f>VLOOKUP($B31,Listen!$B:$CN,H$2,FALSE)</f>
        <v>0.255</v>
      </c>
      <c r="I31" s="21">
        <f>VLOOKUP($B31,Listen!$B:$CN,I$2,FALSE)</f>
        <v>0.19500000000000001</v>
      </c>
      <c r="J31" s="21">
        <f>VLOOKUP($B31,Listen!$B:$CN,J$2,FALSE)</f>
        <v>3.5000000000000003E-2</v>
      </c>
      <c r="K31" s="21">
        <f>VLOOKUP($B31,Listen!$B:$CN,K$2,FALSE)</f>
        <v>3.5000000000000003E-2</v>
      </c>
      <c r="L31" s="21">
        <f>VLOOKUP($B31,Listen!$B:$CN,L$2,FALSE)</f>
        <v>0.27</v>
      </c>
      <c r="M31" s="21">
        <f>VLOOKUP($B31,Listen!$B:$CN,M$2,FALSE)</f>
        <v>-0.505</v>
      </c>
      <c r="N31" s="21">
        <f>VLOOKUP($B31,Listen!$B:$CN,N$2,FALSE)</f>
        <v>-0.33500000000000002</v>
      </c>
      <c r="O31" s="21">
        <f>VLOOKUP($B31,Listen!$B:$CN,O$2,FALSE)</f>
        <v>0.26500000000000001</v>
      </c>
      <c r="P31" s="21">
        <f>VLOOKUP($B31,Listen!$B:$CN,P$2,FALSE)</f>
        <v>-6.5000000000000002E-2</v>
      </c>
      <c r="Q31" s="21">
        <f>VLOOKUP($B31,Listen!$B:$CN,Q$2,FALSE)</f>
        <v>-0.1</v>
      </c>
      <c r="R31" s="21">
        <f>VLOOKUP($B31,Listen!$B:$CN,R$2,FALSE)</f>
        <v>-8.5000000000000006E-2</v>
      </c>
      <c r="S31" s="21">
        <f>VLOOKUP($B31,Listen!$B:$CN,S$2,FALSE)</f>
        <v>-7.0000000000000007E-2</v>
      </c>
      <c r="T31" s="21">
        <f>VLOOKUP($B31,Listen!$B:$CN,T$2,FALSE)</f>
        <v>-6.5000000000000002E-2</v>
      </c>
      <c r="U31" s="21">
        <f>VLOOKUP($B31,Listen!$B:$CN,U$2,FALSE)</f>
        <v>-7.2499999999999995E-2</v>
      </c>
      <c r="V31" s="21">
        <f>VLOOKUP($B31,Listen!$B:$CN,V$2,FALSE)</f>
        <v>-8.5000000000000006E-2</v>
      </c>
      <c r="W31" s="21">
        <f>VLOOKUP($B31,Listen!$B:$CN,W$2,FALSE)</f>
        <v>-1.4999999999999999E-2</v>
      </c>
      <c r="X31" s="21">
        <f>VLOOKUP($B31,Listen!$B:$CN,X$2,FALSE)</f>
        <v>0.89500000000000002</v>
      </c>
      <c r="Y31" s="21">
        <f>VLOOKUP($B31,Listen!$B:$CN,Y$2,FALSE)</f>
        <v>1.395</v>
      </c>
      <c r="Z31" s="21">
        <f>VLOOKUP($B31,Listen!$B:$CN,Z$2,FALSE)</f>
        <v>3.5000000000000001E-3</v>
      </c>
      <c r="AA31" s="21">
        <f>VLOOKUP($B31,Listen!$B:$CN,AA$2,FALSE)</f>
        <v>0.21</v>
      </c>
      <c r="AB31" s="21">
        <f>VLOOKUP($B31,Listen!$B:$CN,AB$2,FALSE)</f>
        <v>-7.0000000000000007E-2</v>
      </c>
      <c r="AC31" s="21">
        <f>VLOOKUP($B31,Listen!$B:$CN,AC$2,FALSE)</f>
        <v>0.44</v>
      </c>
      <c r="AD31" s="21">
        <f>VLOOKUP($B31,Listen!$B:$CN,AD$2,FALSE)</f>
        <v>-0.1225</v>
      </c>
      <c r="AE31" s="21">
        <f>VLOOKUP($B31,Listen!$B:$CN,AE$2,FALSE)</f>
        <v>-9.7500000000000003E-2</v>
      </c>
      <c r="AF31" s="21">
        <f>VLOOKUP($B31,Listen!$B:$CN,AF$2,FALSE)</f>
        <v>-0.13800000000000001</v>
      </c>
      <c r="AG31" s="21">
        <f>VLOOKUP($B31,Listen!$B:$CN,AG$2,FALSE)</f>
        <v>-0.11</v>
      </c>
      <c r="AH31" s="21">
        <f>VLOOKUP($B31,Listen!$B:$CN,AH$2,FALSE)</f>
        <v>1.395</v>
      </c>
      <c r="AI31" s="21">
        <f>VLOOKUP($B31,Listen!$B:$CN,AI$2,FALSE)</f>
        <v>-6.5000000000000002E-2</v>
      </c>
      <c r="AJ31" s="21">
        <f>VLOOKUP($B31,Listen!$B:$CN,AJ$2,FALSE)</f>
        <v>-0.11</v>
      </c>
      <c r="AK31" s="21">
        <f>VLOOKUP($B31,Listen!$B:$CN,AK$2,FALSE)</f>
        <v>-8.5000000000000006E-2</v>
      </c>
      <c r="AL31" s="21">
        <f>VLOOKUP($B31,Listen!$B:$CN,AL$2,FALSE)</f>
        <v>-8.5000000000000006E-2</v>
      </c>
      <c r="AM31" s="21">
        <f>VLOOKUP($B31,Listen!$B:$CN,AM$2,FALSE)</f>
        <v>-7.5499999999999998E-2</v>
      </c>
      <c r="AN31" s="21">
        <f>VLOOKUP($B31,Listen!$B:$CN,AN$2,FALSE)</f>
        <v>-2.5499999999999998E-2</v>
      </c>
      <c r="AO31" s="21">
        <f>VLOOKUP($B31,Listen!$B:$CN,AO$2,FALSE)</f>
        <v>1.7500000000000002E-2</v>
      </c>
      <c r="AP31" s="21">
        <f>VLOOKUP($B31,Listen!$B:$CN,AP$2,FALSE)</f>
        <v>3.7499999999999999E-2</v>
      </c>
      <c r="AQ31" s="123">
        <f>VLOOKUP($B31,Listen!$B:$CN,AQ$2,FALSE)</f>
        <v>-7.2499999999999995E-2</v>
      </c>
      <c r="AR31" s="21">
        <f>VLOOKUP($B31,Listen!$B:$CN,AR$2,FALSE)</f>
        <v>-9.5000000000000001E-2</v>
      </c>
      <c r="AS31" s="21">
        <f>VLOOKUP($B31,Listen!$B:$CN,AS$2,FALSE)</f>
        <v>0.26</v>
      </c>
      <c r="AT31" s="21">
        <f>VLOOKUP($B31,Listen!$B:$CN,AT$2,FALSE)</f>
        <v>0.06</v>
      </c>
      <c r="AU31" s="21">
        <f>VLOOKUP($B31,Listen!$B:$CN,AU$2,FALSE)</f>
        <v>0</v>
      </c>
      <c r="AV31" s="21">
        <f>VLOOKUP($B31,Listen!$B:$CN,AV$2,FALSE)</f>
        <v>0</v>
      </c>
      <c r="AW31" s="21">
        <f>VLOOKUP($B31,Listen!$B:$CN,AW$2,FALSE)</f>
        <v>0</v>
      </c>
      <c r="AX31" s="21">
        <f>VLOOKUP($B31,Listen!$B:$CN,AX$2,FALSE)</f>
        <v>0</v>
      </c>
      <c r="AY31" s="21">
        <f>VLOOKUP($B31,Listen!$B:$CN,AY$2,FALSE)</f>
        <v>0</v>
      </c>
      <c r="AZ31" s="21">
        <f>VLOOKUP($B31,Listen!$B:$CN,AZ$2,FALSE)</f>
        <v>0</v>
      </c>
      <c r="BA31" s="84">
        <v>31</v>
      </c>
    </row>
    <row r="32" spans="2:53">
      <c r="B32" s="9">
        <v>37408</v>
      </c>
      <c r="C32" s="21">
        <f>VLOOKUP($B32,Listen!$B:$CN,C$2,FALSE)</f>
        <v>4.4550000000000001</v>
      </c>
      <c r="D32" s="21">
        <f>VLOOKUP($B32,Listen!$B:$CN,D$2,FALSE)</f>
        <v>0.21</v>
      </c>
      <c r="E32" s="21">
        <f>VLOOKUP($B32,Listen!$B:$CN,E$2,FALSE)</f>
        <v>0.13500000000000001</v>
      </c>
      <c r="F32" s="21">
        <f>VLOOKUP($B32,Listen!$B:$CN,F$2,FALSE)</f>
        <v>0.44</v>
      </c>
      <c r="G32" s="21">
        <f>VLOOKUP($B32,Listen!$B:$CN,G$2,FALSE)</f>
        <v>0.38500000000000001</v>
      </c>
      <c r="H32" s="21">
        <f>VLOOKUP($B32,Listen!$B:$CN,H$2,FALSE)</f>
        <v>0.255</v>
      </c>
      <c r="I32" s="21">
        <f>VLOOKUP($B32,Listen!$B:$CN,I$2,FALSE)</f>
        <v>0.20499999999999999</v>
      </c>
      <c r="J32" s="21">
        <f>VLOOKUP($B32,Listen!$B:$CN,J$2,FALSE)</f>
        <v>3.5000000000000003E-2</v>
      </c>
      <c r="K32" s="21">
        <f>VLOOKUP($B32,Listen!$B:$CN,K$2,FALSE)</f>
        <v>3.5000000000000003E-2</v>
      </c>
      <c r="L32" s="21">
        <f>VLOOKUP($B32,Listen!$B:$CN,L$2,FALSE)</f>
        <v>0.27</v>
      </c>
      <c r="M32" s="21">
        <f>VLOOKUP($B32,Listen!$B:$CN,M$2,FALSE)</f>
        <v>-0.505</v>
      </c>
      <c r="N32" s="21">
        <f>VLOOKUP($B32,Listen!$B:$CN,N$2,FALSE)</f>
        <v>-0.33500000000000002</v>
      </c>
      <c r="O32" s="21">
        <f>VLOOKUP($B32,Listen!$B:$CN,O$2,FALSE)</f>
        <v>0.26500000000000001</v>
      </c>
      <c r="P32" s="21">
        <f>VLOOKUP($B32,Listen!$B:$CN,P$2,FALSE)</f>
        <v>-6.5000000000000002E-2</v>
      </c>
      <c r="Q32" s="21">
        <f>VLOOKUP($B32,Listen!$B:$CN,Q$2,FALSE)</f>
        <v>-0.1</v>
      </c>
      <c r="R32" s="21">
        <f>VLOOKUP($B32,Listen!$B:$CN,R$2,FALSE)</f>
        <v>-8.5000000000000006E-2</v>
      </c>
      <c r="S32" s="21">
        <f>VLOOKUP($B32,Listen!$B:$CN,S$2,FALSE)</f>
        <v>-7.0000000000000007E-2</v>
      </c>
      <c r="T32" s="21">
        <f>VLOOKUP($B32,Listen!$B:$CN,T$2,FALSE)</f>
        <v>-6.5000000000000002E-2</v>
      </c>
      <c r="U32" s="21">
        <f>VLOOKUP($B32,Listen!$B:$CN,U$2,FALSE)</f>
        <v>-7.2499999999999995E-2</v>
      </c>
      <c r="V32" s="21">
        <f>VLOOKUP($B32,Listen!$B:$CN,V$2,FALSE)</f>
        <v>-8.5000000000000006E-2</v>
      </c>
      <c r="W32" s="21">
        <f>VLOOKUP($B32,Listen!$B:$CN,W$2,FALSE)</f>
        <v>-1.4999999999999999E-2</v>
      </c>
      <c r="X32" s="21">
        <f>VLOOKUP($B32,Listen!$B:$CN,X$2,FALSE)</f>
        <v>0.89500000000000002</v>
      </c>
      <c r="Y32" s="21">
        <f>VLOOKUP($B32,Listen!$B:$CN,Y$2,FALSE)</f>
        <v>1.395</v>
      </c>
      <c r="Z32" s="21">
        <f>VLOOKUP($B32,Listen!$B:$CN,Z$2,FALSE)</f>
        <v>3.5000000000000001E-3</v>
      </c>
      <c r="AA32" s="21">
        <f>VLOOKUP($B32,Listen!$B:$CN,AA$2,FALSE)</f>
        <v>0.21</v>
      </c>
      <c r="AB32" s="21">
        <f>VLOOKUP($B32,Listen!$B:$CN,AB$2,FALSE)</f>
        <v>-7.0000000000000007E-2</v>
      </c>
      <c r="AC32" s="21">
        <f>VLOOKUP($B32,Listen!$B:$CN,AC$2,FALSE)</f>
        <v>0.44</v>
      </c>
      <c r="AD32" s="21">
        <f>VLOOKUP($B32,Listen!$B:$CN,AD$2,FALSE)</f>
        <v>-0.1275</v>
      </c>
      <c r="AE32" s="21">
        <f>VLOOKUP($B32,Listen!$B:$CN,AE$2,FALSE)</f>
        <v>-9.7500000000000003E-2</v>
      </c>
      <c r="AF32" s="21">
        <f>VLOOKUP($B32,Listen!$B:$CN,AF$2,FALSE)</f>
        <v>-0.13800000000000001</v>
      </c>
      <c r="AG32" s="21">
        <f>VLOOKUP($B32,Listen!$B:$CN,AG$2,FALSE)</f>
        <v>-0.11</v>
      </c>
      <c r="AH32" s="21">
        <f>VLOOKUP($B32,Listen!$B:$CN,AH$2,FALSE)</f>
        <v>1.395</v>
      </c>
      <c r="AI32" s="21">
        <f>VLOOKUP($B32,Listen!$B:$CN,AI$2,FALSE)</f>
        <v>-6.5000000000000002E-2</v>
      </c>
      <c r="AJ32" s="21">
        <f>VLOOKUP($B32,Listen!$B:$CN,AJ$2,FALSE)</f>
        <v>-0.11</v>
      </c>
      <c r="AK32" s="21">
        <f>VLOOKUP($B32,Listen!$B:$CN,AK$2,FALSE)</f>
        <v>-8.5000000000000006E-2</v>
      </c>
      <c r="AL32" s="21">
        <f>VLOOKUP($B32,Listen!$B:$CN,AL$2,FALSE)</f>
        <v>-8.5000000000000006E-2</v>
      </c>
      <c r="AM32" s="21">
        <f>VLOOKUP($B32,Listen!$B:$CN,AM$2,FALSE)</f>
        <v>-7.5499999999999998E-2</v>
      </c>
      <c r="AN32" s="21">
        <f>VLOOKUP($B32,Listen!$B:$CN,AN$2,FALSE)</f>
        <v>-2.5499999999999998E-2</v>
      </c>
      <c r="AO32" s="21">
        <f>VLOOKUP($B32,Listen!$B:$CN,AO$2,FALSE)</f>
        <v>1.7500000000000002E-2</v>
      </c>
      <c r="AP32" s="21">
        <f>VLOOKUP($B32,Listen!$B:$CN,AP$2,FALSE)</f>
        <v>3.7499999999999999E-2</v>
      </c>
      <c r="AQ32" s="123">
        <f>VLOOKUP($B32,Listen!$B:$CN,AQ$2,FALSE)</f>
        <v>-7.2499999999999995E-2</v>
      </c>
      <c r="AR32" s="21">
        <f>VLOOKUP($B32,Listen!$B:$CN,AR$2,FALSE)</f>
        <v>-9.2499999999999999E-2</v>
      </c>
      <c r="AS32" s="21">
        <f>VLOOKUP($B32,Listen!$B:$CN,AS$2,FALSE)</f>
        <v>0.26</v>
      </c>
      <c r="AT32" s="21">
        <f>VLOOKUP($B32,Listen!$B:$CN,AT$2,FALSE)</f>
        <v>0.06</v>
      </c>
      <c r="AU32" s="21">
        <f>VLOOKUP($B32,Listen!$B:$CN,AU$2,FALSE)</f>
        <v>0</v>
      </c>
      <c r="AV32" s="21">
        <f>VLOOKUP($B32,Listen!$B:$CN,AV$2,FALSE)</f>
        <v>0</v>
      </c>
      <c r="AW32" s="21">
        <f>VLOOKUP($B32,Listen!$B:$CN,AW$2,FALSE)</f>
        <v>0</v>
      </c>
      <c r="AX32" s="21">
        <f>VLOOKUP($B32,Listen!$B:$CN,AX$2,FALSE)</f>
        <v>0</v>
      </c>
      <c r="AY32" s="21">
        <f>VLOOKUP($B32,Listen!$B:$CN,AY$2,FALSE)</f>
        <v>0</v>
      </c>
      <c r="AZ32" s="21">
        <f>VLOOKUP($B32,Listen!$B:$CN,AZ$2,FALSE)</f>
        <v>0</v>
      </c>
      <c r="BA32" s="84">
        <v>32</v>
      </c>
    </row>
    <row r="33" spans="2:53">
      <c r="B33" s="9">
        <v>37438</v>
      </c>
      <c r="C33" s="21">
        <f>VLOOKUP($B33,Listen!$B:$CN,C$2,FALSE)</f>
        <v>4.4889999999999999</v>
      </c>
      <c r="D33" s="21">
        <f>VLOOKUP($B33,Listen!$B:$CN,D$2,FALSE)</f>
        <v>0.21</v>
      </c>
      <c r="E33" s="21">
        <f>VLOOKUP($B33,Listen!$B:$CN,E$2,FALSE)</f>
        <v>0.13500000000000001</v>
      </c>
      <c r="F33" s="21">
        <f>VLOOKUP($B33,Listen!$B:$CN,F$2,FALSE)</f>
        <v>0.5</v>
      </c>
      <c r="G33" s="21">
        <f>VLOOKUP($B33,Listen!$B:$CN,G$2,FALSE)</f>
        <v>0.39750000000000002</v>
      </c>
      <c r="H33" s="21">
        <f>VLOOKUP($B33,Listen!$B:$CN,H$2,FALSE)</f>
        <v>0.26500000000000001</v>
      </c>
      <c r="I33" s="21">
        <f>VLOOKUP($B33,Listen!$B:$CN,I$2,FALSE)</f>
        <v>0.24</v>
      </c>
      <c r="J33" s="21">
        <f>VLOOKUP($B33,Listen!$B:$CN,J$2,FALSE)</f>
        <v>3.5000000000000003E-2</v>
      </c>
      <c r="K33" s="21">
        <f>VLOOKUP($B33,Listen!$B:$CN,K$2,FALSE)</f>
        <v>3.5000000000000003E-2</v>
      </c>
      <c r="L33" s="21">
        <f>VLOOKUP($B33,Listen!$B:$CN,L$2,FALSE)</f>
        <v>0.27</v>
      </c>
      <c r="M33" s="21">
        <f>VLOOKUP($B33,Listen!$B:$CN,M$2,FALSE)</f>
        <v>-0.505</v>
      </c>
      <c r="N33" s="21">
        <f>VLOOKUP($B33,Listen!$B:$CN,N$2,FALSE)</f>
        <v>-0.33500000000000002</v>
      </c>
      <c r="O33" s="21">
        <f>VLOOKUP($B33,Listen!$B:$CN,O$2,FALSE)</f>
        <v>0.26500000000000001</v>
      </c>
      <c r="P33" s="21">
        <f>VLOOKUP($B33,Listen!$B:$CN,P$2,FALSE)</f>
        <v>-6.5000000000000002E-2</v>
      </c>
      <c r="Q33" s="21">
        <f>VLOOKUP($B33,Listen!$B:$CN,Q$2,FALSE)</f>
        <v>-0.1</v>
      </c>
      <c r="R33" s="21">
        <f>VLOOKUP($B33,Listen!$B:$CN,R$2,FALSE)</f>
        <v>-8.5000000000000006E-2</v>
      </c>
      <c r="S33" s="21">
        <f>VLOOKUP($B33,Listen!$B:$CN,S$2,FALSE)</f>
        <v>-7.0000000000000007E-2</v>
      </c>
      <c r="T33" s="21">
        <f>VLOOKUP($B33,Listen!$B:$CN,T$2,FALSE)</f>
        <v>-6.5000000000000002E-2</v>
      </c>
      <c r="U33" s="21">
        <f>VLOOKUP($B33,Listen!$B:$CN,U$2,FALSE)</f>
        <v>-7.2499999999999995E-2</v>
      </c>
      <c r="V33" s="21">
        <f>VLOOKUP($B33,Listen!$B:$CN,V$2,FALSE)</f>
        <v>-8.5000000000000006E-2</v>
      </c>
      <c r="W33" s="21">
        <f>VLOOKUP($B33,Listen!$B:$CN,W$2,FALSE)</f>
        <v>-1.4999999999999999E-2</v>
      </c>
      <c r="X33" s="21">
        <f>VLOOKUP($B33,Listen!$B:$CN,X$2,FALSE)</f>
        <v>1.64</v>
      </c>
      <c r="Y33" s="21">
        <f>VLOOKUP($B33,Listen!$B:$CN,Y$2,FALSE)</f>
        <v>2.14</v>
      </c>
      <c r="Z33" s="21">
        <f>VLOOKUP($B33,Listen!$B:$CN,Z$2,FALSE)</f>
        <v>3.5000000000000001E-3</v>
      </c>
      <c r="AA33" s="21">
        <f>VLOOKUP($B33,Listen!$B:$CN,AA$2,FALSE)</f>
        <v>0.21</v>
      </c>
      <c r="AB33" s="21">
        <f>VLOOKUP($B33,Listen!$B:$CN,AB$2,FALSE)</f>
        <v>-7.0000000000000007E-2</v>
      </c>
      <c r="AC33" s="21">
        <f>VLOOKUP($B33,Listen!$B:$CN,AC$2,FALSE)</f>
        <v>0.5</v>
      </c>
      <c r="AD33" s="21">
        <f>VLOOKUP($B33,Listen!$B:$CN,AD$2,FALSE)</f>
        <v>-0.11749999999999999</v>
      </c>
      <c r="AE33" s="21">
        <f>VLOOKUP($B33,Listen!$B:$CN,AE$2,FALSE)</f>
        <v>-9.7500000000000003E-2</v>
      </c>
      <c r="AF33" s="21">
        <f>VLOOKUP($B33,Listen!$B:$CN,AF$2,FALSE)</f>
        <v>-0.128</v>
      </c>
      <c r="AG33" s="21">
        <f>VLOOKUP($B33,Listen!$B:$CN,AG$2,FALSE)</f>
        <v>-0.11</v>
      </c>
      <c r="AH33" s="21">
        <f>VLOOKUP($B33,Listen!$B:$CN,AH$2,FALSE)</f>
        <v>2.14</v>
      </c>
      <c r="AI33" s="21">
        <f>VLOOKUP($B33,Listen!$B:$CN,AI$2,FALSE)</f>
        <v>-6.5000000000000002E-2</v>
      </c>
      <c r="AJ33" s="21">
        <f>VLOOKUP($B33,Listen!$B:$CN,AJ$2,FALSE)</f>
        <v>-0.11</v>
      </c>
      <c r="AK33" s="21">
        <f>VLOOKUP($B33,Listen!$B:$CN,AK$2,FALSE)</f>
        <v>-8.5000000000000006E-2</v>
      </c>
      <c r="AL33" s="21">
        <f>VLOOKUP($B33,Listen!$B:$CN,AL$2,FALSE)</f>
        <v>-8.5000000000000006E-2</v>
      </c>
      <c r="AM33" s="21">
        <f>VLOOKUP($B33,Listen!$B:$CN,AM$2,FALSE)</f>
        <v>-7.5499999999999998E-2</v>
      </c>
      <c r="AN33" s="21">
        <f>VLOOKUP($B33,Listen!$B:$CN,AN$2,FALSE)</f>
        <v>-2.5499999999999998E-2</v>
      </c>
      <c r="AO33" s="21">
        <f>VLOOKUP($B33,Listen!$B:$CN,AO$2,FALSE)</f>
        <v>1.7500000000000002E-2</v>
      </c>
      <c r="AP33" s="21">
        <f>VLOOKUP($B33,Listen!$B:$CN,AP$2,FALSE)</f>
        <v>3.7499999999999999E-2</v>
      </c>
      <c r="AQ33" s="123">
        <f>VLOOKUP($B33,Listen!$B:$CN,AQ$2,FALSE)</f>
        <v>-7.2499999999999995E-2</v>
      </c>
      <c r="AR33" s="21">
        <f>VLOOKUP($B33,Listen!$B:$CN,AR$2,FALSE)</f>
        <v>-8.2500000000000004E-2</v>
      </c>
      <c r="AS33" s="21">
        <f>VLOOKUP($B33,Listen!$B:$CN,AS$2,FALSE)</f>
        <v>0.26</v>
      </c>
      <c r="AT33" s="21">
        <f>VLOOKUP($B33,Listen!$B:$CN,AT$2,FALSE)</f>
        <v>0.06</v>
      </c>
      <c r="AU33" s="21">
        <f>VLOOKUP($B33,Listen!$B:$CN,AU$2,FALSE)</f>
        <v>0</v>
      </c>
      <c r="AV33" s="21">
        <f>VLOOKUP($B33,Listen!$B:$CN,AV$2,FALSE)</f>
        <v>0</v>
      </c>
      <c r="AW33" s="21">
        <f>VLOOKUP($B33,Listen!$B:$CN,AW$2,FALSE)</f>
        <v>0</v>
      </c>
      <c r="AX33" s="21">
        <f>VLOOKUP($B33,Listen!$B:$CN,AX$2,FALSE)</f>
        <v>0</v>
      </c>
      <c r="AY33" s="21">
        <f>VLOOKUP($B33,Listen!$B:$CN,AY$2,FALSE)</f>
        <v>0</v>
      </c>
      <c r="AZ33" s="21">
        <f>VLOOKUP($B33,Listen!$B:$CN,AZ$2,FALSE)</f>
        <v>0</v>
      </c>
      <c r="BA33" s="84">
        <v>33</v>
      </c>
    </row>
    <row r="34" spans="2:53">
      <c r="B34" s="9">
        <v>37469</v>
      </c>
      <c r="C34" s="21">
        <f>VLOOKUP($B34,Listen!$B:$CN,C$2,FALSE)</f>
        <v>4.47</v>
      </c>
      <c r="D34" s="21">
        <f>VLOOKUP($B34,Listen!$B:$CN,D$2,FALSE)</f>
        <v>0.21</v>
      </c>
      <c r="E34" s="21">
        <f>VLOOKUP($B34,Listen!$B:$CN,E$2,FALSE)</f>
        <v>0.13500000000000001</v>
      </c>
      <c r="F34" s="21">
        <f>VLOOKUP($B34,Listen!$B:$CN,F$2,FALSE)</f>
        <v>0.5</v>
      </c>
      <c r="G34" s="21">
        <f>VLOOKUP($B34,Listen!$B:$CN,G$2,FALSE)</f>
        <v>0.4</v>
      </c>
      <c r="H34" s="21">
        <f>VLOOKUP($B34,Listen!$B:$CN,H$2,FALSE)</f>
        <v>0.26500000000000001</v>
      </c>
      <c r="I34" s="21">
        <f>VLOOKUP($B34,Listen!$B:$CN,I$2,FALSE)</f>
        <v>0.24</v>
      </c>
      <c r="J34" s="21">
        <f>VLOOKUP($B34,Listen!$B:$CN,J$2,FALSE)</f>
        <v>3.5000000000000003E-2</v>
      </c>
      <c r="K34" s="21">
        <f>VLOOKUP($B34,Listen!$B:$CN,K$2,FALSE)</f>
        <v>3.5000000000000003E-2</v>
      </c>
      <c r="L34" s="21">
        <f>VLOOKUP($B34,Listen!$B:$CN,L$2,FALSE)</f>
        <v>0.27</v>
      </c>
      <c r="M34" s="21">
        <f>VLOOKUP($B34,Listen!$B:$CN,M$2,FALSE)</f>
        <v>-0.505</v>
      </c>
      <c r="N34" s="21">
        <f>VLOOKUP($B34,Listen!$B:$CN,N$2,FALSE)</f>
        <v>-0.33500000000000002</v>
      </c>
      <c r="O34" s="21">
        <f>VLOOKUP($B34,Listen!$B:$CN,O$2,FALSE)</f>
        <v>0.26500000000000001</v>
      </c>
      <c r="P34" s="21">
        <f>VLOOKUP($B34,Listen!$B:$CN,P$2,FALSE)</f>
        <v>-6.5000000000000002E-2</v>
      </c>
      <c r="Q34" s="21">
        <f>VLOOKUP($B34,Listen!$B:$CN,Q$2,FALSE)</f>
        <v>-0.1</v>
      </c>
      <c r="R34" s="21">
        <f>VLOOKUP($B34,Listen!$B:$CN,R$2,FALSE)</f>
        <v>-8.5000000000000006E-2</v>
      </c>
      <c r="S34" s="21">
        <f>VLOOKUP($B34,Listen!$B:$CN,S$2,FALSE)</f>
        <v>-7.0000000000000007E-2</v>
      </c>
      <c r="T34" s="21">
        <f>VLOOKUP($B34,Listen!$B:$CN,T$2,FALSE)</f>
        <v>-6.5000000000000002E-2</v>
      </c>
      <c r="U34" s="21">
        <f>VLOOKUP($B34,Listen!$B:$CN,U$2,FALSE)</f>
        <v>-7.2499999999999995E-2</v>
      </c>
      <c r="V34" s="21">
        <f>VLOOKUP($B34,Listen!$B:$CN,V$2,FALSE)</f>
        <v>-8.5000000000000006E-2</v>
      </c>
      <c r="W34" s="21">
        <f>VLOOKUP($B34,Listen!$B:$CN,W$2,FALSE)</f>
        <v>-1.4999999999999999E-2</v>
      </c>
      <c r="X34" s="21">
        <f>VLOOKUP($B34,Listen!$B:$CN,X$2,FALSE)</f>
        <v>1.64</v>
      </c>
      <c r="Y34" s="21">
        <f>VLOOKUP($B34,Listen!$B:$CN,Y$2,FALSE)</f>
        <v>2.14</v>
      </c>
      <c r="Z34" s="21">
        <f>VLOOKUP($B34,Listen!$B:$CN,Z$2,FALSE)</f>
        <v>3.5000000000000001E-3</v>
      </c>
      <c r="AA34" s="21">
        <f>VLOOKUP($B34,Listen!$B:$CN,AA$2,FALSE)</f>
        <v>0.21</v>
      </c>
      <c r="AB34" s="21">
        <f>VLOOKUP($B34,Listen!$B:$CN,AB$2,FALSE)</f>
        <v>-7.0000000000000007E-2</v>
      </c>
      <c r="AC34" s="21">
        <f>VLOOKUP($B34,Listen!$B:$CN,AC$2,FALSE)</f>
        <v>0.5</v>
      </c>
      <c r="AD34" s="21">
        <f>VLOOKUP($B34,Listen!$B:$CN,AD$2,FALSE)</f>
        <v>-0.1075</v>
      </c>
      <c r="AE34" s="21">
        <f>VLOOKUP($B34,Listen!$B:$CN,AE$2,FALSE)</f>
        <v>-9.7500000000000003E-2</v>
      </c>
      <c r="AF34" s="21">
        <f>VLOOKUP($B34,Listen!$B:$CN,AF$2,FALSE)</f>
        <v>-0.1205</v>
      </c>
      <c r="AG34" s="21">
        <f>VLOOKUP($B34,Listen!$B:$CN,AG$2,FALSE)</f>
        <v>-0.11</v>
      </c>
      <c r="AH34" s="21">
        <f>VLOOKUP($B34,Listen!$B:$CN,AH$2,FALSE)</f>
        <v>2.14</v>
      </c>
      <c r="AI34" s="21">
        <f>VLOOKUP($B34,Listen!$B:$CN,AI$2,FALSE)</f>
        <v>-6.5000000000000002E-2</v>
      </c>
      <c r="AJ34" s="21">
        <f>VLOOKUP($B34,Listen!$B:$CN,AJ$2,FALSE)</f>
        <v>-0.11</v>
      </c>
      <c r="AK34" s="21">
        <f>VLOOKUP($B34,Listen!$B:$CN,AK$2,FALSE)</f>
        <v>-8.5000000000000006E-2</v>
      </c>
      <c r="AL34" s="21">
        <f>VLOOKUP($B34,Listen!$B:$CN,AL$2,FALSE)</f>
        <v>-8.5000000000000006E-2</v>
      </c>
      <c r="AM34" s="21">
        <f>VLOOKUP($B34,Listen!$B:$CN,AM$2,FALSE)</f>
        <v>-7.5499999999999998E-2</v>
      </c>
      <c r="AN34" s="21">
        <f>VLOOKUP($B34,Listen!$B:$CN,AN$2,FALSE)</f>
        <v>-2.5499999999999998E-2</v>
      </c>
      <c r="AO34" s="21">
        <f>VLOOKUP($B34,Listen!$B:$CN,AO$2,FALSE)</f>
        <v>1.7500000000000002E-2</v>
      </c>
      <c r="AP34" s="21">
        <f>VLOOKUP($B34,Listen!$B:$CN,AP$2,FALSE)</f>
        <v>3.7499999999999999E-2</v>
      </c>
      <c r="AQ34" s="123">
        <f>VLOOKUP($B34,Listen!$B:$CN,AQ$2,FALSE)</f>
        <v>-7.2499999999999995E-2</v>
      </c>
      <c r="AR34" s="21">
        <f>VLOOKUP($B34,Listen!$B:$CN,AR$2,FALSE)</f>
        <v>-0.08</v>
      </c>
      <c r="AS34" s="21">
        <f>VLOOKUP($B34,Listen!$B:$CN,AS$2,FALSE)</f>
        <v>0.26</v>
      </c>
      <c r="AT34" s="21">
        <f>VLOOKUP($B34,Listen!$B:$CN,AT$2,FALSE)</f>
        <v>0.06</v>
      </c>
      <c r="AU34" s="21">
        <f>VLOOKUP($B34,Listen!$B:$CN,AU$2,FALSE)</f>
        <v>0</v>
      </c>
      <c r="AV34" s="21">
        <f>VLOOKUP($B34,Listen!$B:$CN,AV$2,FALSE)</f>
        <v>0</v>
      </c>
      <c r="AW34" s="21">
        <f>VLOOKUP($B34,Listen!$B:$CN,AW$2,FALSE)</f>
        <v>0</v>
      </c>
      <c r="AX34" s="21">
        <f>VLOOKUP($B34,Listen!$B:$CN,AX$2,FALSE)</f>
        <v>0</v>
      </c>
      <c r="AY34" s="21">
        <f>VLOOKUP($B34,Listen!$B:$CN,AY$2,FALSE)</f>
        <v>0</v>
      </c>
      <c r="AZ34" s="21">
        <f>VLOOKUP($B34,Listen!$B:$CN,AZ$2,FALSE)</f>
        <v>0</v>
      </c>
      <c r="BA34" s="84">
        <v>34</v>
      </c>
    </row>
    <row r="35" spans="2:53">
      <c r="B35" s="9">
        <v>37500</v>
      </c>
      <c r="C35" s="21">
        <f>VLOOKUP($B35,Listen!$B:$CN,C$2,FALSE)</f>
        <v>4.47</v>
      </c>
      <c r="D35" s="21">
        <f>VLOOKUP($B35,Listen!$B:$CN,D$2,FALSE)</f>
        <v>0.21</v>
      </c>
      <c r="E35" s="21">
        <f>VLOOKUP($B35,Listen!$B:$CN,E$2,FALSE)</f>
        <v>0.13500000000000001</v>
      </c>
      <c r="F35" s="21">
        <f>VLOOKUP($B35,Listen!$B:$CN,F$2,FALSE)</f>
        <v>0.46</v>
      </c>
      <c r="G35" s="21">
        <f>VLOOKUP($B35,Listen!$B:$CN,G$2,FALSE)</f>
        <v>0.39750000000000002</v>
      </c>
      <c r="H35" s="21">
        <f>VLOOKUP($B35,Listen!$B:$CN,H$2,FALSE)</f>
        <v>0.245</v>
      </c>
      <c r="I35" s="21">
        <f>VLOOKUP($B35,Listen!$B:$CN,I$2,FALSE)</f>
        <v>0.21</v>
      </c>
      <c r="J35" s="21">
        <f>VLOOKUP($B35,Listen!$B:$CN,J$2,FALSE)</f>
        <v>3.5000000000000003E-2</v>
      </c>
      <c r="K35" s="21">
        <f>VLOOKUP($B35,Listen!$B:$CN,K$2,FALSE)</f>
        <v>3.5000000000000003E-2</v>
      </c>
      <c r="L35" s="21">
        <f>VLOOKUP($B35,Listen!$B:$CN,L$2,FALSE)</f>
        <v>0.27</v>
      </c>
      <c r="M35" s="21">
        <f>VLOOKUP($B35,Listen!$B:$CN,M$2,FALSE)</f>
        <v>-0.505</v>
      </c>
      <c r="N35" s="21">
        <f>VLOOKUP($B35,Listen!$B:$CN,N$2,FALSE)</f>
        <v>-0.33500000000000002</v>
      </c>
      <c r="O35" s="21">
        <f>VLOOKUP($B35,Listen!$B:$CN,O$2,FALSE)</f>
        <v>0.26500000000000001</v>
      </c>
      <c r="P35" s="21">
        <f>VLOOKUP($B35,Listen!$B:$CN,P$2,FALSE)</f>
        <v>-6.5000000000000002E-2</v>
      </c>
      <c r="Q35" s="21">
        <f>VLOOKUP($B35,Listen!$B:$CN,Q$2,FALSE)</f>
        <v>-0.1</v>
      </c>
      <c r="R35" s="21">
        <f>VLOOKUP($B35,Listen!$B:$CN,R$2,FALSE)</f>
        <v>-8.5000000000000006E-2</v>
      </c>
      <c r="S35" s="21">
        <f>VLOOKUP($B35,Listen!$B:$CN,S$2,FALSE)</f>
        <v>-7.0000000000000007E-2</v>
      </c>
      <c r="T35" s="21">
        <f>VLOOKUP($B35,Listen!$B:$CN,T$2,FALSE)</f>
        <v>-6.5000000000000002E-2</v>
      </c>
      <c r="U35" s="21">
        <f>VLOOKUP($B35,Listen!$B:$CN,U$2,FALSE)</f>
        <v>-7.2499999999999995E-2</v>
      </c>
      <c r="V35" s="21">
        <f>VLOOKUP($B35,Listen!$B:$CN,V$2,FALSE)</f>
        <v>-8.5000000000000006E-2</v>
      </c>
      <c r="W35" s="21">
        <f>VLOOKUP($B35,Listen!$B:$CN,W$2,FALSE)</f>
        <v>-1.4999999999999999E-2</v>
      </c>
      <c r="X35" s="21">
        <f>VLOOKUP($B35,Listen!$B:$CN,X$2,FALSE)</f>
        <v>1.64</v>
      </c>
      <c r="Y35" s="21">
        <f>VLOOKUP($B35,Listen!$B:$CN,Y$2,FALSE)</f>
        <v>2.14</v>
      </c>
      <c r="Z35" s="21">
        <f>VLOOKUP($B35,Listen!$B:$CN,Z$2,FALSE)</f>
        <v>3.5000000000000001E-3</v>
      </c>
      <c r="AA35" s="21">
        <f>VLOOKUP($B35,Listen!$B:$CN,AA$2,FALSE)</f>
        <v>0.21</v>
      </c>
      <c r="AB35" s="21">
        <f>VLOOKUP($B35,Listen!$B:$CN,AB$2,FALSE)</f>
        <v>-7.0000000000000007E-2</v>
      </c>
      <c r="AC35" s="21">
        <f>VLOOKUP($B35,Listen!$B:$CN,AC$2,FALSE)</f>
        <v>0.46</v>
      </c>
      <c r="AD35" s="21">
        <f>VLOOKUP($B35,Listen!$B:$CN,AD$2,FALSE)</f>
        <v>-0.11749999999999999</v>
      </c>
      <c r="AE35" s="21">
        <f>VLOOKUP($B35,Listen!$B:$CN,AE$2,FALSE)</f>
        <v>-9.7500000000000003E-2</v>
      </c>
      <c r="AF35" s="21">
        <f>VLOOKUP($B35,Listen!$B:$CN,AF$2,FALSE)</f>
        <v>-0.128</v>
      </c>
      <c r="AG35" s="21">
        <f>VLOOKUP($B35,Listen!$B:$CN,AG$2,FALSE)</f>
        <v>-0.11</v>
      </c>
      <c r="AH35" s="21">
        <f>VLOOKUP($B35,Listen!$B:$CN,AH$2,FALSE)</f>
        <v>2.14</v>
      </c>
      <c r="AI35" s="21">
        <f>VLOOKUP($B35,Listen!$B:$CN,AI$2,FALSE)</f>
        <v>-6.5000000000000002E-2</v>
      </c>
      <c r="AJ35" s="21">
        <f>VLOOKUP($B35,Listen!$B:$CN,AJ$2,FALSE)</f>
        <v>-0.11</v>
      </c>
      <c r="AK35" s="21">
        <f>VLOOKUP($B35,Listen!$B:$CN,AK$2,FALSE)</f>
        <v>-8.5000000000000006E-2</v>
      </c>
      <c r="AL35" s="21">
        <f>VLOOKUP($B35,Listen!$B:$CN,AL$2,FALSE)</f>
        <v>-8.5000000000000006E-2</v>
      </c>
      <c r="AM35" s="21">
        <f>VLOOKUP($B35,Listen!$B:$CN,AM$2,FALSE)</f>
        <v>-7.5499999999999998E-2</v>
      </c>
      <c r="AN35" s="21">
        <f>VLOOKUP($B35,Listen!$B:$CN,AN$2,FALSE)</f>
        <v>-2.5499999999999998E-2</v>
      </c>
      <c r="AO35" s="21">
        <f>VLOOKUP($B35,Listen!$B:$CN,AO$2,FALSE)</f>
        <v>1.7500000000000002E-2</v>
      </c>
      <c r="AP35" s="21">
        <f>VLOOKUP($B35,Listen!$B:$CN,AP$2,FALSE)</f>
        <v>3.7499999999999999E-2</v>
      </c>
      <c r="AQ35" s="123">
        <f>VLOOKUP($B35,Listen!$B:$CN,AQ$2,FALSE)</f>
        <v>-7.2499999999999995E-2</v>
      </c>
      <c r="AR35" s="21">
        <f>VLOOKUP($B35,Listen!$B:$CN,AR$2,FALSE)</f>
        <v>-8.7499999999999994E-2</v>
      </c>
      <c r="AS35" s="21">
        <f>VLOOKUP($B35,Listen!$B:$CN,AS$2,FALSE)</f>
        <v>0.26</v>
      </c>
      <c r="AT35" s="21">
        <f>VLOOKUP($B35,Listen!$B:$CN,AT$2,FALSE)</f>
        <v>0.06</v>
      </c>
      <c r="AU35" s="21">
        <f>VLOOKUP($B35,Listen!$B:$CN,AU$2,FALSE)</f>
        <v>0</v>
      </c>
      <c r="AV35" s="21">
        <f>VLOOKUP($B35,Listen!$B:$CN,AV$2,FALSE)</f>
        <v>0</v>
      </c>
      <c r="AW35" s="21">
        <f>VLOOKUP($B35,Listen!$B:$CN,AW$2,FALSE)</f>
        <v>0</v>
      </c>
      <c r="AX35" s="21">
        <f>VLOOKUP($B35,Listen!$B:$CN,AX$2,FALSE)</f>
        <v>0</v>
      </c>
      <c r="AY35" s="21">
        <f>VLOOKUP($B35,Listen!$B:$CN,AY$2,FALSE)</f>
        <v>0</v>
      </c>
      <c r="AZ35" s="21">
        <f>VLOOKUP($B35,Listen!$B:$CN,AZ$2,FALSE)</f>
        <v>0</v>
      </c>
      <c r="BA35" s="84">
        <v>35</v>
      </c>
    </row>
    <row r="36" spans="2:53">
      <c r="B36" s="9">
        <v>37530</v>
      </c>
      <c r="C36" s="21">
        <f>VLOOKUP($B36,Listen!$B:$CN,C$2,FALSE)</f>
        <v>4.4349999999999996</v>
      </c>
      <c r="D36" s="21">
        <f>VLOOKUP($B36,Listen!$B:$CN,D$2,FALSE)</f>
        <v>0.21</v>
      </c>
      <c r="E36" s="21">
        <f>VLOOKUP($B36,Listen!$B:$CN,E$2,FALSE)</f>
        <v>0.13500000000000001</v>
      </c>
      <c r="F36" s="21">
        <f>VLOOKUP($B36,Listen!$B:$CN,F$2,FALSE)</f>
        <v>0.47</v>
      </c>
      <c r="G36" s="21">
        <f>VLOOKUP($B36,Listen!$B:$CN,G$2,FALSE)</f>
        <v>0.4</v>
      </c>
      <c r="H36" s="21">
        <f>VLOOKUP($B36,Listen!$B:$CN,H$2,FALSE)</f>
        <v>0.255</v>
      </c>
      <c r="I36" s="21">
        <f>VLOOKUP($B36,Listen!$B:$CN,I$2,FALSE)</f>
        <v>0.20499999999999999</v>
      </c>
      <c r="J36" s="21">
        <f>VLOOKUP($B36,Listen!$B:$CN,J$2,FALSE)</f>
        <v>3.5000000000000003E-2</v>
      </c>
      <c r="K36" s="21">
        <f>VLOOKUP($B36,Listen!$B:$CN,K$2,FALSE)</f>
        <v>3.5000000000000003E-2</v>
      </c>
      <c r="L36" s="21">
        <f>VLOOKUP($B36,Listen!$B:$CN,L$2,FALSE)</f>
        <v>0.27</v>
      </c>
      <c r="M36" s="21">
        <f>VLOOKUP($B36,Listen!$B:$CN,M$2,FALSE)</f>
        <v>-0.505</v>
      </c>
      <c r="N36" s="21">
        <f>VLOOKUP($B36,Listen!$B:$CN,N$2,FALSE)</f>
        <v>-0.33500000000000002</v>
      </c>
      <c r="O36" s="21">
        <f>VLOOKUP($B36,Listen!$B:$CN,O$2,FALSE)</f>
        <v>0.26500000000000001</v>
      </c>
      <c r="P36" s="21">
        <f>VLOOKUP($B36,Listen!$B:$CN,P$2,FALSE)</f>
        <v>-6.5000000000000002E-2</v>
      </c>
      <c r="Q36" s="21">
        <f>VLOOKUP($B36,Listen!$B:$CN,Q$2,FALSE)</f>
        <v>-0.1</v>
      </c>
      <c r="R36" s="21">
        <f>VLOOKUP($B36,Listen!$B:$CN,R$2,FALSE)</f>
        <v>-8.5000000000000006E-2</v>
      </c>
      <c r="S36" s="21">
        <f>VLOOKUP($B36,Listen!$B:$CN,S$2,FALSE)</f>
        <v>-7.0000000000000007E-2</v>
      </c>
      <c r="T36" s="21">
        <f>VLOOKUP($B36,Listen!$B:$CN,T$2,FALSE)</f>
        <v>-6.5000000000000002E-2</v>
      </c>
      <c r="U36" s="21">
        <f>VLOOKUP($B36,Listen!$B:$CN,U$2,FALSE)</f>
        <v>-7.2499999999999995E-2</v>
      </c>
      <c r="V36" s="21">
        <f>VLOOKUP($B36,Listen!$B:$CN,V$2,FALSE)</f>
        <v>-8.5000000000000006E-2</v>
      </c>
      <c r="W36" s="21">
        <f>VLOOKUP($B36,Listen!$B:$CN,W$2,FALSE)</f>
        <v>-1.4999999999999999E-2</v>
      </c>
      <c r="X36" s="21">
        <f>VLOOKUP($B36,Listen!$B:$CN,X$2,FALSE)</f>
        <v>1.01</v>
      </c>
      <c r="Y36" s="21">
        <f>VLOOKUP($B36,Listen!$B:$CN,Y$2,FALSE)</f>
        <v>1.51</v>
      </c>
      <c r="Z36" s="21">
        <f>VLOOKUP($B36,Listen!$B:$CN,Z$2,FALSE)</f>
        <v>3.5000000000000001E-3</v>
      </c>
      <c r="AA36" s="21">
        <f>VLOOKUP($B36,Listen!$B:$CN,AA$2,FALSE)</f>
        <v>0.21</v>
      </c>
      <c r="AB36" s="21">
        <f>VLOOKUP($B36,Listen!$B:$CN,AB$2,FALSE)</f>
        <v>-7.0000000000000007E-2</v>
      </c>
      <c r="AC36" s="21">
        <f>VLOOKUP($B36,Listen!$B:$CN,AC$2,FALSE)</f>
        <v>0.47</v>
      </c>
      <c r="AD36" s="21">
        <f>VLOOKUP($B36,Listen!$B:$CN,AD$2,FALSE)</f>
        <v>-0.13</v>
      </c>
      <c r="AE36" s="21">
        <f>VLOOKUP($B36,Listen!$B:$CN,AE$2,FALSE)</f>
        <v>-9.7500000000000003E-2</v>
      </c>
      <c r="AF36" s="21">
        <f>VLOOKUP($B36,Listen!$B:$CN,AF$2,FALSE)</f>
        <v>-0.14050000000000001</v>
      </c>
      <c r="AG36" s="21">
        <f>VLOOKUP($B36,Listen!$B:$CN,AG$2,FALSE)</f>
        <v>-0.11</v>
      </c>
      <c r="AH36" s="21">
        <f>VLOOKUP($B36,Listen!$B:$CN,AH$2,FALSE)</f>
        <v>1.51</v>
      </c>
      <c r="AI36" s="21">
        <f>VLOOKUP($B36,Listen!$B:$CN,AI$2,FALSE)</f>
        <v>-6.5000000000000002E-2</v>
      </c>
      <c r="AJ36" s="21">
        <f>VLOOKUP($B36,Listen!$B:$CN,AJ$2,FALSE)</f>
        <v>-0.11</v>
      </c>
      <c r="AK36" s="21">
        <f>VLOOKUP($B36,Listen!$B:$CN,AK$2,FALSE)</f>
        <v>-8.5000000000000006E-2</v>
      </c>
      <c r="AL36" s="21">
        <f>VLOOKUP($B36,Listen!$B:$CN,AL$2,FALSE)</f>
        <v>-8.5000000000000006E-2</v>
      </c>
      <c r="AM36" s="21">
        <f>VLOOKUP($B36,Listen!$B:$CN,AM$2,FALSE)</f>
        <v>-7.5499999999999998E-2</v>
      </c>
      <c r="AN36" s="21">
        <f>VLOOKUP($B36,Listen!$B:$CN,AN$2,FALSE)</f>
        <v>-2.5499999999999998E-2</v>
      </c>
      <c r="AO36" s="21">
        <f>VLOOKUP($B36,Listen!$B:$CN,AO$2,FALSE)</f>
        <v>1.7500000000000002E-2</v>
      </c>
      <c r="AP36" s="21">
        <f>VLOOKUP($B36,Listen!$B:$CN,AP$2,FALSE)</f>
        <v>3.7499999999999999E-2</v>
      </c>
      <c r="AQ36" s="123">
        <f>VLOOKUP($B36,Listen!$B:$CN,AQ$2,FALSE)</f>
        <v>-7.2499999999999995E-2</v>
      </c>
      <c r="AR36" s="21">
        <f>VLOOKUP($B36,Listen!$B:$CN,AR$2,FALSE)</f>
        <v>-0.1075</v>
      </c>
      <c r="AS36" s="21">
        <f>VLOOKUP($B36,Listen!$B:$CN,AS$2,FALSE)</f>
        <v>0.26</v>
      </c>
      <c r="AT36" s="21">
        <f>VLOOKUP($B36,Listen!$B:$CN,AT$2,FALSE)</f>
        <v>0.06</v>
      </c>
      <c r="AU36" s="21">
        <f>VLOOKUP($B36,Listen!$B:$CN,AU$2,FALSE)</f>
        <v>0</v>
      </c>
      <c r="AV36" s="21">
        <f>VLOOKUP($B36,Listen!$B:$CN,AV$2,FALSE)</f>
        <v>0</v>
      </c>
      <c r="AW36" s="21">
        <f>VLOOKUP($B36,Listen!$B:$CN,AW$2,FALSE)</f>
        <v>0</v>
      </c>
      <c r="AX36" s="21">
        <f>VLOOKUP($B36,Listen!$B:$CN,AX$2,FALSE)</f>
        <v>0</v>
      </c>
      <c r="AY36" s="21">
        <f>VLOOKUP($B36,Listen!$B:$CN,AY$2,FALSE)</f>
        <v>0</v>
      </c>
      <c r="AZ36" s="21">
        <f>VLOOKUP($B36,Listen!$B:$CN,AZ$2,FALSE)</f>
        <v>0</v>
      </c>
      <c r="BA36" s="84">
        <v>36</v>
      </c>
    </row>
    <row r="37" spans="2:53">
      <c r="B37" s="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R37" s="21"/>
      <c r="AS37" s="21"/>
      <c r="AT37" s="21"/>
      <c r="AU37" s="21"/>
      <c r="AV37" s="21"/>
      <c r="AW37" s="21"/>
      <c r="AX37" s="21"/>
      <c r="AY37" s="21"/>
      <c r="AZ37" s="21"/>
      <c r="BA37" s="84">
        <v>37</v>
      </c>
    </row>
    <row r="38" spans="2:53">
      <c r="B38" s="9">
        <v>37561</v>
      </c>
      <c r="C38" s="21">
        <f>VLOOKUP($B38,Listen!$B:$CN,C$2,FALSE)</f>
        <v>4.5650000000000004</v>
      </c>
      <c r="D38" s="21">
        <f>VLOOKUP($B38,Listen!$B:$CN,D$2,FALSE)</f>
        <v>0.245</v>
      </c>
      <c r="E38" s="21">
        <f>VLOOKUP($B38,Listen!$B:$CN,E$2,FALSE)</f>
        <v>0.19500000000000001</v>
      </c>
      <c r="F38" s="21">
        <f>VLOOKUP($B38,Listen!$B:$CN,F$2,FALSE)</f>
        <v>0.85</v>
      </c>
      <c r="G38" s="21">
        <f>VLOOKUP($B38,Listen!$B:$CN,G$2,FALSE)</f>
        <v>0.64</v>
      </c>
      <c r="H38" s="21">
        <f>VLOOKUP($B38,Listen!$B:$CN,H$2,FALSE)</f>
        <v>0.3</v>
      </c>
      <c r="I38" s="21">
        <f>VLOOKUP($B38,Listen!$B:$CN,I$2,FALSE)</f>
        <v>0.27</v>
      </c>
      <c r="J38" s="21">
        <f>VLOOKUP($B38,Listen!$B:$CN,J$2,FALSE)</f>
        <v>0.09</v>
      </c>
      <c r="K38" s="21">
        <f>VLOOKUP($B38,Listen!$B:$CN,K$2,FALSE)</f>
        <v>0.09</v>
      </c>
      <c r="L38" s="21">
        <f>VLOOKUP($B38,Listen!$B:$CN,L$2,FALSE)</f>
        <v>0.39500000000000002</v>
      </c>
      <c r="M38" s="21">
        <f>VLOOKUP($B38,Listen!$B:$CN,M$2,FALSE)</f>
        <v>-0.185</v>
      </c>
      <c r="N38" s="21">
        <f>VLOOKUP($B38,Listen!$B:$CN,N$2,FALSE)</f>
        <v>-0.245</v>
      </c>
      <c r="O38" s="21">
        <f>VLOOKUP($B38,Listen!$B:$CN,O$2,FALSE)</f>
        <v>0.32500000000000001</v>
      </c>
      <c r="P38" s="21">
        <f>VLOOKUP($B38,Listen!$B:$CN,P$2,FALSE)</f>
        <v>-0.08</v>
      </c>
      <c r="Q38" s="21">
        <f>VLOOKUP($B38,Listen!$B:$CN,Q$2,FALSE)</f>
        <v>-0.115</v>
      </c>
      <c r="R38" s="21">
        <f>VLOOKUP($B38,Listen!$B:$CN,R$2,FALSE)</f>
        <v>-0.1</v>
      </c>
      <c r="S38" s="21">
        <f>VLOOKUP($B38,Listen!$B:$CN,S$2,FALSE)</f>
        <v>-0.06</v>
      </c>
      <c r="T38" s="21">
        <f>VLOOKUP($B38,Listen!$B:$CN,T$2,FALSE)</f>
        <v>-0.08</v>
      </c>
      <c r="U38" s="21">
        <f>VLOOKUP($B38,Listen!$B:$CN,U$2,FALSE)</f>
        <v>-0.06</v>
      </c>
      <c r="V38" s="21">
        <f>VLOOKUP($B38,Listen!$B:$CN,V$2,FALSE)</f>
        <v>-7.2499999999999995E-2</v>
      </c>
      <c r="W38" s="21">
        <f>VLOOKUP($B38,Listen!$B:$CN,W$2,FALSE)</f>
        <v>-2.8000000000000001E-2</v>
      </c>
      <c r="X38" s="21">
        <f>VLOOKUP($B38,Listen!$B:$CN,X$2,FALSE)</f>
        <v>1.2</v>
      </c>
      <c r="Y38" s="21">
        <f>VLOOKUP($B38,Listen!$B:$CN,Y$2,FALSE)</f>
        <v>1.3</v>
      </c>
      <c r="Z38" s="21">
        <f>VLOOKUP($B38,Listen!$B:$CN,Z$2,FALSE)</f>
        <v>6.0000000000000001E-3</v>
      </c>
      <c r="AA38" s="21">
        <f>VLOOKUP($B38,Listen!$B:$CN,AA$2,FALSE)</f>
        <v>0.28499999999999998</v>
      </c>
      <c r="AB38" s="21">
        <f>VLOOKUP($B38,Listen!$B:$CN,AB$2,FALSE)</f>
        <v>-6.7500000000000004E-2</v>
      </c>
      <c r="AC38" s="21">
        <f>VLOOKUP($B38,Listen!$B:$CN,AC$2,FALSE)</f>
        <v>0.505</v>
      </c>
      <c r="AD38" s="21">
        <f>VLOOKUP($B38,Listen!$B:$CN,AD$2,FALSE)</f>
        <v>-0.13500000000000001</v>
      </c>
      <c r="AE38" s="21">
        <f>VLOOKUP($B38,Listen!$B:$CN,AE$2,FALSE)</f>
        <v>-9.7500000000000003E-2</v>
      </c>
      <c r="AF38" s="21">
        <f>VLOOKUP($B38,Listen!$B:$CN,AF$2,FALSE)</f>
        <v>-0.13800000000000001</v>
      </c>
      <c r="AG38" s="21">
        <f>VLOOKUP($B38,Listen!$B:$CN,AG$2,FALSE)</f>
        <v>-0.13</v>
      </c>
      <c r="AH38" s="21">
        <f>VLOOKUP($B38,Listen!$B:$CN,AH$2,FALSE)</f>
        <v>1.35</v>
      </c>
      <c r="AI38" s="21">
        <f>VLOOKUP($B38,Listen!$B:$CN,AI$2,FALSE)</f>
        <v>-0.08</v>
      </c>
      <c r="AJ38" s="21">
        <f>VLOOKUP($B38,Listen!$B:$CN,AJ$2,FALSE)</f>
        <v>-0.125</v>
      </c>
      <c r="AK38" s="21">
        <f>VLOOKUP($B38,Listen!$B:$CN,AK$2,FALSE)</f>
        <v>-0.1</v>
      </c>
      <c r="AL38" s="21">
        <f>VLOOKUP($B38,Listen!$B:$CN,AL$2,FALSE)</f>
        <v>-0.1</v>
      </c>
      <c r="AM38" s="21">
        <f>VLOOKUP($B38,Listen!$B:$CN,AM$2,FALSE)</f>
        <v>-6.3E-2</v>
      </c>
      <c r="AN38" s="21">
        <f>VLOOKUP($B38,Listen!$B:$CN,AN$2,FALSE)</f>
        <v>-1.2999999999999999E-2</v>
      </c>
      <c r="AO38" s="21">
        <f>VLOOKUP($B38,Listen!$B:$CN,AO$2,FALSE)</f>
        <v>2.5000000000000001E-2</v>
      </c>
      <c r="AP38" s="21">
        <f>VLOOKUP($B38,Listen!$B:$CN,AP$2,FALSE)</f>
        <v>6.2E-2</v>
      </c>
      <c r="AQ38" s="123">
        <f>VLOOKUP($B38,Listen!$B:$CN,AQ$2,FALSE)</f>
        <v>-7.2499999999999995E-2</v>
      </c>
      <c r="AR38" s="21">
        <f>VLOOKUP($B38,Listen!$B:$CN,AR$2,FALSE)</f>
        <v>-0.1</v>
      </c>
      <c r="AS38" s="21">
        <f>VLOOKUP($B38,Listen!$B:$CN,AS$2,FALSE)</f>
        <v>0.58499999999999996</v>
      </c>
      <c r="AT38" s="21">
        <f>VLOOKUP($B38,Listen!$B:$CN,AT$2,FALSE)</f>
        <v>0.13500000000000001</v>
      </c>
      <c r="AU38" s="21">
        <f>VLOOKUP($B38,Listen!$B:$CN,AU$2,FALSE)</f>
        <v>0</v>
      </c>
      <c r="AV38" s="21">
        <f>VLOOKUP($B38,Listen!$B:$CN,AV$2,FALSE)</f>
        <v>0</v>
      </c>
      <c r="AW38" s="21">
        <f>VLOOKUP($B38,Listen!$B:$CN,AW$2,FALSE)</f>
        <v>0</v>
      </c>
      <c r="AX38" s="21">
        <f>VLOOKUP($B38,Listen!$B:$CN,AX$2,FALSE)</f>
        <v>0</v>
      </c>
      <c r="AY38" s="21">
        <f>VLOOKUP($B38,Listen!$B:$CN,AY$2,FALSE)</f>
        <v>0</v>
      </c>
      <c r="AZ38" s="21">
        <f>VLOOKUP($B38,Listen!$B:$CN,AZ$2,FALSE)</f>
        <v>0</v>
      </c>
      <c r="BA38" s="84">
        <v>38</v>
      </c>
    </row>
    <row r="39" spans="2:53">
      <c r="B39" s="9">
        <v>37591</v>
      </c>
      <c r="C39" s="21">
        <f>VLOOKUP($B39,Listen!$B:$CN,C$2,FALSE)</f>
        <v>4.665</v>
      </c>
      <c r="D39" s="21">
        <f>VLOOKUP($B39,Listen!$B:$CN,D$2,FALSE)</f>
        <v>0.245</v>
      </c>
      <c r="E39" s="21">
        <f>VLOOKUP($B39,Listen!$B:$CN,E$2,FALSE)</f>
        <v>0.19500000000000001</v>
      </c>
      <c r="F39" s="21">
        <f>VLOOKUP($B39,Listen!$B:$CN,F$2,FALSE)</f>
        <v>1.26</v>
      </c>
      <c r="G39" s="21">
        <f>VLOOKUP($B39,Listen!$B:$CN,G$2,FALSE)</f>
        <v>0.97</v>
      </c>
      <c r="H39" s="21">
        <f>VLOOKUP($B39,Listen!$B:$CN,H$2,FALSE)</f>
        <v>0.37</v>
      </c>
      <c r="I39" s="21">
        <f>VLOOKUP($B39,Listen!$B:$CN,I$2,FALSE)</f>
        <v>0.31</v>
      </c>
      <c r="J39" s="21">
        <f>VLOOKUP($B39,Listen!$B:$CN,J$2,FALSE)</f>
        <v>9.5000000000000001E-2</v>
      </c>
      <c r="K39" s="21">
        <f>VLOOKUP($B39,Listen!$B:$CN,K$2,FALSE)</f>
        <v>9.5000000000000001E-2</v>
      </c>
      <c r="L39" s="21">
        <f>VLOOKUP($B39,Listen!$B:$CN,L$2,FALSE)</f>
        <v>0.39500000000000002</v>
      </c>
      <c r="M39" s="21">
        <f>VLOOKUP($B39,Listen!$B:$CN,M$2,FALSE)</f>
        <v>-0.185</v>
      </c>
      <c r="N39" s="21">
        <f>VLOOKUP($B39,Listen!$B:$CN,N$2,FALSE)</f>
        <v>-0.245</v>
      </c>
      <c r="O39" s="21">
        <f>VLOOKUP($B39,Listen!$B:$CN,O$2,FALSE)</f>
        <v>0.32500000000000001</v>
      </c>
      <c r="P39" s="21">
        <f>VLOOKUP($B39,Listen!$B:$CN,P$2,FALSE)</f>
        <v>-0.08</v>
      </c>
      <c r="Q39" s="21">
        <f>VLOOKUP($B39,Listen!$B:$CN,Q$2,FALSE)</f>
        <v>-0.115</v>
      </c>
      <c r="R39" s="21">
        <f>VLOOKUP($B39,Listen!$B:$CN,R$2,FALSE)</f>
        <v>-0.10249999999999999</v>
      </c>
      <c r="S39" s="21">
        <f>VLOOKUP($B39,Listen!$B:$CN,S$2,FALSE)</f>
        <v>-0.06</v>
      </c>
      <c r="T39" s="21">
        <f>VLOOKUP($B39,Listen!$B:$CN,T$2,FALSE)</f>
        <v>-8.2500000000000004E-2</v>
      </c>
      <c r="U39" s="21">
        <f>VLOOKUP($B39,Listen!$B:$CN,U$2,FALSE)</f>
        <v>-0.06</v>
      </c>
      <c r="V39" s="21">
        <f>VLOOKUP($B39,Listen!$B:$CN,V$2,FALSE)</f>
        <v>-7.2499999999999995E-2</v>
      </c>
      <c r="W39" s="21">
        <f>VLOOKUP($B39,Listen!$B:$CN,W$2,FALSE)</f>
        <v>-2.8000000000000001E-2</v>
      </c>
      <c r="X39" s="21">
        <f>VLOOKUP($B39,Listen!$B:$CN,X$2,FALSE)</f>
        <v>1.2</v>
      </c>
      <c r="Y39" s="21">
        <f>VLOOKUP($B39,Listen!$B:$CN,Y$2,FALSE)</f>
        <v>1.3</v>
      </c>
      <c r="Z39" s="21">
        <f>VLOOKUP($B39,Listen!$B:$CN,Z$2,FALSE)</f>
        <v>6.0000000000000001E-3</v>
      </c>
      <c r="AA39" s="21">
        <f>VLOOKUP($B39,Listen!$B:$CN,AA$2,FALSE)</f>
        <v>0.28499999999999998</v>
      </c>
      <c r="AB39" s="21">
        <f>VLOOKUP($B39,Listen!$B:$CN,AB$2,FALSE)</f>
        <v>-6.7500000000000004E-2</v>
      </c>
      <c r="AC39" s="21">
        <f>VLOOKUP($B39,Listen!$B:$CN,AC$2,FALSE)</f>
        <v>1.26</v>
      </c>
      <c r="AD39" s="21">
        <f>VLOOKUP($B39,Listen!$B:$CN,AD$2,FALSE)</f>
        <v>-0.16</v>
      </c>
      <c r="AE39" s="21">
        <f>VLOOKUP($B39,Listen!$B:$CN,AE$2,FALSE)</f>
        <v>-9.7500000000000003E-2</v>
      </c>
      <c r="AF39" s="21">
        <f>VLOOKUP($B39,Listen!$B:$CN,AF$2,FALSE)</f>
        <v>-0.16300000000000001</v>
      </c>
      <c r="AG39" s="21">
        <f>VLOOKUP($B39,Listen!$B:$CN,AG$2,FALSE)</f>
        <v>-0.13</v>
      </c>
      <c r="AH39" s="21">
        <f>VLOOKUP($B39,Listen!$B:$CN,AH$2,FALSE)</f>
        <v>1.35</v>
      </c>
      <c r="AI39" s="21">
        <f>VLOOKUP($B39,Listen!$B:$CN,AI$2,FALSE)</f>
        <v>-8.2500000000000004E-2</v>
      </c>
      <c r="AJ39" s="21">
        <f>VLOOKUP($B39,Listen!$B:$CN,AJ$2,FALSE)</f>
        <v>-0.1275</v>
      </c>
      <c r="AK39" s="21">
        <f>VLOOKUP($B39,Listen!$B:$CN,AK$2,FALSE)</f>
        <v>-0.10249999999999999</v>
      </c>
      <c r="AL39" s="21">
        <f>VLOOKUP($B39,Listen!$B:$CN,AL$2,FALSE)</f>
        <v>-0.10249999999999999</v>
      </c>
      <c r="AM39" s="21">
        <f>VLOOKUP($B39,Listen!$B:$CN,AM$2,FALSE)</f>
        <v>-6.3E-2</v>
      </c>
      <c r="AN39" s="21">
        <f>VLOOKUP($B39,Listen!$B:$CN,AN$2,FALSE)</f>
        <v>-1.2999999999999999E-2</v>
      </c>
      <c r="AO39" s="21">
        <f>VLOOKUP($B39,Listen!$B:$CN,AO$2,FALSE)</f>
        <v>2.5000000000000001E-2</v>
      </c>
      <c r="AP39" s="21">
        <f>VLOOKUP($B39,Listen!$B:$CN,AP$2,FALSE)</f>
        <v>6.2E-2</v>
      </c>
      <c r="AQ39" s="123">
        <f>VLOOKUP($B39,Listen!$B:$CN,AQ$2,FALSE)</f>
        <v>-7.2499999999999995E-2</v>
      </c>
      <c r="AR39" s="21">
        <f>VLOOKUP($B39,Listen!$B:$CN,AR$2,FALSE)</f>
        <v>-0.12</v>
      </c>
      <c r="AS39" s="21">
        <f>VLOOKUP($B39,Listen!$B:$CN,AS$2,FALSE)</f>
        <v>0.58499999999999996</v>
      </c>
      <c r="AT39" s="21">
        <f>VLOOKUP($B39,Listen!$B:$CN,AT$2,FALSE)</f>
        <v>0.1575</v>
      </c>
      <c r="AU39" s="21">
        <f>VLOOKUP($B39,Listen!$B:$CN,AU$2,FALSE)</f>
        <v>0</v>
      </c>
      <c r="AV39" s="21">
        <f>VLOOKUP($B39,Listen!$B:$CN,AV$2,FALSE)</f>
        <v>0</v>
      </c>
      <c r="AW39" s="21">
        <f>VLOOKUP($B39,Listen!$B:$CN,AW$2,FALSE)</f>
        <v>0</v>
      </c>
      <c r="AX39" s="21">
        <f>VLOOKUP($B39,Listen!$B:$CN,AX$2,FALSE)</f>
        <v>0</v>
      </c>
      <c r="AY39" s="21">
        <f>VLOOKUP($B39,Listen!$B:$CN,AY$2,FALSE)</f>
        <v>0</v>
      </c>
      <c r="AZ39" s="21">
        <f>VLOOKUP($B39,Listen!$B:$CN,AZ$2,FALSE)</f>
        <v>0</v>
      </c>
      <c r="BA39" s="84">
        <v>39</v>
      </c>
    </row>
    <row r="40" spans="2:53">
      <c r="B40" s="9">
        <v>37622</v>
      </c>
      <c r="C40" s="21">
        <f>VLOOKUP($B40,Listen!$B:$CN,C$2,FALSE)</f>
        <v>4.71</v>
      </c>
      <c r="D40" s="21">
        <f>VLOOKUP($B40,Listen!$B:$CN,D$2,FALSE)</f>
        <v>0.245</v>
      </c>
      <c r="E40" s="21">
        <f>VLOOKUP($B40,Listen!$B:$CN,E$2,FALSE)</f>
        <v>0.19500000000000001</v>
      </c>
      <c r="F40" s="21">
        <f>VLOOKUP($B40,Listen!$B:$CN,F$2,FALSE)</f>
        <v>1.58</v>
      </c>
      <c r="G40" s="21">
        <f>VLOOKUP($B40,Listen!$B:$CN,G$2,FALSE)</f>
        <v>1.19</v>
      </c>
      <c r="H40" s="21">
        <f>VLOOKUP($B40,Listen!$B:$CN,H$2,FALSE)</f>
        <v>0.4</v>
      </c>
      <c r="I40" s="21">
        <f>VLOOKUP($B40,Listen!$B:$CN,I$2,FALSE)</f>
        <v>0.31</v>
      </c>
      <c r="J40" s="21">
        <f>VLOOKUP($B40,Listen!$B:$CN,J$2,FALSE)</f>
        <v>0.115</v>
      </c>
      <c r="K40" s="21">
        <f>VLOOKUP($B40,Listen!$B:$CN,K$2,FALSE)</f>
        <v>0.115</v>
      </c>
      <c r="L40" s="21">
        <f>VLOOKUP($B40,Listen!$B:$CN,L$2,FALSE)</f>
        <v>0.39500000000000002</v>
      </c>
      <c r="M40" s="21">
        <f>VLOOKUP($B40,Listen!$B:$CN,M$2,FALSE)</f>
        <v>-0.185</v>
      </c>
      <c r="N40" s="21">
        <f>VLOOKUP($B40,Listen!$B:$CN,N$2,FALSE)</f>
        <v>-0.245</v>
      </c>
      <c r="O40" s="21">
        <f>VLOOKUP($B40,Listen!$B:$CN,O$2,FALSE)</f>
        <v>0.32500000000000001</v>
      </c>
      <c r="P40" s="21">
        <f>VLOOKUP($B40,Listen!$B:$CN,P$2,FALSE)</f>
        <v>-7.7499999999999999E-2</v>
      </c>
      <c r="Q40" s="21">
        <f>VLOOKUP($B40,Listen!$B:$CN,Q$2,FALSE)</f>
        <v>-0.1125</v>
      </c>
      <c r="R40" s="21">
        <f>VLOOKUP($B40,Listen!$B:$CN,R$2,FALSE)</f>
        <v>-0.105</v>
      </c>
      <c r="S40" s="21">
        <f>VLOOKUP($B40,Listen!$B:$CN,S$2,FALSE)</f>
        <v>-5.7500000000000002E-2</v>
      </c>
      <c r="T40" s="21">
        <f>VLOOKUP($B40,Listen!$B:$CN,T$2,FALSE)</f>
        <v>-8.5000000000000006E-2</v>
      </c>
      <c r="U40" s="21">
        <f>VLOOKUP($B40,Listen!$B:$CN,U$2,FALSE)</f>
        <v>-0.06</v>
      </c>
      <c r="V40" s="21">
        <f>VLOOKUP($B40,Listen!$B:$CN,V$2,FALSE)</f>
        <v>-7.2499999999999995E-2</v>
      </c>
      <c r="W40" s="21">
        <f>VLOOKUP($B40,Listen!$B:$CN,W$2,FALSE)</f>
        <v>-0.02</v>
      </c>
      <c r="X40" s="21">
        <f>VLOOKUP($B40,Listen!$B:$CN,X$2,FALSE)</f>
        <v>1.115</v>
      </c>
      <c r="Y40" s="21">
        <f>VLOOKUP($B40,Listen!$B:$CN,Y$2,FALSE)</f>
        <v>1.2150000000000001</v>
      </c>
      <c r="Z40" s="21">
        <f>VLOOKUP($B40,Listen!$B:$CN,Z$2,FALSE)</f>
        <v>5.0000000000000001E-3</v>
      </c>
      <c r="AA40" s="21">
        <f>VLOOKUP($B40,Listen!$B:$CN,AA$2,FALSE)</f>
        <v>0.28499999999999998</v>
      </c>
      <c r="AB40" s="21">
        <f>VLOOKUP($B40,Listen!$B:$CN,AB$2,FALSE)</f>
        <v>-6.7500000000000004E-2</v>
      </c>
      <c r="AC40" s="21">
        <f>VLOOKUP($B40,Listen!$B:$CN,AC$2,FALSE)</f>
        <v>1.58</v>
      </c>
      <c r="AD40" s="21">
        <f>VLOOKUP($B40,Listen!$B:$CN,AD$2,FALSE)</f>
        <v>-0.16500000000000001</v>
      </c>
      <c r="AE40" s="21">
        <f>VLOOKUP($B40,Listen!$B:$CN,AE$2,FALSE)</f>
        <v>-9.7500000000000003E-2</v>
      </c>
      <c r="AF40" s="21">
        <f>VLOOKUP($B40,Listen!$B:$CN,AF$2,FALSE)</f>
        <v>-0.14599999999999999</v>
      </c>
      <c r="AG40" s="21">
        <f>VLOOKUP($B40,Listen!$B:$CN,AG$2,FALSE)</f>
        <v>-0.13</v>
      </c>
      <c r="AH40" s="21">
        <f>VLOOKUP($B40,Listen!$B:$CN,AH$2,FALSE)</f>
        <v>1.2649999999999999</v>
      </c>
      <c r="AI40" s="21">
        <f>VLOOKUP($B40,Listen!$B:$CN,AI$2,FALSE)</f>
        <v>-8.5000000000000006E-2</v>
      </c>
      <c r="AJ40" s="21">
        <f>VLOOKUP($B40,Listen!$B:$CN,AJ$2,FALSE)</f>
        <v>-0.13</v>
      </c>
      <c r="AK40" s="21">
        <f>VLOOKUP($B40,Listen!$B:$CN,AK$2,FALSE)</f>
        <v>-0.105</v>
      </c>
      <c r="AL40" s="21">
        <f>VLOOKUP($B40,Listen!$B:$CN,AL$2,FALSE)</f>
        <v>-0.105</v>
      </c>
      <c r="AM40" s="21">
        <f>VLOOKUP($B40,Listen!$B:$CN,AM$2,FALSE)</f>
        <v>-6.3E-2</v>
      </c>
      <c r="AN40" s="21">
        <f>VLOOKUP($B40,Listen!$B:$CN,AN$2,FALSE)</f>
        <v>-1.2999999999999999E-2</v>
      </c>
      <c r="AO40" s="21">
        <f>VLOOKUP($B40,Listen!$B:$CN,AO$2,FALSE)</f>
        <v>2.5000000000000001E-2</v>
      </c>
      <c r="AP40" s="21">
        <f>VLOOKUP($B40,Listen!$B:$CN,AP$2,FALSE)</f>
        <v>6.2E-2</v>
      </c>
      <c r="AQ40" s="123">
        <f>VLOOKUP($B40,Listen!$B:$CN,AQ$2,FALSE)</f>
        <v>-7.2499999999999995E-2</v>
      </c>
      <c r="AR40" s="21">
        <f>VLOOKUP($B40,Listen!$B:$CN,AR$2,FALSE)</f>
        <v>-0.1225</v>
      </c>
      <c r="AS40" s="21">
        <f>VLOOKUP($B40,Listen!$B:$CN,AS$2,FALSE)</f>
        <v>0.58499999999999996</v>
      </c>
      <c r="AT40" s="21">
        <f>VLOOKUP($B40,Listen!$B:$CN,AT$2,FALSE)</f>
        <v>0.17249999999999999</v>
      </c>
      <c r="AU40" s="21">
        <f>VLOOKUP($B40,Listen!$B:$CN,AU$2,FALSE)</f>
        <v>0</v>
      </c>
      <c r="AV40" s="21">
        <f>VLOOKUP($B40,Listen!$B:$CN,AV$2,FALSE)</f>
        <v>0</v>
      </c>
      <c r="AW40" s="21">
        <f>VLOOKUP($B40,Listen!$B:$CN,AW$2,FALSE)</f>
        <v>0</v>
      </c>
      <c r="AX40" s="21">
        <f>VLOOKUP($B40,Listen!$B:$CN,AX$2,FALSE)</f>
        <v>0</v>
      </c>
      <c r="AY40" s="21">
        <f>VLOOKUP($B40,Listen!$B:$CN,AY$2,FALSE)</f>
        <v>0</v>
      </c>
      <c r="AZ40" s="21">
        <f>VLOOKUP($B40,Listen!$B:$CN,AZ$2,FALSE)</f>
        <v>0</v>
      </c>
      <c r="BA40" s="84">
        <v>40</v>
      </c>
    </row>
    <row r="41" spans="2:53">
      <c r="B41" s="9">
        <v>37653</v>
      </c>
      <c r="C41" s="21">
        <f>VLOOKUP($B41,Listen!$B:$CN,C$2,FALSE)</f>
        <v>4.5250000000000004</v>
      </c>
      <c r="D41" s="21">
        <f>VLOOKUP($B41,Listen!$B:$CN,D$2,FALSE)</f>
        <v>0.245</v>
      </c>
      <c r="E41" s="21">
        <f>VLOOKUP($B41,Listen!$B:$CN,E$2,FALSE)</f>
        <v>0.19500000000000001</v>
      </c>
      <c r="F41" s="21">
        <f>VLOOKUP($B41,Listen!$B:$CN,F$2,FALSE)</f>
        <v>1.54</v>
      </c>
      <c r="G41" s="21">
        <f>VLOOKUP($B41,Listen!$B:$CN,G$2,FALSE)</f>
        <v>1.19</v>
      </c>
      <c r="H41" s="21">
        <f>VLOOKUP($B41,Listen!$B:$CN,H$2,FALSE)</f>
        <v>0.39</v>
      </c>
      <c r="I41" s="21">
        <f>VLOOKUP($B41,Listen!$B:$CN,I$2,FALSE)</f>
        <v>0.28999999999999998</v>
      </c>
      <c r="J41" s="21">
        <f>VLOOKUP($B41,Listen!$B:$CN,J$2,FALSE)</f>
        <v>0.11</v>
      </c>
      <c r="K41" s="21">
        <f>VLOOKUP($B41,Listen!$B:$CN,K$2,FALSE)</f>
        <v>0.11</v>
      </c>
      <c r="L41" s="21">
        <f>VLOOKUP($B41,Listen!$B:$CN,L$2,FALSE)</f>
        <v>0.39500000000000002</v>
      </c>
      <c r="M41" s="21">
        <f>VLOOKUP($B41,Listen!$B:$CN,M$2,FALSE)</f>
        <v>-0.185</v>
      </c>
      <c r="N41" s="21">
        <f>VLOOKUP($B41,Listen!$B:$CN,N$2,FALSE)</f>
        <v>-0.245</v>
      </c>
      <c r="O41" s="21">
        <f>VLOOKUP($B41,Listen!$B:$CN,O$2,FALSE)</f>
        <v>0.32500000000000001</v>
      </c>
      <c r="P41" s="21">
        <f>VLOOKUP($B41,Listen!$B:$CN,P$2,FALSE)</f>
        <v>-7.7499999999999999E-2</v>
      </c>
      <c r="Q41" s="21">
        <f>VLOOKUP($B41,Listen!$B:$CN,Q$2,FALSE)</f>
        <v>-0.1125</v>
      </c>
      <c r="R41" s="21">
        <f>VLOOKUP($B41,Listen!$B:$CN,R$2,FALSE)</f>
        <v>-9.7500000000000003E-2</v>
      </c>
      <c r="S41" s="21">
        <f>VLOOKUP($B41,Listen!$B:$CN,S$2,FALSE)</f>
        <v>-5.7500000000000002E-2</v>
      </c>
      <c r="T41" s="21">
        <f>VLOOKUP($B41,Listen!$B:$CN,T$2,FALSE)</f>
        <v>-7.7499999999999999E-2</v>
      </c>
      <c r="U41" s="21">
        <f>VLOOKUP($B41,Listen!$B:$CN,U$2,FALSE)</f>
        <v>-0.06</v>
      </c>
      <c r="V41" s="21">
        <f>VLOOKUP($B41,Listen!$B:$CN,V$2,FALSE)</f>
        <v>-7.2499999999999995E-2</v>
      </c>
      <c r="W41" s="21">
        <f>VLOOKUP($B41,Listen!$B:$CN,W$2,FALSE)</f>
        <v>-0.02</v>
      </c>
      <c r="X41" s="21">
        <f>VLOOKUP($B41,Listen!$B:$CN,X$2,FALSE)</f>
        <v>1.115</v>
      </c>
      <c r="Y41" s="21">
        <f>VLOOKUP($B41,Listen!$B:$CN,Y$2,FALSE)</f>
        <v>1.2150000000000001</v>
      </c>
      <c r="Z41" s="21">
        <f>VLOOKUP($B41,Listen!$B:$CN,Z$2,FALSE)</f>
        <v>5.0000000000000001E-3</v>
      </c>
      <c r="AA41" s="21">
        <f>VLOOKUP($B41,Listen!$B:$CN,AA$2,FALSE)</f>
        <v>0.28499999999999998</v>
      </c>
      <c r="AB41" s="21">
        <f>VLOOKUP($B41,Listen!$B:$CN,AB$2,FALSE)</f>
        <v>-6.7500000000000004E-2</v>
      </c>
      <c r="AC41" s="21">
        <f>VLOOKUP($B41,Listen!$B:$CN,AC$2,FALSE)</f>
        <v>1.54</v>
      </c>
      <c r="AD41" s="21">
        <f>VLOOKUP($B41,Listen!$B:$CN,AD$2,FALSE)</f>
        <v>-0.15</v>
      </c>
      <c r="AE41" s="21">
        <f>VLOOKUP($B41,Listen!$B:$CN,AE$2,FALSE)</f>
        <v>-9.7500000000000003E-2</v>
      </c>
      <c r="AF41" s="21">
        <f>VLOOKUP($B41,Listen!$B:$CN,AF$2,FALSE)</f>
        <v>-0.26900000000000002</v>
      </c>
      <c r="AG41" s="21">
        <f>VLOOKUP($B41,Listen!$B:$CN,AG$2,FALSE)</f>
        <v>-0.13</v>
      </c>
      <c r="AH41" s="21">
        <f>VLOOKUP($B41,Listen!$B:$CN,AH$2,FALSE)</f>
        <v>1.2649999999999999</v>
      </c>
      <c r="AI41" s="21">
        <f>VLOOKUP($B41,Listen!$B:$CN,AI$2,FALSE)</f>
        <v>-7.7499999999999999E-2</v>
      </c>
      <c r="AJ41" s="21">
        <f>VLOOKUP($B41,Listen!$B:$CN,AJ$2,FALSE)</f>
        <v>-0.1225</v>
      </c>
      <c r="AK41" s="21">
        <f>VLOOKUP($B41,Listen!$B:$CN,AK$2,FALSE)</f>
        <v>-9.7500000000000003E-2</v>
      </c>
      <c r="AL41" s="21">
        <f>VLOOKUP($B41,Listen!$B:$CN,AL$2,FALSE)</f>
        <v>-9.7500000000000003E-2</v>
      </c>
      <c r="AM41" s="21">
        <f>VLOOKUP($B41,Listen!$B:$CN,AM$2,FALSE)</f>
        <v>-6.3E-2</v>
      </c>
      <c r="AN41" s="21">
        <f>VLOOKUP($B41,Listen!$B:$CN,AN$2,FALSE)</f>
        <v>-1.2999999999999999E-2</v>
      </c>
      <c r="AO41" s="21">
        <f>VLOOKUP($B41,Listen!$B:$CN,AO$2,FALSE)</f>
        <v>2.5000000000000001E-2</v>
      </c>
      <c r="AP41" s="21">
        <f>VLOOKUP($B41,Listen!$B:$CN,AP$2,FALSE)</f>
        <v>6.2E-2</v>
      </c>
      <c r="AQ41" s="123">
        <f>VLOOKUP($B41,Listen!$B:$CN,AQ$2,FALSE)</f>
        <v>-7.2499999999999995E-2</v>
      </c>
      <c r="AR41" s="21">
        <f>VLOOKUP($B41,Listen!$B:$CN,AR$2,FALSE)</f>
        <v>-0.11749999999999999</v>
      </c>
      <c r="AS41" s="21">
        <f>VLOOKUP($B41,Listen!$B:$CN,AS$2,FALSE)</f>
        <v>0.58499999999999996</v>
      </c>
      <c r="AT41" s="21">
        <f>VLOOKUP($B41,Listen!$B:$CN,AT$2,FALSE)</f>
        <v>0.17</v>
      </c>
      <c r="AU41" s="21">
        <f>VLOOKUP($B41,Listen!$B:$CN,AU$2,FALSE)</f>
        <v>0</v>
      </c>
      <c r="AV41" s="21">
        <f>VLOOKUP($B41,Listen!$B:$CN,AV$2,FALSE)</f>
        <v>0</v>
      </c>
      <c r="AW41" s="21">
        <f>VLOOKUP($B41,Listen!$B:$CN,AW$2,FALSE)</f>
        <v>0</v>
      </c>
      <c r="AX41" s="21">
        <f>VLOOKUP($B41,Listen!$B:$CN,AX$2,FALSE)</f>
        <v>0</v>
      </c>
      <c r="AY41" s="21">
        <f>VLOOKUP($B41,Listen!$B:$CN,AY$2,FALSE)</f>
        <v>0</v>
      </c>
      <c r="AZ41" s="21">
        <f>VLOOKUP($B41,Listen!$B:$CN,AZ$2,FALSE)</f>
        <v>0</v>
      </c>
      <c r="BA41" s="84">
        <v>41</v>
      </c>
    </row>
    <row r="42" spans="2:53">
      <c r="B42" s="9">
        <v>37681</v>
      </c>
      <c r="C42" s="21">
        <f>VLOOKUP($B42,Listen!$B:$CN,C$2,FALSE)</f>
        <v>4.3</v>
      </c>
      <c r="D42" s="21">
        <f>VLOOKUP($B42,Listen!$B:$CN,D$2,FALSE)</f>
        <v>0.245</v>
      </c>
      <c r="E42" s="21">
        <f>VLOOKUP($B42,Listen!$B:$CN,E$2,FALSE)</f>
        <v>0.19500000000000001</v>
      </c>
      <c r="F42" s="21">
        <f>VLOOKUP($B42,Listen!$B:$CN,F$2,FALSE)</f>
        <v>0.92</v>
      </c>
      <c r="G42" s="21">
        <f>VLOOKUP($B42,Listen!$B:$CN,G$2,FALSE)</f>
        <v>0.81</v>
      </c>
      <c r="H42" s="21">
        <f>VLOOKUP($B42,Listen!$B:$CN,H$2,FALSE)</f>
        <v>0.39</v>
      </c>
      <c r="I42" s="21">
        <f>VLOOKUP($B42,Listen!$B:$CN,I$2,FALSE)</f>
        <v>0.27</v>
      </c>
      <c r="J42" s="21">
        <f>VLOOKUP($B42,Listen!$B:$CN,J$2,FALSE)</f>
        <v>0.09</v>
      </c>
      <c r="K42" s="21">
        <f>VLOOKUP($B42,Listen!$B:$CN,K$2,FALSE)</f>
        <v>0.09</v>
      </c>
      <c r="L42" s="21">
        <f>VLOOKUP($B42,Listen!$B:$CN,L$2,FALSE)</f>
        <v>0.39500000000000002</v>
      </c>
      <c r="M42" s="21">
        <f>VLOOKUP($B42,Listen!$B:$CN,M$2,FALSE)</f>
        <v>-0.185</v>
      </c>
      <c r="N42" s="21">
        <f>VLOOKUP($B42,Listen!$B:$CN,N$2,FALSE)</f>
        <v>-0.245</v>
      </c>
      <c r="O42" s="21">
        <f>VLOOKUP($B42,Listen!$B:$CN,O$2,FALSE)</f>
        <v>0.32500000000000001</v>
      </c>
      <c r="P42" s="21">
        <f>VLOOKUP($B42,Listen!$B:$CN,P$2,FALSE)</f>
        <v>-7.7499999999999999E-2</v>
      </c>
      <c r="Q42" s="21">
        <f>VLOOKUP($B42,Listen!$B:$CN,Q$2,FALSE)</f>
        <v>-0.1125</v>
      </c>
      <c r="R42" s="21">
        <f>VLOOKUP($B42,Listen!$B:$CN,R$2,FALSE)</f>
        <v>-9.5000000000000001E-2</v>
      </c>
      <c r="S42" s="21">
        <f>VLOOKUP($B42,Listen!$B:$CN,S$2,FALSE)</f>
        <v>-5.7500000000000002E-2</v>
      </c>
      <c r="T42" s="21">
        <f>VLOOKUP($B42,Listen!$B:$CN,T$2,FALSE)</f>
        <v>-7.4999999999999997E-2</v>
      </c>
      <c r="U42" s="21">
        <f>VLOOKUP($B42,Listen!$B:$CN,U$2,FALSE)</f>
        <v>-0.06</v>
      </c>
      <c r="V42" s="21">
        <f>VLOOKUP($B42,Listen!$B:$CN,V$2,FALSE)</f>
        <v>-7.2499999999999995E-2</v>
      </c>
      <c r="W42" s="21">
        <f>VLOOKUP($B42,Listen!$B:$CN,W$2,FALSE)</f>
        <v>-0.02</v>
      </c>
      <c r="X42" s="21">
        <f>VLOOKUP($B42,Listen!$B:$CN,X$2,FALSE)</f>
        <v>1.115</v>
      </c>
      <c r="Y42" s="21">
        <f>VLOOKUP($B42,Listen!$B:$CN,Y$2,FALSE)</f>
        <v>1.2150000000000001</v>
      </c>
      <c r="Z42" s="21">
        <f>VLOOKUP($B42,Listen!$B:$CN,Z$2,FALSE)</f>
        <v>5.0000000000000001E-3</v>
      </c>
      <c r="AA42" s="21">
        <f>VLOOKUP($B42,Listen!$B:$CN,AA$2,FALSE)</f>
        <v>0.28499999999999998</v>
      </c>
      <c r="AB42" s="21">
        <f>VLOOKUP($B42,Listen!$B:$CN,AB$2,FALSE)</f>
        <v>-6.7500000000000004E-2</v>
      </c>
      <c r="AC42" s="21">
        <f>VLOOKUP($B42,Listen!$B:$CN,AC$2,FALSE)</f>
        <v>0.92</v>
      </c>
      <c r="AD42" s="21">
        <f>VLOOKUP($B42,Listen!$B:$CN,AD$2,FALSE)</f>
        <v>-0.14000000000000001</v>
      </c>
      <c r="AE42" s="21">
        <f>VLOOKUP($B42,Listen!$B:$CN,AE$2,FALSE)</f>
        <v>-9.7500000000000003E-2</v>
      </c>
      <c r="AF42" s="21">
        <f>VLOOKUP($B42,Listen!$B:$CN,AF$2,FALSE)</f>
        <v>-0.20399999999999999</v>
      </c>
      <c r="AG42" s="21">
        <f>VLOOKUP($B42,Listen!$B:$CN,AG$2,FALSE)</f>
        <v>-0.13</v>
      </c>
      <c r="AH42" s="21">
        <f>VLOOKUP($B42,Listen!$B:$CN,AH$2,FALSE)</f>
        <v>1.2649999999999999</v>
      </c>
      <c r="AI42" s="21">
        <f>VLOOKUP($B42,Listen!$B:$CN,AI$2,FALSE)</f>
        <v>-7.4999999999999997E-2</v>
      </c>
      <c r="AJ42" s="21">
        <f>VLOOKUP($B42,Listen!$B:$CN,AJ$2,FALSE)</f>
        <v>-0.12</v>
      </c>
      <c r="AK42" s="21">
        <f>VLOOKUP($B42,Listen!$B:$CN,AK$2,FALSE)</f>
        <v>-9.5000000000000001E-2</v>
      </c>
      <c r="AL42" s="21">
        <f>VLOOKUP($B42,Listen!$B:$CN,AL$2,FALSE)</f>
        <v>-9.5000000000000001E-2</v>
      </c>
      <c r="AM42" s="21">
        <f>VLOOKUP($B42,Listen!$B:$CN,AM$2,FALSE)</f>
        <v>-6.3E-2</v>
      </c>
      <c r="AN42" s="21">
        <f>VLOOKUP($B42,Listen!$B:$CN,AN$2,FALSE)</f>
        <v>-1.2999999999999999E-2</v>
      </c>
      <c r="AO42" s="21">
        <f>VLOOKUP($B42,Listen!$B:$CN,AO$2,FALSE)</f>
        <v>2.5000000000000001E-2</v>
      </c>
      <c r="AP42" s="21">
        <f>VLOOKUP($B42,Listen!$B:$CN,AP$2,FALSE)</f>
        <v>6.2E-2</v>
      </c>
      <c r="AQ42" s="123">
        <f>VLOOKUP($B42,Listen!$B:$CN,AQ$2,FALSE)</f>
        <v>-7.2499999999999995E-2</v>
      </c>
      <c r="AR42" s="21">
        <f>VLOOKUP($B42,Listen!$B:$CN,AR$2,FALSE)</f>
        <v>-0.105</v>
      </c>
      <c r="AS42" s="21">
        <f>VLOOKUP($B42,Listen!$B:$CN,AS$2,FALSE)</f>
        <v>0.58499999999999996</v>
      </c>
      <c r="AT42" s="21">
        <f>VLOOKUP($B42,Listen!$B:$CN,AT$2,FALSE)</f>
        <v>0.16500000000000001</v>
      </c>
      <c r="AU42" s="21">
        <f>VLOOKUP($B42,Listen!$B:$CN,AU$2,FALSE)</f>
        <v>0</v>
      </c>
      <c r="AV42" s="21">
        <f>VLOOKUP($B42,Listen!$B:$CN,AV$2,FALSE)</f>
        <v>0</v>
      </c>
      <c r="AW42" s="21">
        <f>VLOOKUP($B42,Listen!$B:$CN,AW$2,FALSE)</f>
        <v>0</v>
      </c>
      <c r="AX42" s="21">
        <f>VLOOKUP($B42,Listen!$B:$CN,AX$2,FALSE)</f>
        <v>0</v>
      </c>
      <c r="AY42" s="21">
        <f>VLOOKUP($B42,Listen!$B:$CN,AY$2,FALSE)</f>
        <v>0</v>
      </c>
      <c r="AZ42" s="21">
        <f>VLOOKUP($B42,Listen!$B:$CN,AZ$2,FALSE)</f>
        <v>0</v>
      </c>
      <c r="BA42" s="84">
        <v>42</v>
      </c>
    </row>
    <row r="43" spans="2:53">
      <c r="B43" s="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R43" s="21"/>
      <c r="AS43" s="21"/>
      <c r="AT43" s="21"/>
      <c r="AU43" s="21"/>
      <c r="AV43" s="21"/>
      <c r="AW43" s="21"/>
      <c r="AX43" s="21"/>
      <c r="AY43" s="21"/>
      <c r="AZ43" s="21"/>
      <c r="BA43" s="84">
        <v>43</v>
      </c>
    </row>
    <row r="44" spans="2:53">
      <c r="B44" s="9">
        <v>37712</v>
      </c>
      <c r="C44" s="21">
        <f>VLOOKUP($B44,Listen!$B:$CN,C$2,FALSE)</f>
        <v>4.1150000000000002</v>
      </c>
      <c r="D44" s="21">
        <f>VLOOKUP($B44,Listen!$B:$CN,D$2,FALSE)</f>
        <v>0.16500000000000001</v>
      </c>
      <c r="E44" s="21">
        <f>VLOOKUP($B44,Listen!$B:$CN,E$2,FALSE)</f>
        <v>0.09</v>
      </c>
      <c r="F44" s="21">
        <f>VLOOKUP($B44,Listen!$B:$CN,F$2,FALSE)</f>
        <v>0.5</v>
      </c>
      <c r="G44" s="21">
        <f>VLOOKUP($B44,Listen!$B:$CN,G$2,FALSE)</f>
        <v>0.435</v>
      </c>
      <c r="H44" s="21">
        <f>VLOOKUP($B44,Listen!$B:$CN,H$2,FALSE)</f>
        <v>0.24</v>
      </c>
      <c r="I44" s="21">
        <f>VLOOKUP($B44,Listen!$B:$CN,I$2,FALSE)</f>
        <v>0.19500000000000001</v>
      </c>
      <c r="J44" s="21">
        <f>VLOOKUP($B44,Listen!$B:$CN,J$2,FALSE)</f>
        <v>-0.02</v>
      </c>
      <c r="K44" s="21">
        <f>VLOOKUP($B44,Listen!$B:$CN,K$2,FALSE)</f>
        <v>0</v>
      </c>
      <c r="L44" s="21">
        <f>VLOOKUP($B44,Listen!$B:$CN,L$2,FALSE)</f>
        <v>0.22500000000000001</v>
      </c>
      <c r="M44" s="21">
        <f>VLOOKUP($B44,Listen!$B:$CN,M$2,FALSE)</f>
        <v>-0.28499999999999998</v>
      </c>
      <c r="N44" s="21">
        <f>VLOOKUP($B44,Listen!$B:$CN,N$2,FALSE)</f>
        <v>-0.35499999999999998</v>
      </c>
      <c r="O44" s="21">
        <f>VLOOKUP($B44,Listen!$B:$CN,O$2,FALSE)</f>
        <v>0.20499999999999999</v>
      </c>
      <c r="P44" s="21">
        <f>VLOOKUP($B44,Listen!$B:$CN,P$2,FALSE)</f>
        <v>-0.06</v>
      </c>
      <c r="Q44" s="21">
        <f>VLOOKUP($B44,Listen!$B:$CN,Q$2,FALSE)</f>
        <v>-9.5000000000000001E-2</v>
      </c>
      <c r="R44" s="21">
        <f>VLOOKUP($B44,Listen!$B:$CN,R$2,FALSE)</f>
        <v>-0.1</v>
      </c>
      <c r="S44" s="21">
        <f>VLOOKUP($B44,Listen!$B:$CN,S$2,FALSE)</f>
        <v>-5.5E-2</v>
      </c>
      <c r="T44" s="21">
        <f>VLOOKUP($B44,Listen!$B:$CN,T$2,FALSE)</f>
        <v>-0.08</v>
      </c>
      <c r="U44" s="21">
        <f>VLOOKUP($B44,Listen!$B:$CN,U$2,FALSE)</f>
        <v>-5.7500000000000002E-2</v>
      </c>
      <c r="V44" s="21">
        <f>VLOOKUP($B44,Listen!$B:$CN,V$2,FALSE)</f>
        <v>-7.0000000000000007E-2</v>
      </c>
      <c r="W44" s="21">
        <f>VLOOKUP($B44,Listen!$B:$CN,W$2,FALSE)</f>
        <v>-1.4999999999999999E-2</v>
      </c>
      <c r="X44" s="21">
        <f>VLOOKUP($B44,Listen!$B:$CN,X$2,FALSE)</f>
        <v>0.62</v>
      </c>
      <c r="Y44" s="21">
        <f>VLOOKUP($B44,Listen!$B:$CN,Y$2,FALSE)</f>
        <v>1.02</v>
      </c>
      <c r="Z44" s="21">
        <f>VLOOKUP($B44,Listen!$B:$CN,Z$2,FALSE)</f>
        <v>5.0000000000000001E-3</v>
      </c>
      <c r="AA44" s="21">
        <f>VLOOKUP($B44,Listen!$B:$CN,AA$2,FALSE)</f>
        <v>0.16500000000000001</v>
      </c>
      <c r="AB44" s="21">
        <f>VLOOKUP($B44,Listen!$B:$CN,AB$2,FALSE)</f>
        <v>-7.2499999999999995E-2</v>
      </c>
      <c r="AC44" s="21">
        <f>VLOOKUP($B44,Listen!$B:$CN,AC$2,FALSE)</f>
        <v>0.5</v>
      </c>
      <c r="AD44" s="21">
        <f>VLOOKUP($B44,Listen!$B:$CN,AD$2,FALSE)</f>
        <v>-0.1275</v>
      </c>
      <c r="AE44" s="21">
        <f>VLOOKUP($B44,Listen!$B:$CN,AE$2,FALSE)</f>
        <v>-0.10249999999999999</v>
      </c>
      <c r="AF44" s="21">
        <f>VLOOKUP($B44,Listen!$B:$CN,AF$2,FALSE)</f>
        <v>-0.1585</v>
      </c>
      <c r="AG44" s="21">
        <f>VLOOKUP($B44,Listen!$B:$CN,AG$2,FALSE)</f>
        <v>-0.14499999999999999</v>
      </c>
      <c r="AH44" s="21">
        <f>VLOOKUP($B44,Listen!$B:$CN,AH$2,FALSE)</f>
        <v>1.175</v>
      </c>
      <c r="AI44" s="21">
        <f>VLOOKUP($B44,Listen!$B:$CN,AI$2,FALSE)</f>
        <v>-0.08</v>
      </c>
      <c r="AJ44" s="21">
        <f>VLOOKUP($B44,Listen!$B:$CN,AJ$2,FALSE)</f>
        <v>-0.125</v>
      </c>
      <c r="AK44" s="21">
        <f>VLOOKUP($B44,Listen!$B:$CN,AK$2,FALSE)</f>
        <v>-0.1</v>
      </c>
      <c r="AL44" s="21">
        <f>VLOOKUP($B44,Listen!$B:$CN,AL$2,FALSE)</f>
        <v>-0.1</v>
      </c>
      <c r="AM44" s="21">
        <f>VLOOKUP($B44,Listen!$B:$CN,AM$2,FALSE)</f>
        <v>-7.5999999999999998E-2</v>
      </c>
      <c r="AN44" s="21">
        <f>VLOOKUP($B44,Listen!$B:$CN,AN$2,FALSE)</f>
        <v>-2.5999999999999999E-2</v>
      </c>
      <c r="AO44" s="21">
        <f>VLOOKUP($B44,Listen!$B:$CN,AO$2,FALSE)</f>
        <v>1.7500000000000002E-2</v>
      </c>
      <c r="AP44" s="21">
        <f>VLOOKUP($B44,Listen!$B:$CN,AP$2,FALSE)</f>
        <v>3.95E-2</v>
      </c>
      <c r="AQ44" s="123">
        <f>VLOOKUP($B44,Listen!$B:$CN,AQ$2,FALSE)</f>
        <v>-7.7499999999999999E-2</v>
      </c>
      <c r="AR44" s="21">
        <f>VLOOKUP($B44,Listen!$B:$CN,AR$2,FALSE)</f>
        <v>-0.14499999999999999</v>
      </c>
      <c r="AS44" s="21">
        <f>VLOOKUP($B44,Listen!$B:$CN,AS$2,FALSE)</f>
        <v>0.23</v>
      </c>
      <c r="AT44" s="21">
        <f>VLOOKUP($B44,Listen!$B:$CN,AT$2,FALSE)</f>
        <v>0.06</v>
      </c>
      <c r="AU44" s="21">
        <f>VLOOKUP($B44,Listen!$B:$CN,AU$2,FALSE)</f>
        <v>0</v>
      </c>
      <c r="AV44" s="21">
        <f>VLOOKUP($B44,Listen!$B:$CN,AV$2,FALSE)</f>
        <v>0</v>
      </c>
      <c r="AW44" s="21">
        <f>VLOOKUP($B44,Listen!$B:$CN,AW$2,FALSE)</f>
        <v>0</v>
      </c>
      <c r="AX44" s="21">
        <f>VLOOKUP($B44,Listen!$B:$CN,AX$2,FALSE)</f>
        <v>0</v>
      </c>
      <c r="AY44" s="21">
        <f>VLOOKUP($B44,Listen!$B:$CN,AY$2,FALSE)</f>
        <v>0</v>
      </c>
      <c r="AZ44" s="21">
        <f>VLOOKUP($B44,Listen!$B:$CN,AZ$2,FALSE)</f>
        <v>0</v>
      </c>
      <c r="BA44" s="84">
        <v>44</v>
      </c>
    </row>
    <row r="45" spans="2:53">
      <c r="B45" s="9">
        <v>37742</v>
      </c>
      <c r="C45" s="21">
        <f>VLOOKUP($B45,Listen!$B:$CN,C$2,FALSE)</f>
        <v>4.04</v>
      </c>
      <c r="D45" s="21">
        <f>VLOOKUP($B45,Listen!$B:$CN,D$2,FALSE)</f>
        <v>0.16500000000000001</v>
      </c>
      <c r="E45" s="21">
        <f>VLOOKUP($B45,Listen!$B:$CN,E$2,FALSE)</f>
        <v>0.09</v>
      </c>
      <c r="F45" s="21">
        <f>VLOOKUP($B45,Listen!$B:$CN,F$2,FALSE)</f>
        <v>0.44</v>
      </c>
      <c r="G45" s="21">
        <f>VLOOKUP($B45,Listen!$B:$CN,G$2,FALSE)</f>
        <v>0.38500000000000001</v>
      </c>
      <c r="H45" s="21">
        <f>VLOOKUP($B45,Listen!$B:$CN,H$2,FALSE)</f>
        <v>0.19500000000000001</v>
      </c>
      <c r="I45" s="21">
        <f>VLOOKUP($B45,Listen!$B:$CN,I$2,FALSE)</f>
        <v>0.185</v>
      </c>
      <c r="J45" s="21">
        <f>VLOOKUP($B45,Listen!$B:$CN,J$2,FALSE)</f>
        <v>-0.02</v>
      </c>
      <c r="K45" s="21">
        <f>VLOOKUP($B45,Listen!$B:$CN,K$2,FALSE)</f>
        <v>0</v>
      </c>
      <c r="L45" s="21">
        <f>VLOOKUP($B45,Listen!$B:$CN,L$2,FALSE)</f>
        <v>0.22500000000000001</v>
      </c>
      <c r="M45" s="21">
        <f>VLOOKUP($B45,Listen!$B:$CN,M$2,FALSE)</f>
        <v>-0.28499999999999998</v>
      </c>
      <c r="N45" s="21">
        <f>VLOOKUP($B45,Listen!$B:$CN,N$2,FALSE)</f>
        <v>-0.35499999999999998</v>
      </c>
      <c r="O45" s="21">
        <f>VLOOKUP($B45,Listen!$B:$CN,O$2,FALSE)</f>
        <v>0.20499999999999999</v>
      </c>
      <c r="P45" s="21">
        <f>VLOOKUP($B45,Listen!$B:$CN,P$2,FALSE)</f>
        <v>-0.06</v>
      </c>
      <c r="Q45" s="21">
        <f>VLOOKUP($B45,Listen!$B:$CN,Q$2,FALSE)</f>
        <v>-9.5000000000000001E-2</v>
      </c>
      <c r="R45" s="21">
        <f>VLOOKUP($B45,Listen!$B:$CN,R$2,FALSE)</f>
        <v>-0.1</v>
      </c>
      <c r="S45" s="21">
        <f>VLOOKUP($B45,Listen!$B:$CN,S$2,FALSE)</f>
        <v>-5.5E-2</v>
      </c>
      <c r="T45" s="21">
        <f>VLOOKUP($B45,Listen!$B:$CN,T$2,FALSE)</f>
        <v>-0.08</v>
      </c>
      <c r="U45" s="21">
        <f>VLOOKUP($B45,Listen!$B:$CN,U$2,FALSE)</f>
        <v>-5.7500000000000002E-2</v>
      </c>
      <c r="V45" s="21">
        <f>VLOOKUP($B45,Listen!$B:$CN,V$2,FALSE)</f>
        <v>-7.0000000000000007E-2</v>
      </c>
      <c r="W45" s="21">
        <f>VLOOKUP($B45,Listen!$B:$CN,W$2,FALSE)</f>
        <v>-1.4999999999999999E-2</v>
      </c>
      <c r="X45" s="21">
        <f>VLOOKUP($B45,Listen!$B:$CN,X$2,FALSE)</f>
        <v>0.62</v>
      </c>
      <c r="Y45" s="21">
        <f>VLOOKUP($B45,Listen!$B:$CN,Y$2,FALSE)</f>
        <v>1.02</v>
      </c>
      <c r="Z45" s="21">
        <f>VLOOKUP($B45,Listen!$B:$CN,Z$2,FALSE)</f>
        <v>5.0000000000000001E-3</v>
      </c>
      <c r="AA45" s="21">
        <f>VLOOKUP($B45,Listen!$B:$CN,AA$2,FALSE)</f>
        <v>0.16500000000000001</v>
      </c>
      <c r="AB45" s="21">
        <f>VLOOKUP($B45,Listen!$B:$CN,AB$2,FALSE)</f>
        <v>-7.2499999999999995E-2</v>
      </c>
      <c r="AC45" s="21">
        <f>VLOOKUP($B45,Listen!$B:$CN,AC$2,FALSE)</f>
        <v>0.44</v>
      </c>
      <c r="AD45" s="21">
        <f>VLOOKUP($B45,Listen!$B:$CN,AD$2,FALSE)</f>
        <v>-0.1125</v>
      </c>
      <c r="AE45" s="21">
        <f>VLOOKUP($B45,Listen!$B:$CN,AE$2,FALSE)</f>
        <v>-0.10249999999999999</v>
      </c>
      <c r="AF45" s="21">
        <f>VLOOKUP($B45,Listen!$B:$CN,AF$2,FALSE)</f>
        <v>-0.13600000000000001</v>
      </c>
      <c r="AG45" s="21">
        <f>VLOOKUP($B45,Listen!$B:$CN,AG$2,FALSE)</f>
        <v>-0.14499999999999999</v>
      </c>
      <c r="AH45" s="21">
        <f>VLOOKUP($B45,Listen!$B:$CN,AH$2,FALSE)</f>
        <v>1.175</v>
      </c>
      <c r="AI45" s="21">
        <f>VLOOKUP($B45,Listen!$B:$CN,AI$2,FALSE)</f>
        <v>-0.08</v>
      </c>
      <c r="AJ45" s="21">
        <f>VLOOKUP($B45,Listen!$B:$CN,AJ$2,FALSE)</f>
        <v>-0.125</v>
      </c>
      <c r="AK45" s="21">
        <f>VLOOKUP($B45,Listen!$B:$CN,AK$2,FALSE)</f>
        <v>-0.1</v>
      </c>
      <c r="AL45" s="21">
        <f>VLOOKUP($B45,Listen!$B:$CN,AL$2,FALSE)</f>
        <v>-0.1</v>
      </c>
      <c r="AM45" s="21">
        <f>VLOOKUP($B45,Listen!$B:$CN,AM$2,FALSE)</f>
        <v>-7.3499999999999996E-2</v>
      </c>
      <c r="AN45" s="21">
        <f>VLOOKUP($B45,Listen!$B:$CN,AN$2,FALSE)</f>
        <v>-2.35E-2</v>
      </c>
      <c r="AO45" s="21">
        <f>VLOOKUP($B45,Listen!$B:$CN,AO$2,FALSE)</f>
        <v>1.7500000000000002E-2</v>
      </c>
      <c r="AP45" s="21">
        <f>VLOOKUP($B45,Listen!$B:$CN,AP$2,FALSE)</f>
        <v>3.95E-2</v>
      </c>
      <c r="AQ45" s="123">
        <f>VLOOKUP($B45,Listen!$B:$CN,AQ$2,FALSE)</f>
        <v>-7.2499999999999995E-2</v>
      </c>
      <c r="AR45" s="21">
        <f>VLOOKUP($B45,Listen!$B:$CN,AR$2,FALSE)</f>
        <v>-9.2499999999999999E-2</v>
      </c>
      <c r="AS45" s="21">
        <f>VLOOKUP($B45,Listen!$B:$CN,AS$2,FALSE)</f>
        <v>0.23</v>
      </c>
      <c r="AT45" s="21">
        <f>VLOOKUP($B45,Listen!$B:$CN,AT$2,FALSE)</f>
        <v>0.06</v>
      </c>
      <c r="AU45" s="21">
        <f>VLOOKUP($B45,Listen!$B:$CN,AU$2,FALSE)</f>
        <v>0</v>
      </c>
      <c r="AV45" s="21">
        <f>VLOOKUP($B45,Listen!$B:$CN,AV$2,FALSE)</f>
        <v>0</v>
      </c>
      <c r="AW45" s="21">
        <f>VLOOKUP($B45,Listen!$B:$CN,AW$2,FALSE)</f>
        <v>0</v>
      </c>
      <c r="AX45" s="21">
        <f>VLOOKUP($B45,Listen!$B:$CN,AX$2,FALSE)</f>
        <v>0</v>
      </c>
      <c r="AY45" s="21">
        <f>VLOOKUP($B45,Listen!$B:$CN,AY$2,FALSE)</f>
        <v>0</v>
      </c>
      <c r="AZ45" s="21">
        <f>VLOOKUP($B45,Listen!$B:$CN,AZ$2,FALSE)</f>
        <v>0</v>
      </c>
      <c r="BA45" s="84">
        <v>45</v>
      </c>
    </row>
    <row r="46" spans="2:53">
      <c r="B46" s="9">
        <v>37773</v>
      </c>
      <c r="C46" s="21">
        <f>VLOOKUP($B46,Listen!$B:$CN,C$2,FALSE)</f>
        <v>4.07</v>
      </c>
      <c r="D46" s="21">
        <f>VLOOKUP($B46,Listen!$B:$CN,D$2,FALSE)</f>
        <v>0.16500000000000001</v>
      </c>
      <c r="E46" s="21">
        <f>VLOOKUP($B46,Listen!$B:$CN,E$2,FALSE)</f>
        <v>0.09</v>
      </c>
      <c r="F46" s="21">
        <f>VLOOKUP($B46,Listen!$B:$CN,F$2,FALSE)</f>
        <v>0.44</v>
      </c>
      <c r="G46" s="21">
        <f>VLOOKUP($B46,Listen!$B:$CN,G$2,FALSE)</f>
        <v>0.38500000000000001</v>
      </c>
      <c r="H46" s="21">
        <f>VLOOKUP($B46,Listen!$B:$CN,H$2,FALSE)</f>
        <v>0.19500000000000001</v>
      </c>
      <c r="I46" s="21">
        <f>VLOOKUP($B46,Listen!$B:$CN,I$2,FALSE)</f>
        <v>0.19500000000000001</v>
      </c>
      <c r="J46" s="21">
        <f>VLOOKUP($B46,Listen!$B:$CN,J$2,FALSE)</f>
        <v>-0.02</v>
      </c>
      <c r="K46" s="21">
        <f>VLOOKUP($B46,Listen!$B:$CN,K$2,FALSE)</f>
        <v>0</v>
      </c>
      <c r="L46" s="21">
        <f>VLOOKUP($B46,Listen!$B:$CN,L$2,FALSE)</f>
        <v>0.22500000000000001</v>
      </c>
      <c r="M46" s="21">
        <f>VLOOKUP($B46,Listen!$B:$CN,M$2,FALSE)</f>
        <v>-0.28499999999999998</v>
      </c>
      <c r="N46" s="21">
        <f>VLOOKUP($B46,Listen!$B:$CN,N$2,FALSE)</f>
        <v>-0.35499999999999998</v>
      </c>
      <c r="O46" s="21">
        <f>VLOOKUP($B46,Listen!$B:$CN,O$2,FALSE)</f>
        <v>0.20499999999999999</v>
      </c>
      <c r="P46" s="21">
        <f>VLOOKUP($B46,Listen!$B:$CN,P$2,FALSE)</f>
        <v>-0.06</v>
      </c>
      <c r="Q46" s="21">
        <f>VLOOKUP($B46,Listen!$B:$CN,Q$2,FALSE)</f>
        <v>-9.5000000000000001E-2</v>
      </c>
      <c r="R46" s="21">
        <f>VLOOKUP($B46,Listen!$B:$CN,R$2,FALSE)</f>
        <v>-0.1</v>
      </c>
      <c r="S46" s="21">
        <f>VLOOKUP($B46,Listen!$B:$CN,S$2,FALSE)</f>
        <v>-5.5E-2</v>
      </c>
      <c r="T46" s="21">
        <f>VLOOKUP($B46,Listen!$B:$CN,T$2,FALSE)</f>
        <v>-0.08</v>
      </c>
      <c r="U46" s="21">
        <f>VLOOKUP($B46,Listen!$B:$CN,U$2,FALSE)</f>
        <v>-5.7500000000000002E-2</v>
      </c>
      <c r="V46" s="21">
        <f>VLOOKUP($B46,Listen!$B:$CN,V$2,FALSE)</f>
        <v>-7.0000000000000007E-2</v>
      </c>
      <c r="W46" s="21">
        <f>VLOOKUP($B46,Listen!$B:$CN,W$2,FALSE)</f>
        <v>-1.4999999999999999E-2</v>
      </c>
      <c r="X46" s="21">
        <f>VLOOKUP($B46,Listen!$B:$CN,X$2,FALSE)</f>
        <v>0.62</v>
      </c>
      <c r="Y46" s="21">
        <f>VLOOKUP($B46,Listen!$B:$CN,Y$2,FALSE)</f>
        <v>1.02</v>
      </c>
      <c r="Z46" s="21">
        <f>VLOOKUP($B46,Listen!$B:$CN,Z$2,FALSE)</f>
        <v>5.0000000000000001E-3</v>
      </c>
      <c r="AA46" s="21">
        <f>VLOOKUP($B46,Listen!$B:$CN,AA$2,FALSE)</f>
        <v>0.16500000000000001</v>
      </c>
      <c r="AB46" s="21">
        <f>VLOOKUP($B46,Listen!$B:$CN,AB$2,FALSE)</f>
        <v>-7.2499999999999995E-2</v>
      </c>
      <c r="AC46" s="21">
        <f>VLOOKUP($B46,Listen!$B:$CN,AC$2,FALSE)</f>
        <v>0.44</v>
      </c>
      <c r="AD46" s="21">
        <f>VLOOKUP($B46,Listen!$B:$CN,AD$2,FALSE)</f>
        <v>-0.11749999999999999</v>
      </c>
      <c r="AE46" s="21">
        <f>VLOOKUP($B46,Listen!$B:$CN,AE$2,FALSE)</f>
        <v>-0.10249999999999999</v>
      </c>
      <c r="AF46" s="21">
        <f>VLOOKUP($B46,Listen!$B:$CN,AF$2,FALSE)</f>
        <v>-0.13600000000000001</v>
      </c>
      <c r="AG46" s="21">
        <f>VLOOKUP($B46,Listen!$B:$CN,AG$2,FALSE)</f>
        <v>-0.14499999999999999</v>
      </c>
      <c r="AH46" s="21">
        <f>VLOOKUP($B46,Listen!$B:$CN,AH$2,FALSE)</f>
        <v>1.175</v>
      </c>
      <c r="AI46" s="21">
        <f>VLOOKUP($B46,Listen!$B:$CN,AI$2,FALSE)</f>
        <v>-0.08</v>
      </c>
      <c r="AJ46" s="21">
        <f>VLOOKUP($B46,Listen!$B:$CN,AJ$2,FALSE)</f>
        <v>-0.125</v>
      </c>
      <c r="AK46" s="21">
        <f>VLOOKUP($B46,Listen!$B:$CN,AK$2,FALSE)</f>
        <v>-0.1</v>
      </c>
      <c r="AL46" s="21">
        <f>VLOOKUP($B46,Listen!$B:$CN,AL$2,FALSE)</f>
        <v>-0.1</v>
      </c>
      <c r="AM46" s="21">
        <f>VLOOKUP($B46,Listen!$B:$CN,AM$2,FALSE)</f>
        <v>-7.3499999999999996E-2</v>
      </c>
      <c r="AN46" s="21">
        <f>VLOOKUP($B46,Listen!$B:$CN,AN$2,FALSE)</f>
        <v>-2.35E-2</v>
      </c>
      <c r="AO46" s="21">
        <f>VLOOKUP($B46,Listen!$B:$CN,AO$2,FALSE)</f>
        <v>1.7500000000000002E-2</v>
      </c>
      <c r="AP46" s="21">
        <f>VLOOKUP($B46,Listen!$B:$CN,AP$2,FALSE)</f>
        <v>3.95E-2</v>
      </c>
      <c r="AQ46" s="123">
        <f>VLOOKUP($B46,Listen!$B:$CN,AQ$2,FALSE)</f>
        <v>-7.2499999999999995E-2</v>
      </c>
      <c r="AR46" s="21">
        <f>VLOOKUP($B46,Listen!$B:$CN,AR$2,FALSE)</f>
        <v>-0.09</v>
      </c>
      <c r="AS46" s="21">
        <f>VLOOKUP($B46,Listen!$B:$CN,AS$2,FALSE)</f>
        <v>0.23</v>
      </c>
      <c r="AT46" s="21">
        <f>VLOOKUP($B46,Listen!$B:$CN,AT$2,FALSE)</f>
        <v>0.06</v>
      </c>
      <c r="AU46" s="21">
        <f>VLOOKUP($B46,Listen!$B:$CN,AU$2,FALSE)</f>
        <v>0</v>
      </c>
      <c r="AV46" s="21">
        <f>VLOOKUP($B46,Listen!$B:$CN,AV$2,FALSE)</f>
        <v>0</v>
      </c>
      <c r="AW46" s="21">
        <f>VLOOKUP($B46,Listen!$B:$CN,AW$2,FALSE)</f>
        <v>0</v>
      </c>
      <c r="AX46" s="21">
        <f>VLOOKUP($B46,Listen!$B:$CN,AX$2,FALSE)</f>
        <v>0</v>
      </c>
      <c r="AY46" s="21">
        <f>VLOOKUP($B46,Listen!$B:$CN,AY$2,FALSE)</f>
        <v>0</v>
      </c>
      <c r="AZ46" s="21">
        <f>VLOOKUP($B46,Listen!$B:$CN,AZ$2,FALSE)</f>
        <v>0</v>
      </c>
      <c r="BA46" s="84">
        <v>46</v>
      </c>
    </row>
    <row r="47" spans="2:53">
      <c r="B47" s="9">
        <v>37803</v>
      </c>
      <c r="C47" s="21">
        <f>VLOOKUP($B47,Listen!$B:$CN,C$2,FALSE)</f>
        <v>4.0880000000000001</v>
      </c>
      <c r="D47" s="21">
        <f>VLOOKUP($B47,Listen!$B:$CN,D$2,FALSE)</f>
        <v>0.16500000000000001</v>
      </c>
      <c r="E47" s="21">
        <f>VLOOKUP($B47,Listen!$B:$CN,E$2,FALSE)</f>
        <v>0.09</v>
      </c>
      <c r="F47" s="21">
        <f>VLOOKUP($B47,Listen!$B:$CN,F$2,FALSE)</f>
        <v>0.5</v>
      </c>
      <c r="G47" s="21">
        <f>VLOOKUP($B47,Listen!$B:$CN,G$2,FALSE)</f>
        <v>0.39750000000000002</v>
      </c>
      <c r="H47" s="21">
        <f>VLOOKUP($B47,Listen!$B:$CN,H$2,FALSE)</f>
        <v>0.26500000000000001</v>
      </c>
      <c r="I47" s="21">
        <f>VLOOKUP($B47,Listen!$B:$CN,I$2,FALSE)</f>
        <v>0.2</v>
      </c>
      <c r="J47" s="21">
        <f>VLOOKUP($B47,Listen!$B:$CN,J$2,FALSE)</f>
        <v>-0.02</v>
      </c>
      <c r="K47" s="21">
        <f>VLOOKUP($B47,Listen!$B:$CN,K$2,FALSE)</f>
        <v>0</v>
      </c>
      <c r="L47" s="21">
        <f>VLOOKUP($B47,Listen!$B:$CN,L$2,FALSE)</f>
        <v>0.22500000000000001</v>
      </c>
      <c r="M47" s="21">
        <f>VLOOKUP($B47,Listen!$B:$CN,M$2,FALSE)</f>
        <v>-0.28499999999999998</v>
      </c>
      <c r="N47" s="21">
        <f>VLOOKUP($B47,Listen!$B:$CN,N$2,FALSE)</f>
        <v>-0.35499999999999998</v>
      </c>
      <c r="O47" s="21">
        <f>VLOOKUP($B47,Listen!$B:$CN,O$2,FALSE)</f>
        <v>0.20499999999999999</v>
      </c>
      <c r="P47" s="21">
        <f>VLOOKUP($B47,Listen!$B:$CN,P$2,FALSE)</f>
        <v>-0.06</v>
      </c>
      <c r="Q47" s="21">
        <f>VLOOKUP($B47,Listen!$B:$CN,Q$2,FALSE)</f>
        <v>-9.5000000000000001E-2</v>
      </c>
      <c r="R47" s="21">
        <f>VLOOKUP($B47,Listen!$B:$CN,R$2,FALSE)</f>
        <v>-0.1</v>
      </c>
      <c r="S47" s="21">
        <f>VLOOKUP($B47,Listen!$B:$CN,S$2,FALSE)</f>
        <v>-5.5E-2</v>
      </c>
      <c r="T47" s="21">
        <f>VLOOKUP($B47,Listen!$B:$CN,T$2,FALSE)</f>
        <v>-0.08</v>
      </c>
      <c r="U47" s="21">
        <f>VLOOKUP($B47,Listen!$B:$CN,U$2,FALSE)</f>
        <v>-5.7500000000000002E-2</v>
      </c>
      <c r="V47" s="21">
        <f>VLOOKUP($B47,Listen!$B:$CN,V$2,FALSE)</f>
        <v>-7.0000000000000007E-2</v>
      </c>
      <c r="W47" s="21">
        <f>VLOOKUP($B47,Listen!$B:$CN,W$2,FALSE)</f>
        <v>-1.4999999999999999E-2</v>
      </c>
      <c r="X47" s="21">
        <f>VLOOKUP($B47,Listen!$B:$CN,X$2,FALSE)</f>
        <v>0.62</v>
      </c>
      <c r="Y47" s="21">
        <f>VLOOKUP($B47,Listen!$B:$CN,Y$2,FALSE)</f>
        <v>1.02</v>
      </c>
      <c r="Z47" s="21">
        <f>VLOOKUP($B47,Listen!$B:$CN,Z$2,FALSE)</f>
        <v>5.0000000000000001E-3</v>
      </c>
      <c r="AA47" s="21">
        <f>VLOOKUP($B47,Listen!$B:$CN,AA$2,FALSE)</f>
        <v>0.16500000000000001</v>
      </c>
      <c r="AB47" s="21">
        <f>VLOOKUP($B47,Listen!$B:$CN,AB$2,FALSE)</f>
        <v>-7.2499999999999995E-2</v>
      </c>
      <c r="AC47" s="21">
        <f>VLOOKUP($B47,Listen!$B:$CN,AC$2,FALSE)</f>
        <v>0.5</v>
      </c>
      <c r="AD47" s="21">
        <f>VLOOKUP($B47,Listen!$B:$CN,AD$2,FALSE)</f>
        <v>-0.1075</v>
      </c>
      <c r="AE47" s="21">
        <f>VLOOKUP($B47,Listen!$B:$CN,AE$2,FALSE)</f>
        <v>-0.10249999999999999</v>
      </c>
      <c r="AF47" s="21">
        <f>VLOOKUP($B47,Listen!$B:$CN,AF$2,FALSE)</f>
        <v>-0.126</v>
      </c>
      <c r="AG47" s="21">
        <f>VLOOKUP($B47,Listen!$B:$CN,AG$2,FALSE)</f>
        <v>-0.14499999999999999</v>
      </c>
      <c r="AH47" s="21">
        <f>VLOOKUP($B47,Listen!$B:$CN,AH$2,FALSE)</f>
        <v>1.175</v>
      </c>
      <c r="AI47" s="21">
        <f>VLOOKUP($B47,Listen!$B:$CN,AI$2,FALSE)</f>
        <v>-0.08</v>
      </c>
      <c r="AJ47" s="21">
        <f>VLOOKUP($B47,Listen!$B:$CN,AJ$2,FALSE)</f>
        <v>-0.125</v>
      </c>
      <c r="AK47" s="21">
        <f>VLOOKUP($B47,Listen!$B:$CN,AK$2,FALSE)</f>
        <v>-0.1</v>
      </c>
      <c r="AL47" s="21">
        <f>VLOOKUP($B47,Listen!$B:$CN,AL$2,FALSE)</f>
        <v>-0.1</v>
      </c>
      <c r="AM47" s="21">
        <f>VLOOKUP($B47,Listen!$B:$CN,AM$2,FALSE)</f>
        <v>-7.3499999999999996E-2</v>
      </c>
      <c r="AN47" s="21">
        <f>VLOOKUP($B47,Listen!$B:$CN,AN$2,FALSE)</f>
        <v>-2.35E-2</v>
      </c>
      <c r="AO47" s="21">
        <f>VLOOKUP($B47,Listen!$B:$CN,AO$2,FALSE)</f>
        <v>1.7500000000000002E-2</v>
      </c>
      <c r="AP47" s="21">
        <f>VLOOKUP($B47,Listen!$B:$CN,AP$2,FALSE)</f>
        <v>3.95E-2</v>
      </c>
      <c r="AQ47" s="123">
        <f>VLOOKUP($B47,Listen!$B:$CN,AQ$2,FALSE)</f>
        <v>-7.2499999999999995E-2</v>
      </c>
      <c r="AR47" s="21">
        <f>VLOOKUP($B47,Listen!$B:$CN,AR$2,FALSE)</f>
        <v>-0.08</v>
      </c>
      <c r="AS47" s="21">
        <f>VLOOKUP($B47,Listen!$B:$CN,AS$2,FALSE)</f>
        <v>0.23</v>
      </c>
      <c r="AT47" s="21">
        <f>VLOOKUP($B47,Listen!$B:$CN,AT$2,FALSE)</f>
        <v>0.06</v>
      </c>
      <c r="AU47" s="21">
        <f>VLOOKUP($B47,Listen!$B:$CN,AU$2,FALSE)</f>
        <v>0</v>
      </c>
      <c r="AV47" s="21">
        <f>VLOOKUP($B47,Listen!$B:$CN,AV$2,FALSE)</f>
        <v>0</v>
      </c>
      <c r="AW47" s="21">
        <f>VLOOKUP($B47,Listen!$B:$CN,AW$2,FALSE)</f>
        <v>0</v>
      </c>
      <c r="AX47" s="21">
        <f>VLOOKUP($B47,Listen!$B:$CN,AX$2,FALSE)</f>
        <v>0</v>
      </c>
      <c r="AY47" s="21">
        <f>VLOOKUP($B47,Listen!$B:$CN,AY$2,FALSE)</f>
        <v>0</v>
      </c>
      <c r="AZ47" s="21">
        <f>VLOOKUP($B47,Listen!$B:$CN,AZ$2,FALSE)</f>
        <v>0</v>
      </c>
      <c r="BA47" s="84">
        <v>47</v>
      </c>
    </row>
    <row r="48" spans="2:53">
      <c r="B48" s="9">
        <v>37834</v>
      </c>
      <c r="C48" s="21">
        <f>VLOOKUP($B48,Listen!$B:$CN,C$2,FALSE)</f>
        <v>4.1180000000000003</v>
      </c>
      <c r="D48" s="21">
        <f>VLOOKUP($B48,Listen!$B:$CN,D$2,FALSE)</f>
        <v>0.16500000000000001</v>
      </c>
      <c r="E48" s="21">
        <f>VLOOKUP($B48,Listen!$B:$CN,E$2,FALSE)</f>
        <v>0.09</v>
      </c>
      <c r="F48" s="21">
        <f>VLOOKUP($B48,Listen!$B:$CN,F$2,FALSE)</f>
        <v>0.5</v>
      </c>
      <c r="G48" s="21">
        <f>VLOOKUP($B48,Listen!$B:$CN,G$2,FALSE)</f>
        <v>0.4</v>
      </c>
      <c r="H48" s="21">
        <f>VLOOKUP($B48,Listen!$B:$CN,H$2,FALSE)</f>
        <v>0.20499999999999999</v>
      </c>
      <c r="I48" s="21">
        <f>VLOOKUP($B48,Listen!$B:$CN,I$2,FALSE)</f>
        <v>0.21</v>
      </c>
      <c r="J48" s="21">
        <f>VLOOKUP($B48,Listen!$B:$CN,J$2,FALSE)</f>
        <v>-0.02</v>
      </c>
      <c r="K48" s="21">
        <f>VLOOKUP($B48,Listen!$B:$CN,K$2,FALSE)</f>
        <v>0</v>
      </c>
      <c r="L48" s="21">
        <f>VLOOKUP($B48,Listen!$B:$CN,L$2,FALSE)</f>
        <v>0.22500000000000001</v>
      </c>
      <c r="M48" s="21">
        <f>VLOOKUP($B48,Listen!$B:$CN,M$2,FALSE)</f>
        <v>-0.28499999999999998</v>
      </c>
      <c r="N48" s="21">
        <f>VLOOKUP($B48,Listen!$B:$CN,N$2,FALSE)</f>
        <v>-0.35499999999999998</v>
      </c>
      <c r="O48" s="21">
        <f>VLOOKUP($B48,Listen!$B:$CN,O$2,FALSE)</f>
        <v>0.20499999999999999</v>
      </c>
      <c r="P48" s="21">
        <f>VLOOKUP($B48,Listen!$B:$CN,P$2,FALSE)</f>
        <v>-0.06</v>
      </c>
      <c r="Q48" s="21">
        <f>VLOOKUP($B48,Listen!$B:$CN,Q$2,FALSE)</f>
        <v>-9.5000000000000001E-2</v>
      </c>
      <c r="R48" s="21">
        <f>VLOOKUP($B48,Listen!$B:$CN,R$2,FALSE)</f>
        <v>-0.1</v>
      </c>
      <c r="S48" s="21">
        <f>VLOOKUP($B48,Listen!$B:$CN,S$2,FALSE)</f>
        <v>-5.5E-2</v>
      </c>
      <c r="T48" s="21">
        <f>VLOOKUP($B48,Listen!$B:$CN,T$2,FALSE)</f>
        <v>-0.08</v>
      </c>
      <c r="U48" s="21">
        <f>VLOOKUP($B48,Listen!$B:$CN,U$2,FALSE)</f>
        <v>-5.7500000000000002E-2</v>
      </c>
      <c r="V48" s="21">
        <f>VLOOKUP($B48,Listen!$B:$CN,V$2,FALSE)</f>
        <v>-7.0000000000000007E-2</v>
      </c>
      <c r="W48" s="21">
        <f>VLOOKUP($B48,Listen!$B:$CN,W$2,FALSE)</f>
        <v>-1.4999999999999999E-2</v>
      </c>
      <c r="X48" s="21">
        <f>VLOOKUP($B48,Listen!$B:$CN,X$2,FALSE)</f>
        <v>0.62</v>
      </c>
      <c r="Y48" s="21">
        <f>VLOOKUP($B48,Listen!$B:$CN,Y$2,FALSE)</f>
        <v>1.02</v>
      </c>
      <c r="Z48" s="21">
        <f>VLOOKUP($B48,Listen!$B:$CN,Z$2,FALSE)</f>
        <v>5.0000000000000001E-3</v>
      </c>
      <c r="AA48" s="21">
        <f>VLOOKUP($B48,Listen!$B:$CN,AA$2,FALSE)</f>
        <v>0.16500000000000001</v>
      </c>
      <c r="AB48" s="21">
        <f>VLOOKUP($B48,Listen!$B:$CN,AB$2,FALSE)</f>
        <v>-7.2499999999999995E-2</v>
      </c>
      <c r="AC48" s="21">
        <f>VLOOKUP($B48,Listen!$B:$CN,AC$2,FALSE)</f>
        <v>0.5</v>
      </c>
      <c r="AD48" s="21">
        <f>VLOOKUP($B48,Listen!$B:$CN,AD$2,FALSE)</f>
        <v>-9.7500000000000003E-2</v>
      </c>
      <c r="AE48" s="21">
        <f>VLOOKUP($B48,Listen!$B:$CN,AE$2,FALSE)</f>
        <v>-0.10249999999999999</v>
      </c>
      <c r="AF48" s="21">
        <f>VLOOKUP($B48,Listen!$B:$CN,AF$2,FALSE)</f>
        <v>-0.11849999999999999</v>
      </c>
      <c r="AG48" s="21">
        <f>VLOOKUP($B48,Listen!$B:$CN,AG$2,FALSE)</f>
        <v>-0.14499999999999999</v>
      </c>
      <c r="AH48" s="21">
        <f>VLOOKUP($B48,Listen!$B:$CN,AH$2,FALSE)</f>
        <v>1.175</v>
      </c>
      <c r="AI48" s="21">
        <f>VLOOKUP($B48,Listen!$B:$CN,AI$2,FALSE)</f>
        <v>-0.08</v>
      </c>
      <c r="AJ48" s="21">
        <f>VLOOKUP($B48,Listen!$B:$CN,AJ$2,FALSE)</f>
        <v>-0.125</v>
      </c>
      <c r="AK48" s="21">
        <f>VLOOKUP($B48,Listen!$B:$CN,AK$2,FALSE)</f>
        <v>-0.1</v>
      </c>
      <c r="AL48" s="21">
        <f>VLOOKUP($B48,Listen!$B:$CN,AL$2,FALSE)</f>
        <v>-0.1</v>
      </c>
      <c r="AM48" s="21">
        <f>VLOOKUP($B48,Listen!$B:$CN,AM$2,FALSE)</f>
        <v>-7.3499999999999996E-2</v>
      </c>
      <c r="AN48" s="21">
        <f>VLOOKUP($B48,Listen!$B:$CN,AN$2,FALSE)</f>
        <v>-2.35E-2</v>
      </c>
      <c r="AO48" s="21">
        <f>VLOOKUP($B48,Listen!$B:$CN,AO$2,FALSE)</f>
        <v>1.7500000000000002E-2</v>
      </c>
      <c r="AP48" s="21">
        <f>VLOOKUP($B48,Listen!$B:$CN,AP$2,FALSE)</f>
        <v>3.95E-2</v>
      </c>
      <c r="AQ48" s="123">
        <f>VLOOKUP($B48,Listen!$B:$CN,AQ$2,FALSE)</f>
        <v>-7.2499999999999995E-2</v>
      </c>
      <c r="AR48" s="21">
        <f>VLOOKUP($B48,Listen!$B:$CN,AR$2,FALSE)</f>
        <v>-7.7499999999999999E-2</v>
      </c>
      <c r="AS48" s="21">
        <f>VLOOKUP($B48,Listen!$B:$CN,AS$2,FALSE)</f>
        <v>0.23</v>
      </c>
      <c r="AT48" s="21">
        <f>VLOOKUP($B48,Listen!$B:$CN,AT$2,FALSE)</f>
        <v>0.06</v>
      </c>
      <c r="AU48" s="21">
        <f>VLOOKUP($B48,Listen!$B:$CN,AU$2,FALSE)</f>
        <v>0</v>
      </c>
      <c r="AV48" s="21">
        <f>VLOOKUP($B48,Listen!$B:$CN,AV$2,FALSE)</f>
        <v>0</v>
      </c>
      <c r="AW48" s="21">
        <f>VLOOKUP($B48,Listen!$B:$CN,AW$2,FALSE)</f>
        <v>0</v>
      </c>
      <c r="AX48" s="21">
        <f>VLOOKUP($B48,Listen!$B:$CN,AX$2,FALSE)</f>
        <v>0</v>
      </c>
      <c r="AY48" s="21">
        <f>VLOOKUP($B48,Listen!$B:$CN,AY$2,FALSE)</f>
        <v>0</v>
      </c>
      <c r="AZ48" s="21">
        <f>VLOOKUP($B48,Listen!$B:$CN,AZ$2,FALSE)</f>
        <v>0</v>
      </c>
      <c r="BA48" s="84">
        <v>48</v>
      </c>
    </row>
    <row r="49" spans="2:53">
      <c r="B49" s="9">
        <v>37865</v>
      </c>
      <c r="C49" s="21">
        <f>VLOOKUP($B49,Listen!$B:$CN,C$2,FALSE)</f>
        <v>4.117</v>
      </c>
      <c r="D49" s="21">
        <f>VLOOKUP($B49,Listen!$B:$CN,D$2,FALSE)</f>
        <v>0.16500000000000001</v>
      </c>
      <c r="E49" s="21">
        <f>VLOOKUP($B49,Listen!$B:$CN,E$2,FALSE)</f>
        <v>0.09</v>
      </c>
      <c r="F49" s="21">
        <f>VLOOKUP($B49,Listen!$B:$CN,F$2,FALSE)</f>
        <v>0.46</v>
      </c>
      <c r="G49" s="21">
        <f>VLOOKUP($B49,Listen!$B:$CN,G$2,FALSE)</f>
        <v>0.39750000000000002</v>
      </c>
      <c r="H49" s="21">
        <f>VLOOKUP($B49,Listen!$B:$CN,H$2,FALSE)</f>
        <v>0.185</v>
      </c>
      <c r="I49" s="21">
        <f>VLOOKUP($B49,Listen!$B:$CN,I$2,FALSE)</f>
        <v>0.185</v>
      </c>
      <c r="J49" s="21">
        <f>VLOOKUP($B49,Listen!$B:$CN,J$2,FALSE)</f>
        <v>-0.02</v>
      </c>
      <c r="K49" s="21">
        <f>VLOOKUP($B49,Listen!$B:$CN,K$2,FALSE)</f>
        <v>0</v>
      </c>
      <c r="L49" s="21">
        <f>VLOOKUP($B49,Listen!$B:$CN,L$2,FALSE)</f>
        <v>0.22500000000000001</v>
      </c>
      <c r="M49" s="21">
        <f>VLOOKUP($B49,Listen!$B:$CN,M$2,FALSE)</f>
        <v>-0.28499999999999998</v>
      </c>
      <c r="N49" s="21">
        <f>VLOOKUP($B49,Listen!$B:$CN,N$2,FALSE)</f>
        <v>-0.35499999999999998</v>
      </c>
      <c r="O49" s="21">
        <f>VLOOKUP($B49,Listen!$B:$CN,O$2,FALSE)</f>
        <v>0.20499999999999999</v>
      </c>
      <c r="P49" s="21">
        <f>VLOOKUP($B49,Listen!$B:$CN,P$2,FALSE)</f>
        <v>-0.06</v>
      </c>
      <c r="Q49" s="21">
        <f>VLOOKUP($B49,Listen!$B:$CN,Q$2,FALSE)</f>
        <v>-9.5000000000000001E-2</v>
      </c>
      <c r="R49" s="21">
        <f>VLOOKUP($B49,Listen!$B:$CN,R$2,FALSE)</f>
        <v>-0.1</v>
      </c>
      <c r="S49" s="21">
        <f>VLOOKUP($B49,Listen!$B:$CN,S$2,FALSE)</f>
        <v>-5.5E-2</v>
      </c>
      <c r="T49" s="21">
        <f>VLOOKUP($B49,Listen!$B:$CN,T$2,FALSE)</f>
        <v>-0.08</v>
      </c>
      <c r="U49" s="21">
        <f>VLOOKUP($B49,Listen!$B:$CN,U$2,FALSE)</f>
        <v>-5.7500000000000002E-2</v>
      </c>
      <c r="V49" s="21">
        <f>VLOOKUP($B49,Listen!$B:$CN,V$2,FALSE)</f>
        <v>-7.0000000000000007E-2</v>
      </c>
      <c r="W49" s="21">
        <f>VLOOKUP($B49,Listen!$B:$CN,W$2,FALSE)</f>
        <v>-1.4999999999999999E-2</v>
      </c>
      <c r="X49" s="21">
        <f>VLOOKUP($B49,Listen!$B:$CN,X$2,FALSE)</f>
        <v>0.62</v>
      </c>
      <c r="Y49" s="21">
        <f>VLOOKUP($B49,Listen!$B:$CN,Y$2,FALSE)</f>
        <v>1.02</v>
      </c>
      <c r="Z49" s="21">
        <f>VLOOKUP($B49,Listen!$B:$CN,Z$2,FALSE)</f>
        <v>5.0000000000000001E-3</v>
      </c>
      <c r="AA49" s="21">
        <f>VLOOKUP($B49,Listen!$B:$CN,AA$2,FALSE)</f>
        <v>0.16500000000000001</v>
      </c>
      <c r="AB49" s="21">
        <f>VLOOKUP($B49,Listen!$B:$CN,AB$2,FALSE)</f>
        <v>-7.2499999999999995E-2</v>
      </c>
      <c r="AC49" s="21">
        <f>VLOOKUP($B49,Listen!$B:$CN,AC$2,FALSE)</f>
        <v>0.46</v>
      </c>
      <c r="AD49" s="21">
        <f>VLOOKUP($B49,Listen!$B:$CN,AD$2,FALSE)</f>
        <v>-0.1075</v>
      </c>
      <c r="AE49" s="21">
        <f>VLOOKUP($B49,Listen!$B:$CN,AE$2,FALSE)</f>
        <v>-0.10249999999999999</v>
      </c>
      <c r="AF49" s="21">
        <f>VLOOKUP($B49,Listen!$B:$CN,AF$2,FALSE)</f>
        <v>-0.126</v>
      </c>
      <c r="AG49" s="21">
        <f>VLOOKUP($B49,Listen!$B:$CN,AG$2,FALSE)</f>
        <v>-0.14499999999999999</v>
      </c>
      <c r="AH49" s="21">
        <f>VLOOKUP($B49,Listen!$B:$CN,AH$2,FALSE)</f>
        <v>1.175</v>
      </c>
      <c r="AI49" s="21">
        <f>VLOOKUP($B49,Listen!$B:$CN,AI$2,FALSE)</f>
        <v>-0.08</v>
      </c>
      <c r="AJ49" s="21">
        <f>VLOOKUP($B49,Listen!$B:$CN,AJ$2,FALSE)</f>
        <v>-0.125</v>
      </c>
      <c r="AK49" s="21">
        <f>VLOOKUP($B49,Listen!$B:$CN,AK$2,FALSE)</f>
        <v>-0.1</v>
      </c>
      <c r="AL49" s="21">
        <f>VLOOKUP($B49,Listen!$B:$CN,AL$2,FALSE)</f>
        <v>-0.1</v>
      </c>
      <c r="AM49" s="21">
        <f>VLOOKUP($B49,Listen!$B:$CN,AM$2,FALSE)</f>
        <v>-7.3499999999999996E-2</v>
      </c>
      <c r="AN49" s="21">
        <f>VLOOKUP($B49,Listen!$B:$CN,AN$2,FALSE)</f>
        <v>-2.35E-2</v>
      </c>
      <c r="AO49" s="21">
        <f>VLOOKUP($B49,Listen!$B:$CN,AO$2,FALSE)</f>
        <v>1.7500000000000002E-2</v>
      </c>
      <c r="AP49" s="21">
        <f>VLOOKUP($B49,Listen!$B:$CN,AP$2,FALSE)</f>
        <v>3.95E-2</v>
      </c>
      <c r="AQ49" s="123">
        <f>VLOOKUP($B49,Listen!$B:$CN,AQ$2,FALSE)</f>
        <v>-7.2499999999999995E-2</v>
      </c>
      <c r="AR49" s="21">
        <f>VLOOKUP($B49,Listen!$B:$CN,AR$2,FALSE)</f>
        <v>-8.5000000000000006E-2</v>
      </c>
      <c r="AS49" s="21">
        <f>VLOOKUP($B49,Listen!$B:$CN,AS$2,FALSE)</f>
        <v>0.23</v>
      </c>
      <c r="AT49" s="21">
        <f>VLOOKUP($B49,Listen!$B:$CN,AT$2,FALSE)</f>
        <v>0.06</v>
      </c>
      <c r="AU49" s="21">
        <f>VLOOKUP($B49,Listen!$B:$CN,AU$2,FALSE)</f>
        <v>0</v>
      </c>
      <c r="AV49" s="21">
        <f>VLOOKUP($B49,Listen!$B:$CN,AV$2,FALSE)</f>
        <v>0</v>
      </c>
      <c r="AW49" s="21">
        <f>VLOOKUP($B49,Listen!$B:$CN,AW$2,FALSE)</f>
        <v>0</v>
      </c>
      <c r="AX49" s="21">
        <f>VLOOKUP($B49,Listen!$B:$CN,AX$2,FALSE)</f>
        <v>0</v>
      </c>
      <c r="AY49" s="21">
        <f>VLOOKUP($B49,Listen!$B:$CN,AY$2,FALSE)</f>
        <v>0</v>
      </c>
      <c r="AZ49" s="21">
        <f>VLOOKUP($B49,Listen!$B:$CN,AZ$2,FALSE)</f>
        <v>0</v>
      </c>
      <c r="BA49" s="84">
        <v>49</v>
      </c>
    </row>
    <row r="50" spans="2:53">
      <c r="B50" s="9">
        <v>37895</v>
      </c>
      <c r="C50" s="21">
        <f>VLOOKUP($B50,Listen!$B:$CN,C$2,FALSE)</f>
        <v>4.1150000000000002</v>
      </c>
      <c r="D50" s="21">
        <f>VLOOKUP($B50,Listen!$B:$CN,D$2,FALSE)</f>
        <v>0.16500000000000001</v>
      </c>
      <c r="E50" s="21">
        <f>VLOOKUP($B50,Listen!$B:$CN,E$2,FALSE)</f>
        <v>0.09</v>
      </c>
      <c r="F50" s="21">
        <f>VLOOKUP($B50,Listen!$B:$CN,F$2,FALSE)</f>
        <v>0.47</v>
      </c>
      <c r="G50" s="21">
        <f>VLOOKUP($B50,Listen!$B:$CN,G$2,FALSE)</f>
        <v>0.4</v>
      </c>
      <c r="H50" s="21">
        <f>VLOOKUP($B50,Listen!$B:$CN,H$2,FALSE)</f>
        <v>0.20499999999999999</v>
      </c>
      <c r="I50" s="21">
        <f>VLOOKUP($B50,Listen!$B:$CN,I$2,FALSE)</f>
        <v>0.19500000000000001</v>
      </c>
      <c r="J50" s="21">
        <f>VLOOKUP($B50,Listen!$B:$CN,J$2,FALSE)</f>
        <v>-0.02</v>
      </c>
      <c r="K50" s="21">
        <f>VLOOKUP($B50,Listen!$B:$CN,K$2,FALSE)</f>
        <v>0</v>
      </c>
      <c r="L50" s="21">
        <f>VLOOKUP($B50,Listen!$B:$CN,L$2,FALSE)</f>
        <v>0.22500000000000001</v>
      </c>
      <c r="M50" s="21">
        <f>VLOOKUP($B50,Listen!$B:$CN,M$2,FALSE)</f>
        <v>-0.28499999999999998</v>
      </c>
      <c r="N50" s="21">
        <f>VLOOKUP($B50,Listen!$B:$CN,N$2,FALSE)</f>
        <v>-0.35499999999999998</v>
      </c>
      <c r="O50" s="21">
        <f>VLOOKUP($B50,Listen!$B:$CN,O$2,FALSE)</f>
        <v>0.20499999999999999</v>
      </c>
      <c r="P50" s="21">
        <f>VLOOKUP($B50,Listen!$B:$CN,P$2,FALSE)</f>
        <v>-0.06</v>
      </c>
      <c r="Q50" s="21">
        <f>VLOOKUP($B50,Listen!$B:$CN,Q$2,FALSE)</f>
        <v>-9.5000000000000001E-2</v>
      </c>
      <c r="R50" s="21">
        <f>VLOOKUP($B50,Listen!$B:$CN,R$2,FALSE)</f>
        <v>-0.1</v>
      </c>
      <c r="S50" s="21">
        <f>VLOOKUP($B50,Listen!$B:$CN,S$2,FALSE)</f>
        <v>-5.5E-2</v>
      </c>
      <c r="T50" s="21">
        <f>VLOOKUP($B50,Listen!$B:$CN,T$2,FALSE)</f>
        <v>-0.08</v>
      </c>
      <c r="U50" s="21">
        <f>VLOOKUP($B50,Listen!$B:$CN,U$2,FALSE)</f>
        <v>-5.7500000000000002E-2</v>
      </c>
      <c r="V50" s="21">
        <f>VLOOKUP($B50,Listen!$B:$CN,V$2,FALSE)</f>
        <v>-7.0000000000000007E-2</v>
      </c>
      <c r="W50" s="21">
        <f>VLOOKUP($B50,Listen!$B:$CN,W$2,FALSE)</f>
        <v>-1.4999999999999999E-2</v>
      </c>
      <c r="X50" s="21">
        <f>VLOOKUP($B50,Listen!$B:$CN,X$2,FALSE)</f>
        <v>0.62</v>
      </c>
      <c r="Y50" s="21">
        <f>VLOOKUP($B50,Listen!$B:$CN,Y$2,FALSE)</f>
        <v>1.02</v>
      </c>
      <c r="Z50" s="21">
        <f>VLOOKUP($B50,Listen!$B:$CN,Z$2,FALSE)</f>
        <v>5.0000000000000001E-3</v>
      </c>
      <c r="AA50" s="21">
        <f>VLOOKUP($B50,Listen!$B:$CN,AA$2,FALSE)</f>
        <v>0.16500000000000001</v>
      </c>
      <c r="AB50" s="21">
        <f>VLOOKUP($B50,Listen!$B:$CN,AB$2,FALSE)</f>
        <v>-7.2499999999999995E-2</v>
      </c>
      <c r="AC50" s="21">
        <f>VLOOKUP($B50,Listen!$B:$CN,AC$2,FALSE)</f>
        <v>0.47</v>
      </c>
      <c r="AD50" s="21">
        <f>VLOOKUP($B50,Listen!$B:$CN,AD$2,FALSE)</f>
        <v>-0.12</v>
      </c>
      <c r="AE50" s="21">
        <f>VLOOKUP($B50,Listen!$B:$CN,AE$2,FALSE)</f>
        <v>-0.10249999999999999</v>
      </c>
      <c r="AF50" s="21">
        <f>VLOOKUP($B50,Listen!$B:$CN,AF$2,FALSE)</f>
        <v>-0.13850000000000001</v>
      </c>
      <c r="AG50" s="21">
        <f>VLOOKUP($B50,Listen!$B:$CN,AG$2,FALSE)</f>
        <v>-0.14499999999999999</v>
      </c>
      <c r="AH50" s="21">
        <f>VLOOKUP($B50,Listen!$B:$CN,AH$2,FALSE)</f>
        <v>1.175</v>
      </c>
      <c r="AI50" s="21">
        <f>VLOOKUP($B50,Listen!$B:$CN,AI$2,FALSE)</f>
        <v>-0.08</v>
      </c>
      <c r="AJ50" s="21">
        <f>VLOOKUP($B50,Listen!$B:$CN,AJ$2,FALSE)</f>
        <v>-0.125</v>
      </c>
      <c r="AK50" s="21">
        <f>VLOOKUP($B50,Listen!$B:$CN,AK$2,FALSE)</f>
        <v>-0.1</v>
      </c>
      <c r="AL50" s="21">
        <f>VLOOKUP($B50,Listen!$B:$CN,AL$2,FALSE)</f>
        <v>-0.1</v>
      </c>
      <c r="AM50" s="21">
        <f>VLOOKUP($B50,Listen!$B:$CN,AM$2,FALSE)</f>
        <v>-7.3499999999999996E-2</v>
      </c>
      <c r="AN50" s="21">
        <f>VLOOKUP($B50,Listen!$B:$CN,AN$2,FALSE)</f>
        <v>-2.35E-2</v>
      </c>
      <c r="AO50" s="21">
        <f>VLOOKUP($B50,Listen!$B:$CN,AO$2,FALSE)</f>
        <v>1.7500000000000002E-2</v>
      </c>
      <c r="AP50" s="21">
        <f>VLOOKUP($B50,Listen!$B:$CN,AP$2,FALSE)</f>
        <v>3.95E-2</v>
      </c>
      <c r="AQ50" s="123">
        <f>VLOOKUP($B50,Listen!$B:$CN,AQ$2,FALSE)</f>
        <v>-7.2499999999999995E-2</v>
      </c>
      <c r="AR50" s="21">
        <f>VLOOKUP($B50,Listen!$B:$CN,AR$2,FALSE)</f>
        <v>-0.105</v>
      </c>
      <c r="AS50" s="21">
        <f>VLOOKUP($B50,Listen!$B:$CN,AS$2,FALSE)</f>
        <v>0.23</v>
      </c>
      <c r="AT50" s="21">
        <f>VLOOKUP($B50,Listen!$B:$CN,AT$2,FALSE)</f>
        <v>0.06</v>
      </c>
      <c r="AU50" s="21">
        <f>VLOOKUP($B50,Listen!$B:$CN,AU$2,FALSE)</f>
        <v>0</v>
      </c>
      <c r="AV50" s="21">
        <f>VLOOKUP($B50,Listen!$B:$CN,AV$2,FALSE)</f>
        <v>0</v>
      </c>
      <c r="AW50" s="21">
        <f>VLOOKUP($B50,Listen!$B:$CN,AW$2,FALSE)</f>
        <v>0</v>
      </c>
      <c r="AX50" s="21">
        <f>VLOOKUP($B50,Listen!$B:$CN,AX$2,FALSE)</f>
        <v>0</v>
      </c>
      <c r="AY50" s="21">
        <f>VLOOKUP($B50,Listen!$B:$CN,AY$2,FALSE)</f>
        <v>0</v>
      </c>
      <c r="AZ50" s="21">
        <f>VLOOKUP($B50,Listen!$B:$CN,AZ$2,FALSE)</f>
        <v>0</v>
      </c>
      <c r="BA50" s="84">
        <v>50</v>
      </c>
    </row>
    <row r="51" spans="2:53">
      <c r="B51" s="9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R51" s="21"/>
      <c r="AS51" s="21"/>
      <c r="AT51" s="21"/>
      <c r="AU51" s="21"/>
      <c r="AV51" s="21"/>
      <c r="AW51" s="21"/>
      <c r="AX51" s="21"/>
      <c r="AY51" s="21"/>
      <c r="AZ51" s="21"/>
      <c r="BA51" s="84">
        <v>51</v>
      </c>
    </row>
    <row r="52" spans="2:53">
      <c r="B52" s="9">
        <v>37926</v>
      </c>
      <c r="C52" s="21">
        <f>VLOOKUP($B52,Listen!$B:$CN,C$2,FALSE)</f>
        <v>4.2309999999999999</v>
      </c>
      <c r="D52" s="21">
        <f>VLOOKUP($B52,Listen!$B:$CN,D$2,FALSE)</f>
        <v>0.22500000000000001</v>
      </c>
      <c r="E52" s="21">
        <f>VLOOKUP($B52,Listen!$B:$CN,E$2,FALSE)</f>
        <v>0.16500000000000001</v>
      </c>
      <c r="F52" s="21">
        <f>VLOOKUP($B52,Listen!$B:$CN,F$2,FALSE)</f>
        <v>0.85</v>
      </c>
      <c r="G52" s="21">
        <f>VLOOKUP($B52,Listen!$B:$CN,G$2,FALSE)</f>
        <v>0.64</v>
      </c>
      <c r="H52" s="21">
        <f>VLOOKUP($B52,Listen!$B:$CN,H$2,FALSE)</f>
        <v>0.3</v>
      </c>
      <c r="I52" s="21">
        <f>VLOOKUP($B52,Listen!$B:$CN,I$2,FALSE)</f>
        <v>0.27750000000000002</v>
      </c>
      <c r="J52" s="21">
        <f>VLOOKUP($B52,Listen!$B:$CN,J$2,FALSE)</f>
        <v>7.0000000000000007E-2</v>
      </c>
      <c r="K52" s="21">
        <f>VLOOKUP($B52,Listen!$B:$CN,K$2,FALSE)</f>
        <v>0.09</v>
      </c>
      <c r="L52" s="21">
        <f>VLOOKUP($B52,Listen!$B:$CN,L$2,FALSE)</f>
        <v>0.375</v>
      </c>
      <c r="M52" s="21">
        <f>VLOOKUP($B52,Listen!$B:$CN,M$2,FALSE)</f>
        <v>-0.18</v>
      </c>
      <c r="N52" s="21">
        <f>VLOOKUP($B52,Listen!$B:$CN,N$2,FALSE)</f>
        <v>-0.27500000000000002</v>
      </c>
      <c r="O52" s="21">
        <f>VLOOKUP($B52,Listen!$B:$CN,O$2,FALSE)</f>
        <v>0.30499999999999999</v>
      </c>
      <c r="P52" s="21">
        <f>VLOOKUP($B52,Listen!$B:$CN,P$2,FALSE)</f>
        <v>-7.7499999999999999E-2</v>
      </c>
      <c r="Q52" s="21">
        <f>VLOOKUP($B52,Listen!$B:$CN,Q$2,FALSE)</f>
        <v>-0.1125</v>
      </c>
      <c r="R52" s="21">
        <f>VLOOKUP($B52,Listen!$B:$CN,R$2,FALSE)</f>
        <v>-0.12</v>
      </c>
      <c r="S52" s="21">
        <f>VLOOKUP($B52,Listen!$B:$CN,S$2,FALSE)</f>
        <v>-5.7500000000000002E-2</v>
      </c>
      <c r="T52" s="21">
        <f>VLOOKUP($B52,Listen!$B:$CN,T$2,FALSE)</f>
        <v>-0.1</v>
      </c>
      <c r="U52" s="21">
        <f>VLOOKUP($B52,Listen!$B:$CN,U$2,FALSE)</f>
        <v>-0.06</v>
      </c>
      <c r="V52" s="21">
        <f>VLOOKUP($B52,Listen!$B:$CN,V$2,FALSE)</f>
        <v>-7.2499999999999995E-2</v>
      </c>
      <c r="W52" s="21">
        <f>VLOOKUP($B52,Listen!$B:$CN,W$2,FALSE)</f>
        <v>-2.8000000000000001E-2</v>
      </c>
      <c r="X52" s="21">
        <f>VLOOKUP($B52,Listen!$B:$CN,X$2,FALSE)</f>
        <v>0.75</v>
      </c>
      <c r="Y52" s="21">
        <f>VLOOKUP($B52,Listen!$B:$CN,Y$2,FALSE)</f>
        <v>0.8</v>
      </c>
      <c r="Z52" s="21">
        <f>VLOOKUP($B52,Listen!$B:$CN,Z$2,FALSE)</f>
        <v>5.0000000000000001E-3</v>
      </c>
      <c r="AA52" s="21">
        <f>VLOOKUP($B52,Listen!$B:$CN,AA$2,FALSE)</f>
        <v>0.22500000000000001</v>
      </c>
      <c r="AB52" s="21">
        <f>VLOOKUP($B52,Listen!$B:$CN,AB$2,FALSE)</f>
        <v>-6.7500000000000004E-2</v>
      </c>
      <c r="AC52" s="21">
        <f>VLOOKUP($B52,Listen!$B:$CN,AC$2,FALSE)</f>
        <v>0.85</v>
      </c>
      <c r="AD52" s="21">
        <f>VLOOKUP($B52,Listen!$B:$CN,AD$2,FALSE)</f>
        <v>-0.13500000000000001</v>
      </c>
      <c r="AE52" s="21">
        <f>VLOOKUP($B52,Listen!$B:$CN,AE$2,FALSE)</f>
        <v>-0.09</v>
      </c>
      <c r="AF52" s="21">
        <f>VLOOKUP($B52,Listen!$B:$CN,AF$2,FALSE)</f>
        <v>-0.13600000000000001</v>
      </c>
      <c r="AG52" s="21">
        <f>VLOOKUP($B52,Listen!$B:$CN,AG$2,FALSE)</f>
        <v>-0.155</v>
      </c>
      <c r="AH52" s="21">
        <f>VLOOKUP($B52,Listen!$B:$CN,AH$2,FALSE)</f>
        <v>0.95499999999999996</v>
      </c>
      <c r="AI52" s="21">
        <f>VLOOKUP($B52,Listen!$B:$CN,AI$2,FALSE)</f>
        <v>-0.1</v>
      </c>
      <c r="AJ52" s="21">
        <f>VLOOKUP($B52,Listen!$B:$CN,AJ$2,FALSE)</f>
        <v>-0.14499999999999999</v>
      </c>
      <c r="AK52" s="21">
        <f>VLOOKUP($B52,Listen!$B:$CN,AK$2,FALSE)</f>
        <v>-0.12</v>
      </c>
      <c r="AL52" s="21">
        <f>VLOOKUP($B52,Listen!$B:$CN,AL$2,FALSE)</f>
        <v>-0.12</v>
      </c>
      <c r="AM52" s="21">
        <f>VLOOKUP($B52,Listen!$B:$CN,AM$2,FALSE)</f>
        <v>-6.0999999999999999E-2</v>
      </c>
      <c r="AN52" s="21">
        <f>VLOOKUP($B52,Listen!$B:$CN,AN$2,FALSE)</f>
        <v>-1.0999999999999999E-2</v>
      </c>
      <c r="AO52" s="21">
        <f>VLOOKUP($B52,Listen!$B:$CN,AO$2,FALSE)</f>
        <v>2.5000000000000001E-2</v>
      </c>
      <c r="AP52" s="21">
        <f>VLOOKUP($B52,Listen!$B:$CN,AP$2,FALSE)</f>
        <v>6.4000000000000001E-2</v>
      </c>
      <c r="AQ52" s="123">
        <f>VLOOKUP($B52,Listen!$B:$CN,AQ$2,FALSE)</f>
        <v>-7.2499999999999995E-2</v>
      </c>
      <c r="AR52" s="21">
        <f>VLOOKUP($B52,Listen!$B:$CN,AR$2,FALSE)</f>
        <v>-9.7500000000000003E-2</v>
      </c>
      <c r="AS52" s="21">
        <f>VLOOKUP($B52,Listen!$B:$CN,AS$2,FALSE)</f>
        <v>0.60499999999999998</v>
      </c>
      <c r="AT52" s="21">
        <f>VLOOKUP($B52,Listen!$B:$CN,AT$2,FALSE)</f>
        <v>0.13500000000000001</v>
      </c>
      <c r="AU52" s="21">
        <f>VLOOKUP($B52,Listen!$B:$CN,AU$2,FALSE)</f>
        <v>0</v>
      </c>
      <c r="AV52" s="21">
        <f>VLOOKUP($B52,Listen!$B:$CN,AV$2,FALSE)</f>
        <v>0</v>
      </c>
      <c r="AW52" s="21">
        <f>VLOOKUP($B52,Listen!$B:$CN,AW$2,FALSE)</f>
        <v>0</v>
      </c>
      <c r="AX52" s="21">
        <f>VLOOKUP($B52,Listen!$B:$CN,AX$2,FALSE)</f>
        <v>0</v>
      </c>
      <c r="AY52" s="21">
        <f>VLOOKUP($B52,Listen!$B:$CN,AY$2,FALSE)</f>
        <v>0</v>
      </c>
      <c r="AZ52" s="21">
        <f>VLOOKUP($B52,Listen!$B:$CN,AZ$2,FALSE)</f>
        <v>0</v>
      </c>
      <c r="BA52" s="84">
        <v>52</v>
      </c>
    </row>
    <row r="53" spans="2:53">
      <c r="B53" s="9">
        <v>37956</v>
      </c>
      <c r="C53" s="21">
        <f>VLOOKUP($B53,Listen!$B:$CN,C$2,FALSE)</f>
        <v>4.3540000000000001</v>
      </c>
      <c r="D53" s="21">
        <f>VLOOKUP($B53,Listen!$B:$CN,D$2,FALSE)</f>
        <v>0.22500000000000001</v>
      </c>
      <c r="E53" s="21">
        <f>VLOOKUP($B53,Listen!$B:$CN,E$2,FALSE)</f>
        <v>0.16500000000000001</v>
      </c>
      <c r="F53" s="21">
        <f>VLOOKUP($B53,Listen!$B:$CN,F$2,FALSE)</f>
        <v>1.26</v>
      </c>
      <c r="G53" s="21">
        <f>VLOOKUP($B53,Listen!$B:$CN,G$2,FALSE)</f>
        <v>0.97</v>
      </c>
      <c r="H53" s="21">
        <f>VLOOKUP($B53,Listen!$B:$CN,H$2,FALSE)</f>
        <v>0.37</v>
      </c>
      <c r="I53" s="21">
        <f>VLOOKUP($B53,Listen!$B:$CN,I$2,FALSE)</f>
        <v>0.315</v>
      </c>
      <c r="J53" s="21">
        <f>VLOOKUP($B53,Listen!$B:$CN,J$2,FALSE)</f>
        <v>7.4999999999999997E-2</v>
      </c>
      <c r="K53" s="21">
        <f>VLOOKUP($B53,Listen!$B:$CN,K$2,FALSE)</f>
        <v>9.5000000000000001E-2</v>
      </c>
      <c r="L53" s="21">
        <f>VLOOKUP($B53,Listen!$B:$CN,L$2,FALSE)</f>
        <v>0.375</v>
      </c>
      <c r="M53" s="21">
        <f>VLOOKUP($B53,Listen!$B:$CN,M$2,FALSE)</f>
        <v>-0.18</v>
      </c>
      <c r="N53" s="21">
        <f>VLOOKUP($B53,Listen!$B:$CN,N$2,FALSE)</f>
        <v>-0.27500000000000002</v>
      </c>
      <c r="O53" s="21">
        <f>VLOOKUP($B53,Listen!$B:$CN,O$2,FALSE)</f>
        <v>0.30499999999999999</v>
      </c>
      <c r="P53" s="21">
        <f>VLOOKUP($B53,Listen!$B:$CN,P$2,FALSE)</f>
        <v>-0.08</v>
      </c>
      <c r="Q53" s="21">
        <f>VLOOKUP($B53,Listen!$B:$CN,Q$2,FALSE)</f>
        <v>-0.115</v>
      </c>
      <c r="R53" s="21">
        <f>VLOOKUP($B53,Listen!$B:$CN,R$2,FALSE)</f>
        <v>-0.1225</v>
      </c>
      <c r="S53" s="21">
        <f>VLOOKUP($B53,Listen!$B:$CN,S$2,FALSE)</f>
        <v>-0.06</v>
      </c>
      <c r="T53" s="21">
        <f>VLOOKUP($B53,Listen!$B:$CN,T$2,FALSE)</f>
        <v>-0.10249999999999999</v>
      </c>
      <c r="U53" s="21">
        <f>VLOOKUP($B53,Listen!$B:$CN,U$2,FALSE)</f>
        <v>-0.06</v>
      </c>
      <c r="V53" s="21">
        <f>VLOOKUP($B53,Listen!$B:$CN,V$2,FALSE)</f>
        <v>-7.2499999999999995E-2</v>
      </c>
      <c r="W53" s="21">
        <f>VLOOKUP($B53,Listen!$B:$CN,W$2,FALSE)</f>
        <v>-2.8000000000000001E-2</v>
      </c>
      <c r="X53" s="21">
        <f>VLOOKUP($B53,Listen!$B:$CN,X$2,FALSE)</f>
        <v>0.75</v>
      </c>
      <c r="Y53" s="21">
        <f>VLOOKUP($B53,Listen!$B:$CN,Y$2,FALSE)</f>
        <v>0.8</v>
      </c>
      <c r="Z53" s="21">
        <f>VLOOKUP($B53,Listen!$B:$CN,Z$2,FALSE)</f>
        <v>5.0000000000000001E-3</v>
      </c>
      <c r="AA53" s="21">
        <f>VLOOKUP($B53,Listen!$B:$CN,AA$2,FALSE)</f>
        <v>0.22500000000000001</v>
      </c>
      <c r="AB53" s="21">
        <f>VLOOKUP($B53,Listen!$B:$CN,AB$2,FALSE)</f>
        <v>-6.7500000000000004E-2</v>
      </c>
      <c r="AC53" s="21">
        <f>VLOOKUP($B53,Listen!$B:$CN,AC$2,FALSE)</f>
        <v>1.26</v>
      </c>
      <c r="AD53" s="21">
        <f>VLOOKUP($B53,Listen!$B:$CN,AD$2,FALSE)</f>
        <v>-0.1575</v>
      </c>
      <c r="AE53" s="21">
        <f>VLOOKUP($B53,Listen!$B:$CN,AE$2,FALSE)</f>
        <v>-0.09</v>
      </c>
      <c r="AF53" s="21">
        <f>VLOOKUP($B53,Listen!$B:$CN,AF$2,FALSE)</f>
        <v>-0.161</v>
      </c>
      <c r="AG53" s="21">
        <f>VLOOKUP($B53,Listen!$B:$CN,AG$2,FALSE)</f>
        <v>-0.155</v>
      </c>
      <c r="AH53" s="21">
        <f>VLOOKUP($B53,Listen!$B:$CN,AH$2,FALSE)</f>
        <v>0.95499999999999996</v>
      </c>
      <c r="AI53" s="21">
        <f>VLOOKUP($B53,Listen!$B:$CN,AI$2,FALSE)</f>
        <v>-0.10249999999999999</v>
      </c>
      <c r="AJ53" s="21">
        <f>VLOOKUP($B53,Listen!$B:$CN,AJ$2,FALSE)</f>
        <v>-0.14749999999999999</v>
      </c>
      <c r="AK53" s="21">
        <f>VLOOKUP($B53,Listen!$B:$CN,AK$2,FALSE)</f>
        <v>-0.1225</v>
      </c>
      <c r="AL53" s="21">
        <f>VLOOKUP($B53,Listen!$B:$CN,AL$2,FALSE)</f>
        <v>-0.1225</v>
      </c>
      <c r="AM53" s="21">
        <f>VLOOKUP($B53,Listen!$B:$CN,AM$2,FALSE)</f>
        <v>-6.0999999999999999E-2</v>
      </c>
      <c r="AN53" s="21">
        <f>VLOOKUP($B53,Listen!$B:$CN,AN$2,FALSE)</f>
        <v>-1.0999999999999999E-2</v>
      </c>
      <c r="AO53" s="21">
        <f>VLOOKUP($B53,Listen!$B:$CN,AO$2,FALSE)</f>
        <v>2.5000000000000001E-2</v>
      </c>
      <c r="AP53" s="21">
        <f>VLOOKUP($B53,Listen!$B:$CN,AP$2,FALSE)</f>
        <v>6.4000000000000001E-2</v>
      </c>
      <c r="AQ53" s="123">
        <f>VLOOKUP($B53,Listen!$B:$CN,AQ$2,FALSE)</f>
        <v>-7.2499999999999995E-2</v>
      </c>
      <c r="AR53" s="21">
        <f>VLOOKUP($B53,Listen!$B:$CN,AR$2,FALSE)</f>
        <v>-0.11749999999999999</v>
      </c>
      <c r="AS53" s="21">
        <f>VLOOKUP($B53,Listen!$B:$CN,AS$2,FALSE)</f>
        <v>0.60499999999999998</v>
      </c>
      <c r="AT53" s="21">
        <f>VLOOKUP($B53,Listen!$B:$CN,AT$2,FALSE)</f>
        <v>0.1575</v>
      </c>
      <c r="AU53" s="21">
        <f>VLOOKUP($B53,Listen!$B:$CN,AU$2,FALSE)</f>
        <v>0</v>
      </c>
      <c r="AV53" s="21">
        <f>VLOOKUP($B53,Listen!$B:$CN,AV$2,FALSE)</f>
        <v>0</v>
      </c>
      <c r="AW53" s="21">
        <f>VLOOKUP($B53,Listen!$B:$CN,AW$2,FALSE)</f>
        <v>0</v>
      </c>
      <c r="AX53" s="21">
        <f>VLOOKUP($B53,Listen!$B:$CN,AX$2,FALSE)</f>
        <v>0</v>
      </c>
      <c r="AY53" s="21">
        <f>VLOOKUP($B53,Listen!$B:$CN,AY$2,FALSE)</f>
        <v>0</v>
      </c>
      <c r="AZ53" s="21">
        <f>VLOOKUP($B53,Listen!$B:$CN,AZ$2,FALSE)</f>
        <v>0</v>
      </c>
      <c r="BA53" s="84">
        <v>53</v>
      </c>
    </row>
    <row r="54" spans="2:53">
      <c r="B54" s="9">
        <v>37987</v>
      </c>
      <c r="C54" s="21">
        <f>VLOOKUP($B54,Listen!$B:$CN,C$2,FALSE)</f>
        <v>4.4400000000000004</v>
      </c>
      <c r="D54" s="21">
        <f>VLOOKUP($B54,Listen!$B:$CN,D$2,FALSE)</f>
        <v>0.22500000000000001</v>
      </c>
      <c r="E54" s="21">
        <f>VLOOKUP($B54,Listen!$B:$CN,E$2,FALSE)</f>
        <v>0.16500000000000001</v>
      </c>
      <c r="F54" s="21">
        <f>VLOOKUP($B54,Listen!$B:$CN,F$2,FALSE)</f>
        <v>1.58</v>
      </c>
      <c r="G54" s="21">
        <f>VLOOKUP($B54,Listen!$B:$CN,G$2,FALSE)</f>
        <v>1.19</v>
      </c>
      <c r="H54" s="21">
        <f>VLOOKUP($B54,Listen!$B:$CN,H$2,FALSE)</f>
        <v>0.4</v>
      </c>
      <c r="I54" s="21">
        <f>VLOOKUP($B54,Listen!$B:$CN,I$2,FALSE)</f>
        <v>0.31</v>
      </c>
      <c r="J54" s="21">
        <f>VLOOKUP($B54,Listen!$B:$CN,J$2,FALSE)</f>
        <v>0.09</v>
      </c>
      <c r="K54" s="21">
        <f>VLOOKUP($B54,Listen!$B:$CN,K$2,FALSE)</f>
        <v>0.115</v>
      </c>
      <c r="L54" s="21">
        <f>VLOOKUP($B54,Listen!$B:$CN,L$2,FALSE)</f>
        <v>0.375</v>
      </c>
      <c r="M54" s="21">
        <f>VLOOKUP($B54,Listen!$B:$CN,M$2,FALSE)</f>
        <v>-0.18</v>
      </c>
      <c r="N54" s="21">
        <f>VLOOKUP($B54,Listen!$B:$CN,N$2,FALSE)</f>
        <v>-0.27500000000000002</v>
      </c>
      <c r="O54" s="21">
        <f>VLOOKUP($B54,Listen!$B:$CN,O$2,FALSE)</f>
        <v>0.30499999999999999</v>
      </c>
      <c r="P54" s="21">
        <f>VLOOKUP($B54,Listen!$B:$CN,P$2,FALSE)</f>
        <v>-0.08</v>
      </c>
      <c r="Q54" s="21">
        <f>VLOOKUP($B54,Listen!$B:$CN,Q$2,FALSE)</f>
        <v>-0.115</v>
      </c>
      <c r="R54" s="21">
        <f>VLOOKUP($B54,Listen!$B:$CN,R$2,FALSE)</f>
        <v>-0.125</v>
      </c>
      <c r="S54" s="21">
        <f>VLOOKUP($B54,Listen!$B:$CN,S$2,FALSE)</f>
        <v>-0.06</v>
      </c>
      <c r="T54" s="21">
        <f>VLOOKUP($B54,Listen!$B:$CN,T$2,FALSE)</f>
        <v>-0.105</v>
      </c>
      <c r="U54" s="21">
        <f>VLOOKUP($B54,Listen!$B:$CN,U$2,FALSE)</f>
        <v>-0.06</v>
      </c>
      <c r="V54" s="21">
        <f>VLOOKUP($B54,Listen!$B:$CN,V$2,FALSE)</f>
        <v>-7.2499999999999995E-2</v>
      </c>
      <c r="W54" s="21">
        <f>VLOOKUP($B54,Listen!$B:$CN,W$2,FALSE)</f>
        <v>-2.2499999999999999E-2</v>
      </c>
      <c r="X54" s="21">
        <f>VLOOKUP($B54,Listen!$B:$CN,X$2,FALSE)</f>
        <v>0.75</v>
      </c>
      <c r="Y54" s="21">
        <f>VLOOKUP($B54,Listen!$B:$CN,Y$2,FALSE)</f>
        <v>0.8</v>
      </c>
      <c r="Z54" s="21">
        <f>VLOOKUP($B54,Listen!$B:$CN,Z$2,FALSE)</f>
        <v>5.0000000000000001E-3</v>
      </c>
      <c r="AA54" s="21">
        <f>VLOOKUP($B54,Listen!$B:$CN,AA$2,FALSE)</f>
        <v>0.22500000000000001</v>
      </c>
      <c r="AB54" s="21">
        <f>VLOOKUP($B54,Listen!$B:$CN,AB$2,FALSE)</f>
        <v>-6.5500000000000003E-2</v>
      </c>
      <c r="AC54" s="21">
        <f>VLOOKUP($B54,Listen!$B:$CN,AC$2,FALSE)</f>
        <v>1.58</v>
      </c>
      <c r="AD54" s="21">
        <f>VLOOKUP($B54,Listen!$B:$CN,AD$2,FALSE)</f>
        <v>-0.16250000000000001</v>
      </c>
      <c r="AE54" s="21">
        <f>VLOOKUP($B54,Listen!$B:$CN,AE$2,FALSE)</f>
        <v>-8.7999999999999995E-2</v>
      </c>
      <c r="AF54" s="21">
        <f>VLOOKUP($B54,Listen!$B:$CN,AF$2,FALSE)</f>
        <v>-0.14399999999999999</v>
      </c>
      <c r="AG54" s="21">
        <f>VLOOKUP($B54,Listen!$B:$CN,AG$2,FALSE)</f>
        <v>-0.155</v>
      </c>
      <c r="AH54" s="21">
        <f>VLOOKUP($B54,Listen!$B:$CN,AH$2,FALSE)</f>
        <v>0.95499999999999996</v>
      </c>
      <c r="AI54" s="21">
        <f>VLOOKUP($B54,Listen!$B:$CN,AI$2,FALSE)</f>
        <v>-0.105</v>
      </c>
      <c r="AJ54" s="21">
        <f>VLOOKUP($B54,Listen!$B:$CN,AJ$2,FALSE)</f>
        <v>-0.15</v>
      </c>
      <c r="AK54" s="21">
        <f>VLOOKUP($B54,Listen!$B:$CN,AK$2,FALSE)</f>
        <v>-0.125</v>
      </c>
      <c r="AL54" s="21">
        <f>VLOOKUP($B54,Listen!$B:$CN,AL$2,FALSE)</f>
        <v>-0.125</v>
      </c>
      <c r="AM54" s="21">
        <f>VLOOKUP($B54,Listen!$B:$CN,AM$2,FALSE)</f>
        <v>-6.0999999999999999E-2</v>
      </c>
      <c r="AN54" s="21">
        <f>VLOOKUP($B54,Listen!$B:$CN,AN$2,FALSE)</f>
        <v>-1.0999999999999999E-2</v>
      </c>
      <c r="AO54" s="21">
        <f>VLOOKUP($B54,Listen!$B:$CN,AO$2,FALSE)</f>
        <v>2.5000000000000001E-2</v>
      </c>
      <c r="AP54" s="21">
        <f>VLOOKUP($B54,Listen!$B:$CN,AP$2,FALSE)</f>
        <v>6.4000000000000001E-2</v>
      </c>
      <c r="AQ54" s="123">
        <f>VLOOKUP($B54,Listen!$B:$CN,AQ$2,FALSE)</f>
        <v>-7.2499999999999995E-2</v>
      </c>
      <c r="AR54" s="21">
        <f>VLOOKUP($B54,Listen!$B:$CN,AR$2,FALSE)</f>
        <v>-0.12</v>
      </c>
      <c r="AS54" s="21">
        <f>VLOOKUP($B54,Listen!$B:$CN,AS$2,FALSE)</f>
        <v>0.60499999999999998</v>
      </c>
      <c r="AT54" s="21">
        <f>VLOOKUP($B54,Listen!$B:$CN,AT$2,FALSE)</f>
        <v>0.17249999999999999</v>
      </c>
      <c r="AU54" s="21">
        <f>VLOOKUP($B54,Listen!$B:$CN,AU$2,FALSE)</f>
        <v>0</v>
      </c>
      <c r="AV54" s="21">
        <f>VLOOKUP($B54,Listen!$B:$CN,AV$2,FALSE)</f>
        <v>0</v>
      </c>
      <c r="AW54" s="21">
        <f>VLOOKUP($B54,Listen!$B:$CN,AW$2,FALSE)</f>
        <v>0</v>
      </c>
      <c r="AX54" s="21">
        <f>VLOOKUP($B54,Listen!$B:$CN,AX$2,FALSE)</f>
        <v>0</v>
      </c>
      <c r="AY54" s="21">
        <f>VLOOKUP($B54,Listen!$B:$CN,AY$2,FALSE)</f>
        <v>0</v>
      </c>
      <c r="AZ54" s="21">
        <f>VLOOKUP($B54,Listen!$B:$CN,AZ$2,FALSE)</f>
        <v>0</v>
      </c>
      <c r="BA54" s="84">
        <v>54</v>
      </c>
    </row>
    <row r="55" spans="2:53">
      <c r="B55" s="9">
        <v>38018</v>
      </c>
      <c r="C55" s="21">
        <f>VLOOKUP($B55,Listen!$B:$CN,C$2,FALSE)</f>
        <v>4.274</v>
      </c>
      <c r="D55" s="21">
        <f>VLOOKUP($B55,Listen!$B:$CN,D$2,FALSE)</f>
        <v>0.22500000000000001</v>
      </c>
      <c r="E55" s="21">
        <f>VLOOKUP($B55,Listen!$B:$CN,E$2,FALSE)</f>
        <v>0.16500000000000001</v>
      </c>
      <c r="F55" s="21">
        <f>VLOOKUP($B55,Listen!$B:$CN,F$2,FALSE)</f>
        <v>1.54</v>
      </c>
      <c r="G55" s="21">
        <f>VLOOKUP($B55,Listen!$B:$CN,G$2,FALSE)</f>
        <v>1.19</v>
      </c>
      <c r="H55" s="21">
        <f>VLOOKUP($B55,Listen!$B:$CN,H$2,FALSE)</f>
        <v>0.39</v>
      </c>
      <c r="I55" s="21">
        <f>VLOOKUP($B55,Listen!$B:$CN,I$2,FALSE)</f>
        <v>0.28999999999999998</v>
      </c>
      <c r="J55" s="21">
        <f>VLOOKUP($B55,Listen!$B:$CN,J$2,FALSE)</f>
        <v>0.09</v>
      </c>
      <c r="K55" s="21">
        <f>VLOOKUP($B55,Listen!$B:$CN,K$2,FALSE)</f>
        <v>0.11</v>
      </c>
      <c r="L55" s="21">
        <f>VLOOKUP($B55,Listen!$B:$CN,L$2,FALSE)</f>
        <v>0.375</v>
      </c>
      <c r="M55" s="21">
        <f>VLOOKUP($B55,Listen!$B:$CN,M$2,FALSE)</f>
        <v>-0.18</v>
      </c>
      <c r="N55" s="21">
        <f>VLOOKUP($B55,Listen!$B:$CN,N$2,FALSE)</f>
        <v>-0.27500000000000002</v>
      </c>
      <c r="O55" s="21">
        <f>VLOOKUP($B55,Listen!$B:$CN,O$2,FALSE)</f>
        <v>0.30499999999999999</v>
      </c>
      <c r="P55" s="21">
        <f>VLOOKUP($B55,Listen!$B:$CN,P$2,FALSE)</f>
        <v>-0.08</v>
      </c>
      <c r="Q55" s="21">
        <f>VLOOKUP($B55,Listen!$B:$CN,Q$2,FALSE)</f>
        <v>-0.115</v>
      </c>
      <c r="R55" s="21">
        <f>VLOOKUP($B55,Listen!$B:$CN,R$2,FALSE)</f>
        <v>-0.11749999999999999</v>
      </c>
      <c r="S55" s="21">
        <f>VLOOKUP($B55,Listen!$B:$CN,S$2,FALSE)</f>
        <v>-0.06</v>
      </c>
      <c r="T55" s="21">
        <f>VLOOKUP($B55,Listen!$B:$CN,T$2,FALSE)</f>
        <v>-9.7500000000000003E-2</v>
      </c>
      <c r="U55" s="21">
        <f>VLOOKUP($B55,Listen!$B:$CN,U$2,FALSE)</f>
        <v>-0.06</v>
      </c>
      <c r="V55" s="21">
        <f>VLOOKUP($B55,Listen!$B:$CN,V$2,FALSE)</f>
        <v>-7.2499999999999995E-2</v>
      </c>
      <c r="W55" s="21">
        <f>VLOOKUP($B55,Listen!$B:$CN,W$2,FALSE)</f>
        <v>-2.2499999999999999E-2</v>
      </c>
      <c r="X55" s="21">
        <f>VLOOKUP($B55,Listen!$B:$CN,X$2,FALSE)</f>
        <v>0.75</v>
      </c>
      <c r="Y55" s="21">
        <f>VLOOKUP($B55,Listen!$B:$CN,Y$2,FALSE)</f>
        <v>0.8</v>
      </c>
      <c r="Z55" s="21">
        <f>VLOOKUP($B55,Listen!$B:$CN,Z$2,FALSE)</f>
        <v>5.0000000000000001E-3</v>
      </c>
      <c r="AA55" s="21">
        <f>VLOOKUP($B55,Listen!$B:$CN,AA$2,FALSE)</f>
        <v>0.22500000000000001</v>
      </c>
      <c r="AB55" s="21">
        <f>VLOOKUP($B55,Listen!$B:$CN,AB$2,FALSE)</f>
        <v>-6.5500000000000003E-2</v>
      </c>
      <c r="AC55" s="21">
        <f>VLOOKUP($B55,Listen!$B:$CN,AC$2,FALSE)</f>
        <v>1.54</v>
      </c>
      <c r="AD55" s="21">
        <f>VLOOKUP($B55,Listen!$B:$CN,AD$2,FALSE)</f>
        <v>-0.14749999999999999</v>
      </c>
      <c r="AE55" s="21">
        <f>VLOOKUP($B55,Listen!$B:$CN,AE$2,FALSE)</f>
        <v>-8.7999999999999995E-2</v>
      </c>
      <c r="AF55" s="21">
        <f>VLOOKUP($B55,Listen!$B:$CN,AF$2,FALSE)</f>
        <v>-0.26700000000000002</v>
      </c>
      <c r="AG55" s="21">
        <f>VLOOKUP($B55,Listen!$B:$CN,AG$2,FALSE)</f>
        <v>-0.155</v>
      </c>
      <c r="AH55" s="21">
        <f>VLOOKUP($B55,Listen!$B:$CN,AH$2,FALSE)</f>
        <v>0.95499999999999996</v>
      </c>
      <c r="AI55" s="21">
        <f>VLOOKUP($B55,Listen!$B:$CN,AI$2,FALSE)</f>
        <v>-9.7500000000000003E-2</v>
      </c>
      <c r="AJ55" s="21">
        <f>VLOOKUP($B55,Listen!$B:$CN,AJ$2,FALSE)</f>
        <v>-0.14249999999999999</v>
      </c>
      <c r="AK55" s="21">
        <f>VLOOKUP($B55,Listen!$B:$CN,AK$2,FALSE)</f>
        <v>-0.11749999999999999</v>
      </c>
      <c r="AL55" s="21">
        <f>VLOOKUP($B55,Listen!$B:$CN,AL$2,FALSE)</f>
        <v>-0.11749999999999999</v>
      </c>
      <c r="AM55" s="21">
        <f>VLOOKUP($B55,Listen!$B:$CN,AM$2,FALSE)</f>
        <v>-6.8500000000000005E-2</v>
      </c>
      <c r="AN55" s="21">
        <f>VLOOKUP($B55,Listen!$B:$CN,AN$2,FALSE)</f>
        <v>-1.0999999999999999E-2</v>
      </c>
      <c r="AO55" s="21">
        <f>VLOOKUP($B55,Listen!$B:$CN,AO$2,FALSE)</f>
        <v>2.5000000000000001E-2</v>
      </c>
      <c r="AP55" s="21">
        <f>VLOOKUP($B55,Listen!$B:$CN,AP$2,FALSE)</f>
        <v>6.4000000000000001E-2</v>
      </c>
      <c r="AQ55" s="123">
        <f>VLOOKUP($B55,Listen!$B:$CN,AQ$2,FALSE)</f>
        <v>-7.2499999999999995E-2</v>
      </c>
      <c r="AR55" s="21">
        <f>VLOOKUP($B55,Listen!$B:$CN,AR$2,FALSE)</f>
        <v>-0.115</v>
      </c>
      <c r="AS55" s="21">
        <f>VLOOKUP($B55,Listen!$B:$CN,AS$2,FALSE)</f>
        <v>0.60499999999999998</v>
      </c>
      <c r="AT55" s="21">
        <f>VLOOKUP($B55,Listen!$B:$CN,AT$2,FALSE)</f>
        <v>0.17</v>
      </c>
      <c r="AU55" s="21">
        <f>VLOOKUP($B55,Listen!$B:$CN,AU$2,FALSE)</f>
        <v>0</v>
      </c>
      <c r="AV55" s="21">
        <f>VLOOKUP($B55,Listen!$B:$CN,AV$2,FALSE)</f>
        <v>0</v>
      </c>
      <c r="AW55" s="21">
        <f>VLOOKUP($B55,Listen!$B:$CN,AW$2,FALSE)</f>
        <v>0</v>
      </c>
      <c r="AX55" s="21">
        <f>VLOOKUP($B55,Listen!$B:$CN,AX$2,FALSE)</f>
        <v>0</v>
      </c>
      <c r="AY55" s="21">
        <f>VLOOKUP($B55,Listen!$B:$CN,AY$2,FALSE)</f>
        <v>0</v>
      </c>
      <c r="AZ55" s="21">
        <f>VLOOKUP($B55,Listen!$B:$CN,AZ$2,FALSE)</f>
        <v>0</v>
      </c>
      <c r="BA55" s="84">
        <v>55</v>
      </c>
    </row>
    <row r="56" spans="2:53">
      <c r="B56" s="9">
        <v>38047</v>
      </c>
      <c r="C56" s="21">
        <f>VLOOKUP($B56,Listen!$B:$CN,C$2,FALSE)</f>
        <v>4.1349999999999998</v>
      </c>
      <c r="D56" s="21">
        <f>VLOOKUP($B56,Listen!$B:$CN,D$2,FALSE)</f>
        <v>0.22500000000000001</v>
      </c>
      <c r="E56" s="21">
        <f>VLOOKUP($B56,Listen!$B:$CN,E$2,FALSE)</f>
        <v>0.16500000000000001</v>
      </c>
      <c r="F56" s="21">
        <f>VLOOKUP($B56,Listen!$B:$CN,F$2,FALSE)</f>
        <v>0.92</v>
      </c>
      <c r="G56" s="21">
        <f>VLOOKUP($B56,Listen!$B:$CN,G$2,FALSE)</f>
        <v>0.81</v>
      </c>
      <c r="H56" s="21">
        <f>VLOOKUP($B56,Listen!$B:$CN,H$2,FALSE)</f>
        <v>0.39</v>
      </c>
      <c r="I56" s="21">
        <f>VLOOKUP($B56,Listen!$B:$CN,I$2,FALSE)</f>
        <v>0.27</v>
      </c>
      <c r="J56" s="21">
        <f>VLOOKUP($B56,Listen!$B:$CN,J$2,FALSE)</f>
        <v>7.4999999999999997E-2</v>
      </c>
      <c r="K56" s="21">
        <f>VLOOKUP($B56,Listen!$B:$CN,K$2,FALSE)</f>
        <v>0.09</v>
      </c>
      <c r="L56" s="21">
        <f>VLOOKUP($B56,Listen!$B:$CN,L$2,FALSE)</f>
        <v>0.375</v>
      </c>
      <c r="M56" s="21">
        <f>VLOOKUP($B56,Listen!$B:$CN,M$2,FALSE)</f>
        <v>-0.18</v>
      </c>
      <c r="N56" s="21">
        <f>VLOOKUP($B56,Listen!$B:$CN,N$2,FALSE)</f>
        <v>-0.27500000000000002</v>
      </c>
      <c r="O56" s="21">
        <f>VLOOKUP($B56,Listen!$B:$CN,O$2,FALSE)</f>
        <v>0.30499999999999999</v>
      </c>
      <c r="P56" s="21">
        <f>VLOOKUP($B56,Listen!$B:$CN,P$2,FALSE)</f>
        <v>-0.08</v>
      </c>
      <c r="Q56" s="21">
        <f>VLOOKUP($B56,Listen!$B:$CN,Q$2,FALSE)</f>
        <v>-0.115</v>
      </c>
      <c r="R56" s="21">
        <f>VLOOKUP($B56,Listen!$B:$CN,R$2,FALSE)</f>
        <v>-0.115</v>
      </c>
      <c r="S56" s="21">
        <f>VLOOKUP($B56,Listen!$B:$CN,S$2,FALSE)</f>
        <v>-0.06</v>
      </c>
      <c r="T56" s="21">
        <f>VLOOKUP($B56,Listen!$B:$CN,T$2,FALSE)</f>
        <v>-9.5000000000000001E-2</v>
      </c>
      <c r="U56" s="21">
        <f>VLOOKUP($B56,Listen!$B:$CN,U$2,FALSE)</f>
        <v>-0.06</v>
      </c>
      <c r="V56" s="21">
        <f>VLOOKUP($B56,Listen!$B:$CN,V$2,FALSE)</f>
        <v>-7.2499999999999995E-2</v>
      </c>
      <c r="W56" s="21">
        <f>VLOOKUP($B56,Listen!$B:$CN,W$2,FALSE)</f>
        <v>-2.2499999999999999E-2</v>
      </c>
      <c r="X56" s="21">
        <f>VLOOKUP($B56,Listen!$B:$CN,X$2,FALSE)</f>
        <v>0.75</v>
      </c>
      <c r="Y56" s="21">
        <f>VLOOKUP($B56,Listen!$B:$CN,Y$2,FALSE)</f>
        <v>0.8</v>
      </c>
      <c r="Z56" s="21">
        <f>VLOOKUP($B56,Listen!$B:$CN,Z$2,FALSE)</f>
        <v>5.0000000000000001E-3</v>
      </c>
      <c r="AA56" s="21">
        <f>VLOOKUP($B56,Listen!$B:$CN,AA$2,FALSE)</f>
        <v>0.22500000000000001</v>
      </c>
      <c r="AB56" s="21">
        <f>VLOOKUP($B56,Listen!$B:$CN,AB$2,FALSE)</f>
        <v>-6.5500000000000003E-2</v>
      </c>
      <c r="AC56" s="21">
        <f>VLOOKUP($B56,Listen!$B:$CN,AC$2,FALSE)</f>
        <v>0.92</v>
      </c>
      <c r="AD56" s="21">
        <f>VLOOKUP($B56,Listen!$B:$CN,AD$2,FALSE)</f>
        <v>-0.13750000000000001</v>
      </c>
      <c r="AE56" s="21">
        <f>VLOOKUP($B56,Listen!$B:$CN,AE$2,FALSE)</f>
        <v>-8.7999999999999995E-2</v>
      </c>
      <c r="AF56" s="21">
        <f>VLOOKUP($B56,Listen!$B:$CN,AF$2,FALSE)</f>
        <v>-0.20200000000000001</v>
      </c>
      <c r="AG56" s="21">
        <f>VLOOKUP($B56,Listen!$B:$CN,AG$2,FALSE)</f>
        <v>-0.155</v>
      </c>
      <c r="AH56" s="21">
        <f>VLOOKUP($B56,Listen!$B:$CN,AH$2,FALSE)</f>
        <v>0.95499999999999996</v>
      </c>
      <c r="AI56" s="21">
        <f>VLOOKUP($B56,Listen!$B:$CN,AI$2,FALSE)</f>
        <v>-9.5000000000000001E-2</v>
      </c>
      <c r="AJ56" s="21">
        <f>VLOOKUP($B56,Listen!$B:$CN,AJ$2,FALSE)</f>
        <v>-0.14000000000000001</v>
      </c>
      <c r="AK56" s="21">
        <f>VLOOKUP($B56,Listen!$B:$CN,AK$2,FALSE)</f>
        <v>-0.115</v>
      </c>
      <c r="AL56" s="21">
        <f>VLOOKUP($B56,Listen!$B:$CN,AL$2,FALSE)</f>
        <v>-0.115</v>
      </c>
      <c r="AM56" s="21">
        <f>VLOOKUP($B56,Listen!$B:$CN,AM$2,FALSE)</f>
        <v>-6.8500000000000005E-2</v>
      </c>
      <c r="AN56" s="21">
        <f>VLOOKUP($B56,Listen!$B:$CN,AN$2,FALSE)</f>
        <v>-1.0999999999999999E-2</v>
      </c>
      <c r="AO56" s="21">
        <f>VLOOKUP($B56,Listen!$B:$CN,AO$2,FALSE)</f>
        <v>2.5000000000000001E-2</v>
      </c>
      <c r="AP56" s="21">
        <f>VLOOKUP($B56,Listen!$B:$CN,AP$2,FALSE)</f>
        <v>6.4000000000000001E-2</v>
      </c>
      <c r="AQ56" s="123">
        <f>VLOOKUP($B56,Listen!$B:$CN,AQ$2,FALSE)</f>
        <v>-7.2499999999999995E-2</v>
      </c>
      <c r="AR56" s="21">
        <f>VLOOKUP($B56,Listen!$B:$CN,AR$2,FALSE)</f>
        <v>-0.10249999999999999</v>
      </c>
      <c r="AS56" s="21">
        <f>VLOOKUP($B56,Listen!$B:$CN,AS$2,FALSE)</f>
        <v>0.60499999999999998</v>
      </c>
      <c r="AT56" s="21">
        <f>VLOOKUP($B56,Listen!$B:$CN,AT$2,FALSE)</f>
        <v>0.16500000000000001</v>
      </c>
      <c r="AU56" s="21">
        <f>VLOOKUP($B56,Listen!$B:$CN,AU$2,FALSE)</f>
        <v>0</v>
      </c>
      <c r="AV56" s="21">
        <f>VLOOKUP($B56,Listen!$B:$CN,AV$2,FALSE)</f>
        <v>0</v>
      </c>
      <c r="AW56" s="21">
        <f>VLOOKUP($B56,Listen!$B:$CN,AW$2,FALSE)</f>
        <v>0</v>
      </c>
      <c r="AX56" s="21">
        <f>VLOOKUP($B56,Listen!$B:$CN,AX$2,FALSE)</f>
        <v>0</v>
      </c>
      <c r="AY56" s="21">
        <f>VLOOKUP($B56,Listen!$B:$CN,AY$2,FALSE)</f>
        <v>0</v>
      </c>
      <c r="AZ56" s="21">
        <f>VLOOKUP($B56,Listen!$B:$CN,AZ$2,FALSE)</f>
        <v>0</v>
      </c>
      <c r="BA56" s="84">
        <v>56</v>
      </c>
    </row>
    <row r="57" spans="2:53">
      <c r="B57" s="9">
        <v>38078</v>
      </c>
      <c r="C57" s="21">
        <f>VLOOKUP($B57,Listen!$B:$CN,C$2,FALSE)</f>
        <v>4.2249999999999996</v>
      </c>
      <c r="D57" s="21">
        <f>VLOOKUP($B57,Listen!$B:$CN,D$2,FALSE)</f>
        <v>0.155</v>
      </c>
      <c r="E57" s="21">
        <f>VLOOKUP($B57,Listen!$B:$CN,E$2,FALSE)</f>
        <v>8.5000000000000006E-2</v>
      </c>
      <c r="F57" s="21">
        <f>VLOOKUP($B57,Listen!$B:$CN,F$2,FALSE)</f>
        <v>0.5</v>
      </c>
      <c r="G57" s="21">
        <f>VLOOKUP($B57,Listen!$B:$CN,G$2,FALSE)</f>
        <v>0.435</v>
      </c>
      <c r="H57" s="21">
        <f>VLOOKUP($B57,Listen!$B:$CN,H$2,FALSE)</f>
        <v>0.24</v>
      </c>
      <c r="I57" s="21">
        <f>VLOOKUP($B57,Listen!$B:$CN,I$2,FALSE)</f>
        <v>0.19500000000000001</v>
      </c>
      <c r="J57" s="21">
        <f>VLOOKUP($B57,Listen!$B:$CN,J$2,FALSE)</f>
        <v>-7.0000000000000007E-2</v>
      </c>
      <c r="K57" s="21">
        <f>VLOOKUP($B57,Listen!$B:$CN,K$2,FALSE)</f>
        <v>-0.05</v>
      </c>
      <c r="L57" s="21">
        <f>VLOOKUP($B57,Listen!$B:$CN,L$2,FALSE)</f>
        <v>0.215</v>
      </c>
      <c r="M57" s="21">
        <f>VLOOKUP($B57,Listen!$B:$CN,M$2,FALSE)</f>
        <v>-0.23499999999999999</v>
      </c>
      <c r="N57" s="21">
        <f>VLOOKUP($B57,Listen!$B:$CN,N$2,FALSE)</f>
        <v>-0.4</v>
      </c>
      <c r="O57" s="21">
        <f>VLOOKUP($B57,Listen!$B:$CN,O$2,FALSE)</f>
        <v>0.19500000000000001</v>
      </c>
      <c r="P57" s="21">
        <f>VLOOKUP($B57,Listen!$B:$CN,P$2,FALSE)</f>
        <v>-6.25E-2</v>
      </c>
      <c r="Q57" s="21">
        <f>VLOOKUP($B57,Listen!$B:$CN,Q$2,FALSE)</f>
        <v>-9.7500000000000003E-2</v>
      </c>
      <c r="R57" s="21">
        <f>VLOOKUP($B57,Listen!$B:$CN,R$2,FALSE)</f>
        <v>-0.13</v>
      </c>
      <c r="S57" s="21">
        <f>VLOOKUP($B57,Listen!$B:$CN,S$2,FALSE)</f>
        <v>-5.7500000000000002E-2</v>
      </c>
      <c r="T57" s="21">
        <f>VLOOKUP($B57,Listen!$B:$CN,T$2,FALSE)</f>
        <v>-0.11</v>
      </c>
      <c r="U57" s="21">
        <f>VLOOKUP($B57,Listen!$B:$CN,U$2,FALSE)</f>
        <v>-5.7500000000000002E-2</v>
      </c>
      <c r="V57" s="21">
        <f>VLOOKUP($B57,Listen!$B:$CN,V$2,FALSE)</f>
        <v>-7.0000000000000007E-2</v>
      </c>
      <c r="W57" s="21">
        <f>VLOOKUP($B57,Listen!$B:$CN,W$2,FALSE)</f>
        <v>-1.7500000000000002E-2</v>
      </c>
      <c r="X57" s="21">
        <f>VLOOKUP($B57,Listen!$B:$CN,X$2,FALSE)</f>
        <v>0.12</v>
      </c>
      <c r="Y57" s="21">
        <f>VLOOKUP($B57,Listen!$B:$CN,Y$2,FALSE)</f>
        <v>0.7</v>
      </c>
      <c r="Z57" s="21">
        <f>VLOOKUP($B57,Listen!$B:$CN,Z$2,FALSE)</f>
        <v>5.0000000000000001E-3</v>
      </c>
      <c r="AA57" s="21">
        <f>VLOOKUP($B57,Listen!$B:$CN,AA$2,FALSE)</f>
        <v>0.155</v>
      </c>
      <c r="AB57" s="21">
        <f>VLOOKUP($B57,Listen!$B:$CN,AB$2,FALSE)</f>
        <v>-7.0499999999999993E-2</v>
      </c>
      <c r="AC57" s="21">
        <f>VLOOKUP($B57,Listen!$B:$CN,AC$2,FALSE)</f>
        <v>0.5</v>
      </c>
      <c r="AD57" s="21">
        <f>VLOOKUP($B57,Listen!$B:$CN,AD$2,FALSE)</f>
        <v>-0.1275</v>
      </c>
      <c r="AE57" s="21">
        <f>VLOOKUP($B57,Listen!$B:$CN,AE$2,FALSE)</f>
        <v>-9.2999999999999999E-2</v>
      </c>
      <c r="AF57" s="21">
        <f>VLOOKUP($B57,Listen!$B:$CN,AF$2,FALSE)</f>
        <v>-0.1565</v>
      </c>
      <c r="AG57" s="21">
        <f>VLOOKUP($B57,Listen!$B:$CN,AG$2,FALSE)</f>
        <v>-0.14499999999999999</v>
      </c>
      <c r="AH57" s="21">
        <f>VLOOKUP($B57,Listen!$B:$CN,AH$2,FALSE)</f>
        <v>0.6</v>
      </c>
      <c r="AI57" s="21">
        <f>VLOOKUP($B57,Listen!$B:$CN,AI$2,FALSE)</f>
        <v>-0.11</v>
      </c>
      <c r="AJ57" s="21">
        <f>VLOOKUP($B57,Listen!$B:$CN,AJ$2,FALSE)</f>
        <v>-0.155</v>
      </c>
      <c r="AK57" s="21">
        <f>VLOOKUP($B57,Listen!$B:$CN,AK$2,FALSE)</f>
        <v>-0.13</v>
      </c>
      <c r="AL57" s="21">
        <f>VLOOKUP($B57,Listen!$B:$CN,AL$2,FALSE)</f>
        <v>-0.13</v>
      </c>
      <c r="AM57" s="21">
        <f>VLOOKUP($B57,Listen!$B:$CN,AM$2,FALSE)</f>
        <v>-8.1500000000000003E-2</v>
      </c>
      <c r="AN57" s="21">
        <f>VLOOKUP($B57,Listen!$B:$CN,AN$2,FALSE)</f>
        <v>-2.4E-2</v>
      </c>
      <c r="AO57" s="21">
        <f>VLOOKUP($B57,Listen!$B:$CN,AO$2,FALSE)</f>
        <v>1.7500000000000002E-2</v>
      </c>
      <c r="AP57" s="21">
        <f>VLOOKUP($B57,Listen!$B:$CN,AP$2,FALSE)</f>
        <v>4.1500000000000002E-2</v>
      </c>
      <c r="AQ57" s="123">
        <f>VLOOKUP($B57,Listen!$B:$CN,AQ$2,FALSE)</f>
        <v>-7.7499999999999999E-2</v>
      </c>
      <c r="AR57" s="21">
        <f>VLOOKUP($B57,Listen!$B:$CN,AR$2,FALSE)</f>
        <v>-0.14249999999999999</v>
      </c>
      <c r="AS57" s="21">
        <f>VLOOKUP($B57,Listen!$B:$CN,AS$2,FALSE)</f>
        <v>0.22</v>
      </c>
      <c r="AT57" s="21">
        <f>VLOOKUP($B57,Listen!$B:$CN,AT$2,FALSE)</f>
        <v>0.06</v>
      </c>
      <c r="AU57" s="21">
        <f>VLOOKUP($B57,Listen!$B:$CN,AU$2,FALSE)</f>
        <v>0</v>
      </c>
      <c r="AV57" s="21">
        <f>VLOOKUP($B57,Listen!$B:$CN,AV$2,FALSE)</f>
        <v>0</v>
      </c>
      <c r="AW57" s="21">
        <f>VLOOKUP($B57,Listen!$B:$CN,AW$2,FALSE)</f>
        <v>0</v>
      </c>
      <c r="AX57" s="21">
        <f>VLOOKUP($B57,Listen!$B:$CN,AX$2,FALSE)</f>
        <v>0</v>
      </c>
      <c r="AY57" s="21">
        <f>VLOOKUP($B57,Listen!$B:$CN,AY$2,FALSE)</f>
        <v>0</v>
      </c>
      <c r="AZ57" s="21">
        <f>VLOOKUP($B57,Listen!$B:$CN,AZ$2,FALSE)</f>
        <v>0</v>
      </c>
      <c r="BA57" s="84">
        <v>57</v>
      </c>
    </row>
    <row r="58" spans="2:53">
      <c r="B58" s="9">
        <v>38108</v>
      </c>
      <c r="C58" s="21">
        <f>VLOOKUP($B58,Listen!$B:$CN,C$2,FALSE)</f>
        <v>4.2690000000000001</v>
      </c>
      <c r="D58" s="21">
        <f>VLOOKUP($B58,Listen!$B:$CN,D$2,FALSE)</f>
        <v>0.155</v>
      </c>
      <c r="E58" s="21">
        <f>VLOOKUP($B58,Listen!$B:$CN,E$2,FALSE)</f>
        <v>8.5000000000000006E-2</v>
      </c>
      <c r="F58" s="21">
        <f>VLOOKUP($B58,Listen!$B:$CN,F$2,FALSE)</f>
        <v>0.44</v>
      </c>
      <c r="G58" s="21">
        <f>VLOOKUP($B58,Listen!$B:$CN,G$2,FALSE)</f>
        <v>0.38500000000000001</v>
      </c>
      <c r="H58" s="21">
        <f>VLOOKUP($B58,Listen!$B:$CN,H$2,FALSE)</f>
        <v>0.19500000000000001</v>
      </c>
      <c r="I58" s="21">
        <f>VLOOKUP($B58,Listen!$B:$CN,I$2,FALSE)</f>
        <v>0.185</v>
      </c>
      <c r="J58" s="21">
        <f>VLOOKUP($B58,Listen!$B:$CN,J$2,FALSE)</f>
        <v>-7.0000000000000007E-2</v>
      </c>
      <c r="K58" s="21">
        <f>VLOOKUP($B58,Listen!$B:$CN,K$2,FALSE)</f>
        <v>-0.05</v>
      </c>
      <c r="L58" s="21">
        <f>VLOOKUP($B58,Listen!$B:$CN,L$2,FALSE)</f>
        <v>0.215</v>
      </c>
      <c r="M58" s="21">
        <f>VLOOKUP($B58,Listen!$B:$CN,M$2,FALSE)</f>
        <v>-0.23499999999999999</v>
      </c>
      <c r="N58" s="21">
        <f>VLOOKUP($B58,Listen!$B:$CN,N$2,FALSE)</f>
        <v>-0.4</v>
      </c>
      <c r="O58" s="21">
        <f>VLOOKUP($B58,Listen!$B:$CN,O$2,FALSE)</f>
        <v>0.19500000000000001</v>
      </c>
      <c r="P58" s="21">
        <f>VLOOKUP($B58,Listen!$B:$CN,P$2,FALSE)</f>
        <v>-6.25E-2</v>
      </c>
      <c r="Q58" s="21">
        <f>VLOOKUP($B58,Listen!$B:$CN,Q$2,FALSE)</f>
        <v>-9.7500000000000003E-2</v>
      </c>
      <c r="R58" s="21">
        <f>VLOOKUP($B58,Listen!$B:$CN,R$2,FALSE)</f>
        <v>-0.13</v>
      </c>
      <c r="S58" s="21">
        <f>VLOOKUP($B58,Listen!$B:$CN,S$2,FALSE)</f>
        <v>-5.7500000000000002E-2</v>
      </c>
      <c r="T58" s="21">
        <f>VLOOKUP($B58,Listen!$B:$CN,T$2,FALSE)</f>
        <v>-0.11</v>
      </c>
      <c r="U58" s="21">
        <f>VLOOKUP($B58,Listen!$B:$CN,U$2,FALSE)</f>
        <v>-5.7500000000000002E-2</v>
      </c>
      <c r="V58" s="21">
        <f>VLOOKUP($B58,Listen!$B:$CN,V$2,FALSE)</f>
        <v>-7.0000000000000007E-2</v>
      </c>
      <c r="W58" s="21">
        <f>VLOOKUP($B58,Listen!$B:$CN,W$2,FALSE)</f>
        <v>-1.7500000000000002E-2</v>
      </c>
      <c r="X58" s="21">
        <f>VLOOKUP($B58,Listen!$B:$CN,X$2,FALSE)</f>
        <v>0.12</v>
      </c>
      <c r="Y58" s="21">
        <f>VLOOKUP($B58,Listen!$B:$CN,Y$2,FALSE)</f>
        <v>0.7</v>
      </c>
      <c r="Z58" s="21">
        <f>VLOOKUP($B58,Listen!$B:$CN,Z$2,FALSE)</f>
        <v>5.0000000000000001E-3</v>
      </c>
      <c r="AA58" s="21">
        <f>VLOOKUP($B58,Listen!$B:$CN,AA$2,FALSE)</f>
        <v>0.155</v>
      </c>
      <c r="AB58" s="21">
        <f>VLOOKUP($B58,Listen!$B:$CN,AB$2,FALSE)</f>
        <v>-7.0499999999999993E-2</v>
      </c>
      <c r="AC58" s="21">
        <f>VLOOKUP($B58,Listen!$B:$CN,AC$2,FALSE)</f>
        <v>0.44</v>
      </c>
      <c r="AD58" s="21">
        <f>VLOOKUP($B58,Listen!$B:$CN,AD$2,FALSE)</f>
        <v>-0.1125</v>
      </c>
      <c r="AE58" s="21">
        <f>VLOOKUP($B58,Listen!$B:$CN,AE$2,FALSE)</f>
        <v>-9.2999999999999999E-2</v>
      </c>
      <c r="AF58" s="21">
        <f>VLOOKUP($B58,Listen!$B:$CN,AF$2,FALSE)</f>
        <v>-0.13400000000000001</v>
      </c>
      <c r="AG58" s="21">
        <f>VLOOKUP($B58,Listen!$B:$CN,AG$2,FALSE)</f>
        <v>-0.14499999999999999</v>
      </c>
      <c r="AH58" s="21">
        <f>VLOOKUP($B58,Listen!$B:$CN,AH$2,FALSE)</f>
        <v>0.6</v>
      </c>
      <c r="AI58" s="21">
        <f>VLOOKUP($B58,Listen!$B:$CN,AI$2,FALSE)</f>
        <v>-0.11</v>
      </c>
      <c r="AJ58" s="21">
        <f>VLOOKUP($B58,Listen!$B:$CN,AJ$2,FALSE)</f>
        <v>-0.155</v>
      </c>
      <c r="AK58" s="21">
        <f>VLOOKUP($B58,Listen!$B:$CN,AK$2,FALSE)</f>
        <v>-0.13</v>
      </c>
      <c r="AL58" s="21">
        <f>VLOOKUP($B58,Listen!$B:$CN,AL$2,FALSE)</f>
        <v>-0.13</v>
      </c>
      <c r="AM58" s="21">
        <f>VLOOKUP($B58,Listen!$B:$CN,AM$2,FALSE)</f>
        <v>-7.9000000000000001E-2</v>
      </c>
      <c r="AN58" s="21">
        <f>VLOOKUP($B58,Listen!$B:$CN,AN$2,FALSE)</f>
        <v>-2.1499999999999998E-2</v>
      </c>
      <c r="AO58" s="21">
        <f>VLOOKUP($B58,Listen!$B:$CN,AO$2,FALSE)</f>
        <v>1.7500000000000002E-2</v>
      </c>
      <c r="AP58" s="21">
        <f>VLOOKUP($B58,Listen!$B:$CN,AP$2,FALSE)</f>
        <v>4.1500000000000002E-2</v>
      </c>
      <c r="AQ58" s="123">
        <f>VLOOKUP($B58,Listen!$B:$CN,AQ$2,FALSE)</f>
        <v>-7.2499999999999995E-2</v>
      </c>
      <c r="AR58" s="21">
        <f>VLOOKUP($B58,Listen!$B:$CN,AR$2,FALSE)</f>
        <v>-0.09</v>
      </c>
      <c r="AS58" s="21">
        <f>VLOOKUP($B58,Listen!$B:$CN,AS$2,FALSE)</f>
        <v>0.22</v>
      </c>
      <c r="AT58" s="21">
        <f>VLOOKUP($B58,Listen!$B:$CN,AT$2,FALSE)</f>
        <v>0.06</v>
      </c>
      <c r="AU58" s="21">
        <f>VLOOKUP($B58,Listen!$B:$CN,AU$2,FALSE)</f>
        <v>0</v>
      </c>
      <c r="AV58" s="21">
        <f>VLOOKUP($B58,Listen!$B:$CN,AV$2,FALSE)</f>
        <v>0</v>
      </c>
      <c r="AW58" s="21">
        <f>VLOOKUP($B58,Listen!$B:$CN,AW$2,FALSE)</f>
        <v>0</v>
      </c>
      <c r="AX58" s="21">
        <f>VLOOKUP($B58,Listen!$B:$CN,AX$2,FALSE)</f>
        <v>0</v>
      </c>
      <c r="AY58" s="21">
        <f>VLOOKUP($B58,Listen!$B:$CN,AY$2,FALSE)</f>
        <v>0</v>
      </c>
      <c r="AZ58" s="21">
        <f>VLOOKUP($B58,Listen!$B:$CN,AZ$2,FALSE)</f>
        <v>0</v>
      </c>
      <c r="BA58" s="84">
        <v>58</v>
      </c>
    </row>
    <row r="59" spans="2:53">
      <c r="B59" s="9">
        <v>38139</v>
      </c>
      <c r="C59" s="21">
        <f>VLOOKUP($B59,Listen!$B:$CN,C$2,FALSE)</f>
        <v>4.306</v>
      </c>
      <c r="D59" s="21">
        <f>VLOOKUP($B59,Listen!$B:$CN,D$2,FALSE)</f>
        <v>0.155</v>
      </c>
      <c r="E59" s="21">
        <f>VLOOKUP($B59,Listen!$B:$CN,E$2,FALSE)</f>
        <v>8.5000000000000006E-2</v>
      </c>
      <c r="F59" s="21">
        <f>VLOOKUP($B59,Listen!$B:$CN,F$2,FALSE)</f>
        <v>0.44</v>
      </c>
      <c r="G59" s="21">
        <f>VLOOKUP($B59,Listen!$B:$CN,G$2,FALSE)</f>
        <v>0.38500000000000001</v>
      </c>
      <c r="H59" s="21">
        <f>VLOOKUP($B59,Listen!$B:$CN,H$2,FALSE)</f>
        <v>0.19500000000000001</v>
      </c>
      <c r="I59" s="21">
        <f>VLOOKUP($B59,Listen!$B:$CN,I$2,FALSE)</f>
        <v>0.19500000000000001</v>
      </c>
      <c r="J59" s="21">
        <f>VLOOKUP($B59,Listen!$B:$CN,J$2,FALSE)</f>
        <v>-7.0000000000000007E-2</v>
      </c>
      <c r="K59" s="21">
        <f>VLOOKUP($B59,Listen!$B:$CN,K$2,FALSE)</f>
        <v>-0.05</v>
      </c>
      <c r="L59" s="21">
        <f>VLOOKUP($B59,Listen!$B:$CN,L$2,FALSE)</f>
        <v>0.215</v>
      </c>
      <c r="M59" s="21">
        <f>VLOOKUP($B59,Listen!$B:$CN,M$2,FALSE)</f>
        <v>-0.23499999999999999</v>
      </c>
      <c r="N59" s="21">
        <f>VLOOKUP($B59,Listen!$B:$CN,N$2,FALSE)</f>
        <v>-0.4</v>
      </c>
      <c r="O59" s="21">
        <f>VLOOKUP($B59,Listen!$B:$CN,O$2,FALSE)</f>
        <v>0.19500000000000001</v>
      </c>
      <c r="P59" s="21">
        <f>VLOOKUP($B59,Listen!$B:$CN,P$2,FALSE)</f>
        <v>-6.25E-2</v>
      </c>
      <c r="Q59" s="21">
        <f>VLOOKUP($B59,Listen!$B:$CN,Q$2,FALSE)</f>
        <v>-9.7500000000000003E-2</v>
      </c>
      <c r="R59" s="21">
        <f>VLOOKUP($B59,Listen!$B:$CN,R$2,FALSE)</f>
        <v>-0.13</v>
      </c>
      <c r="S59" s="21">
        <f>VLOOKUP($B59,Listen!$B:$CN,S$2,FALSE)</f>
        <v>-5.7500000000000002E-2</v>
      </c>
      <c r="T59" s="21">
        <f>VLOOKUP($B59,Listen!$B:$CN,T$2,FALSE)</f>
        <v>-0.11</v>
      </c>
      <c r="U59" s="21">
        <f>VLOOKUP($B59,Listen!$B:$CN,U$2,FALSE)</f>
        <v>-5.7500000000000002E-2</v>
      </c>
      <c r="V59" s="21">
        <f>VLOOKUP($B59,Listen!$B:$CN,V$2,FALSE)</f>
        <v>-7.0000000000000007E-2</v>
      </c>
      <c r="W59" s="21">
        <f>VLOOKUP($B59,Listen!$B:$CN,W$2,FALSE)</f>
        <v>-1.7500000000000002E-2</v>
      </c>
      <c r="X59" s="21">
        <f>VLOOKUP($B59,Listen!$B:$CN,X$2,FALSE)</f>
        <v>0.12</v>
      </c>
      <c r="Y59" s="21">
        <f>VLOOKUP($B59,Listen!$B:$CN,Y$2,FALSE)</f>
        <v>0.7</v>
      </c>
      <c r="Z59" s="21">
        <f>VLOOKUP($B59,Listen!$B:$CN,Z$2,FALSE)</f>
        <v>5.0000000000000001E-3</v>
      </c>
      <c r="AA59" s="21">
        <f>VLOOKUP($B59,Listen!$B:$CN,AA$2,FALSE)</f>
        <v>0.155</v>
      </c>
      <c r="AB59" s="21">
        <f>VLOOKUP($B59,Listen!$B:$CN,AB$2,FALSE)</f>
        <v>-7.0499999999999993E-2</v>
      </c>
      <c r="AC59" s="21">
        <f>VLOOKUP($B59,Listen!$B:$CN,AC$2,FALSE)</f>
        <v>0.44</v>
      </c>
      <c r="AD59" s="21">
        <f>VLOOKUP($B59,Listen!$B:$CN,AD$2,FALSE)</f>
        <v>-0.11749999999999999</v>
      </c>
      <c r="AE59" s="21">
        <f>VLOOKUP($B59,Listen!$B:$CN,AE$2,FALSE)</f>
        <v>-9.2999999999999999E-2</v>
      </c>
      <c r="AF59" s="21">
        <f>VLOOKUP($B59,Listen!$B:$CN,AF$2,FALSE)</f>
        <v>-0.13400000000000001</v>
      </c>
      <c r="AG59" s="21">
        <f>VLOOKUP($B59,Listen!$B:$CN,AG$2,FALSE)</f>
        <v>-0.14499999999999999</v>
      </c>
      <c r="AH59" s="21">
        <f>VLOOKUP($B59,Listen!$B:$CN,AH$2,FALSE)</f>
        <v>0.6</v>
      </c>
      <c r="AI59" s="21">
        <f>VLOOKUP($B59,Listen!$B:$CN,AI$2,FALSE)</f>
        <v>-0.11</v>
      </c>
      <c r="AJ59" s="21">
        <f>VLOOKUP($B59,Listen!$B:$CN,AJ$2,FALSE)</f>
        <v>-0.155</v>
      </c>
      <c r="AK59" s="21">
        <f>VLOOKUP($B59,Listen!$B:$CN,AK$2,FALSE)</f>
        <v>-0.13</v>
      </c>
      <c r="AL59" s="21">
        <f>VLOOKUP($B59,Listen!$B:$CN,AL$2,FALSE)</f>
        <v>-0.13</v>
      </c>
      <c r="AM59" s="21">
        <f>VLOOKUP($B59,Listen!$B:$CN,AM$2,FALSE)</f>
        <v>-7.9000000000000001E-2</v>
      </c>
      <c r="AN59" s="21">
        <f>VLOOKUP($B59,Listen!$B:$CN,AN$2,FALSE)</f>
        <v>-2.1499999999999998E-2</v>
      </c>
      <c r="AO59" s="21">
        <f>VLOOKUP($B59,Listen!$B:$CN,AO$2,FALSE)</f>
        <v>1.7500000000000002E-2</v>
      </c>
      <c r="AP59" s="21">
        <f>VLOOKUP($B59,Listen!$B:$CN,AP$2,FALSE)</f>
        <v>4.1500000000000002E-2</v>
      </c>
      <c r="AQ59" s="123">
        <f>VLOOKUP($B59,Listen!$B:$CN,AQ$2,FALSE)</f>
        <v>-7.2499999999999995E-2</v>
      </c>
      <c r="AR59" s="21">
        <f>VLOOKUP($B59,Listen!$B:$CN,AR$2,FALSE)</f>
        <v>-8.7499999999999994E-2</v>
      </c>
      <c r="AS59" s="21">
        <f>VLOOKUP($B59,Listen!$B:$CN,AS$2,FALSE)</f>
        <v>0.22</v>
      </c>
      <c r="AT59" s="21">
        <f>VLOOKUP($B59,Listen!$B:$CN,AT$2,FALSE)</f>
        <v>0.06</v>
      </c>
      <c r="AU59" s="21">
        <f>VLOOKUP($B59,Listen!$B:$CN,AU$2,FALSE)</f>
        <v>0</v>
      </c>
      <c r="AV59" s="21">
        <f>VLOOKUP($B59,Listen!$B:$CN,AV$2,FALSE)</f>
        <v>0</v>
      </c>
      <c r="AW59" s="21">
        <f>VLOOKUP($B59,Listen!$B:$CN,AW$2,FALSE)</f>
        <v>0</v>
      </c>
      <c r="AX59" s="21">
        <f>VLOOKUP($B59,Listen!$B:$CN,AX$2,FALSE)</f>
        <v>0</v>
      </c>
      <c r="AY59" s="21">
        <f>VLOOKUP($B59,Listen!$B:$CN,AY$2,FALSE)</f>
        <v>0</v>
      </c>
      <c r="AZ59" s="21">
        <f>VLOOKUP($B59,Listen!$B:$CN,AZ$2,FALSE)</f>
        <v>0</v>
      </c>
      <c r="BA59" s="84">
        <v>59</v>
      </c>
    </row>
    <row r="60" spans="2:53">
      <c r="B60" s="9">
        <v>38169</v>
      </c>
      <c r="C60" s="21">
        <f>VLOOKUP($B60,Listen!$B:$CN,C$2,FALSE)</f>
        <v>4.3460000000000001</v>
      </c>
      <c r="D60" s="21">
        <f>VLOOKUP($B60,Listen!$B:$CN,D$2,FALSE)</f>
        <v>0.155</v>
      </c>
      <c r="E60" s="21">
        <f>VLOOKUP($B60,Listen!$B:$CN,E$2,FALSE)</f>
        <v>8.5000000000000006E-2</v>
      </c>
      <c r="F60" s="21">
        <f>VLOOKUP($B60,Listen!$B:$CN,F$2,FALSE)</f>
        <v>0.5</v>
      </c>
      <c r="G60" s="21">
        <f>VLOOKUP($B60,Listen!$B:$CN,G$2,FALSE)</f>
        <v>0.39750000000000002</v>
      </c>
      <c r="H60" s="21">
        <f>VLOOKUP($B60,Listen!$B:$CN,H$2,FALSE)</f>
        <v>0.26500000000000001</v>
      </c>
      <c r="I60" s="21">
        <f>VLOOKUP($B60,Listen!$B:$CN,I$2,FALSE)</f>
        <v>0.2</v>
      </c>
      <c r="J60" s="21">
        <f>VLOOKUP($B60,Listen!$B:$CN,J$2,FALSE)</f>
        <v>-7.0000000000000007E-2</v>
      </c>
      <c r="K60" s="21">
        <f>VLOOKUP($B60,Listen!$B:$CN,K$2,FALSE)</f>
        <v>-0.05</v>
      </c>
      <c r="L60" s="21">
        <f>VLOOKUP($B60,Listen!$B:$CN,L$2,FALSE)</f>
        <v>0.215</v>
      </c>
      <c r="M60" s="21">
        <f>VLOOKUP($B60,Listen!$B:$CN,M$2,FALSE)</f>
        <v>-0.23499999999999999</v>
      </c>
      <c r="N60" s="21">
        <f>VLOOKUP($B60,Listen!$B:$CN,N$2,FALSE)</f>
        <v>-0.4</v>
      </c>
      <c r="O60" s="21">
        <f>VLOOKUP($B60,Listen!$B:$CN,O$2,FALSE)</f>
        <v>0.19500000000000001</v>
      </c>
      <c r="P60" s="21">
        <f>VLOOKUP($B60,Listen!$B:$CN,P$2,FALSE)</f>
        <v>-6.25E-2</v>
      </c>
      <c r="Q60" s="21">
        <f>VLOOKUP($B60,Listen!$B:$CN,Q$2,FALSE)</f>
        <v>-9.7500000000000003E-2</v>
      </c>
      <c r="R60" s="21">
        <f>VLOOKUP($B60,Listen!$B:$CN,R$2,FALSE)</f>
        <v>-0.13</v>
      </c>
      <c r="S60" s="21">
        <f>VLOOKUP($B60,Listen!$B:$CN,S$2,FALSE)</f>
        <v>-5.7500000000000002E-2</v>
      </c>
      <c r="T60" s="21">
        <f>VLOOKUP($B60,Listen!$B:$CN,T$2,FALSE)</f>
        <v>-0.11</v>
      </c>
      <c r="U60" s="21">
        <f>VLOOKUP($B60,Listen!$B:$CN,U$2,FALSE)</f>
        <v>-5.7500000000000002E-2</v>
      </c>
      <c r="V60" s="21">
        <f>VLOOKUP($B60,Listen!$B:$CN,V$2,FALSE)</f>
        <v>-7.0000000000000007E-2</v>
      </c>
      <c r="W60" s="21">
        <f>VLOOKUP($B60,Listen!$B:$CN,W$2,FALSE)</f>
        <v>-1.7500000000000002E-2</v>
      </c>
      <c r="X60" s="21">
        <f>VLOOKUP($B60,Listen!$B:$CN,X$2,FALSE)</f>
        <v>0.12</v>
      </c>
      <c r="Y60" s="21">
        <f>VLOOKUP($B60,Listen!$B:$CN,Y$2,FALSE)</f>
        <v>0.7</v>
      </c>
      <c r="Z60" s="21">
        <f>VLOOKUP($B60,Listen!$B:$CN,Z$2,FALSE)</f>
        <v>5.0000000000000001E-3</v>
      </c>
      <c r="AA60" s="21">
        <f>VLOOKUP($B60,Listen!$B:$CN,AA$2,FALSE)</f>
        <v>0.155</v>
      </c>
      <c r="AB60" s="21">
        <f>VLOOKUP($B60,Listen!$B:$CN,AB$2,FALSE)</f>
        <v>-7.0499999999999993E-2</v>
      </c>
      <c r="AC60" s="21">
        <f>VLOOKUP($B60,Listen!$B:$CN,AC$2,FALSE)</f>
        <v>0.5</v>
      </c>
      <c r="AD60" s="21">
        <f>VLOOKUP($B60,Listen!$B:$CN,AD$2,FALSE)</f>
        <v>-0.1075</v>
      </c>
      <c r="AE60" s="21">
        <f>VLOOKUP($B60,Listen!$B:$CN,AE$2,FALSE)</f>
        <v>-9.2999999999999999E-2</v>
      </c>
      <c r="AF60" s="21">
        <f>VLOOKUP($B60,Listen!$B:$CN,AF$2,FALSE)</f>
        <v>-0.124</v>
      </c>
      <c r="AG60" s="21">
        <f>VLOOKUP($B60,Listen!$B:$CN,AG$2,FALSE)</f>
        <v>-0.14499999999999999</v>
      </c>
      <c r="AH60" s="21">
        <f>VLOOKUP($B60,Listen!$B:$CN,AH$2,FALSE)</f>
        <v>0.6</v>
      </c>
      <c r="AI60" s="21">
        <f>VLOOKUP($B60,Listen!$B:$CN,AI$2,FALSE)</f>
        <v>-0.11</v>
      </c>
      <c r="AJ60" s="21">
        <f>VLOOKUP($B60,Listen!$B:$CN,AJ$2,FALSE)</f>
        <v>-0.155</v>
      </c>
      <c r="AK60" s="21">
        <f>VLOOKUP($B60,Listen!$B:$CN,AK$2,FALSE)</f>
        <v>-0.13</v>
      </c>
      <c r="AL60" s="21">
        <f>VLOOKUP($B60,Listen!$B:$CN,AL$2,FALSE)</f>
        <v>-0.13</v>
      </c>
      <c r="AM60" s="21">
        <f>VLOOKUP($B60,Listen!$B:$CN,AM$2,FALSE)</f>
        <v>-7.9000000000000001E-2</v>
      </c>
      <c r="AN60" s="21">
        <f>VLOOKUP($B60,Listen!$B:$CN,AN$2,FALSE)</f>
        <v>-2.1499999999999998E-2</v>
      </c>
      <c r="AO60" s="21">
        <f>VLOOKUP($B60,Listen!$B:$CN,AO$2,FALSE)</f>
        <v>1.7500000000000002E-2</v>
      </c>
      <c r="AP60" s="21">
        <f>VLOOKUP($B60,Listen!$B:$CN,AP$2,FALSE)</f>
        <v>4.1500000000000002E-2</v>
      </c>
      <c r="AQ60" s="123">
        <f>VLOOKUP($B60,Listen!$B:$CN,AQ$2,FALSE)</f>
        <v>-7.2499999999999995E-2</v>
      </c>
      <c r="AR60" s="21">
        <f>VLOOKUP($B60,Listen!$B:$CN,AR$2,FALSE)</f>
        <v>-7.7499999999999999E-2</v>
      </c>
      <c r="AS60" s="21">
        <f>VLOOKUP($B60,Listen!$B:$CN,AS$2,FALSE)</f>
        <v>0.22</v>
      </c>
      <c r="AT60" s="21">
        <f>VLOOKUP($B60,Listen!$B:$CN,AT$2,FALSE)</f>
        <v>0.06</v>
      </c>
      <c r="AU60" s="21">
        <f>VLOOKUP($B60,Listen!$B:$CN,AU$2,FALSE)</f>
        <v>0</v>
      </c>
      <c r="AV60" s="21">
        <f>VLOOKUP($B60,Listen!$B:$CN,AV$2,FALSE)</f>
        <v>0</v>
      </c>
      <c r="AW60" s="21">
        <f>VLOOKUP($B60,Listen!$B:$CN,AW$2,FALSE)</f>
        <v>0</v>
      </c>
      <c r="AX60" s="21">
        <f>VLOOKUP($B60,Listen!$B:$CN,AX$2,FALSE)</f>
        <v>0</v>
      </c>
      <c r="AY60" s="21">
        <f>VLOOKUP($B60,Listen!$B:$CN,AY$2,FALSE)</f>
        <v>0</v>
      </c>
      <c r="AZ60" s="21">
        <f>VLOOKUP($B60,Listen!$B:$CN,AZ$2,FALSE)</f>
        <v>0</v>
      </c>
      <c r="BA60" s="84">
        <v>60</v>
      </c>
    </row>
    <row r="61" spans="2:53">
      <c r="B61" s="9">
        <v>38200</v>
      </c>
      <c r="C61" s="21">
        <f>VLOOKUP($B61,Listen!$B:$CN,C$2,FALSE)</f>
        <v>4.3940000000000001</v>
      </c>
      <c r="D61" s="21">
        <f>VLOOKUP($B61,Listen!$B:$CN,D$2,FALSE)</f>
        <v>0.155</v>
      </c>
      <c r="E61" s="21">
        <f>VLOOKUP($B61,Listen!$B:$CN,E$2,FALSE)</f>
        <v>8.5000000000000006E-2</v>
      </c>
      <c r="F61" s="21">
        <f>VLOOKUP($B61,Listen!$B:$CN,F$2,FALSE)</f>
        <v>0.5</v>
      </c>
      <c r="G61" s="21">
        <f>VLOOKUP($B61,Listen!$B:$CN,G$2,FALSE)</f>
        <v>0.4</v>
      </c>
      <c r="H61" s="21">
        <f>VLOOKUP($B61,Listen!$B:$CN,H$2,FALSE)</f>
        <v>0.20499999999999999</v>
      </c>
      <c r="I61" s="21">
        <f>VLOOKUP($B61,Listen!$B:$CN,I$2,FALSE)</f>
        <v>0.21</v>
      </c>
      <c r="J61" s="21">
        <f>VLOOKUP($B61,Listen!$B:$CN,J$2,FALSE)</f>
        <v>-7.0000000000000007E-2</v>
      </c>
      <c r="K61" s="21">
        <f>VLOOKUP($B61,Listen!$B:$CN,K$2,FALSE)</f>
        <v>-0.05</v>
      </c>
      <c r="L61" s="21">
        <f>VLOOKUP($B61,Listen!$B:$CN,L$2,FALSE)</f>
        <v>0.215</v>
      </c>
      <c r="M61" s="21">
        <f>VLOOKUP($B61,Listen!$B:$CN,M$2,FALSE)</f>
        <v>-0.23499999999999999</v>
      </c>
      <c r="N61" s="21">
        <f>VLOOKUP($B61,Listen!$B:$CN,N$2,FALSE)</f>
        <v>-0.4</v>
      </c>
      <c r="O61" s="21">
        <f>VLOOKUP($B61,Listen!$B:$CN,O$2,FALSE)</f>
        <v>0.19500000000000001</v>
      </c>
      <c r="P61" s="21">
        <f>VLOOKUP($B61,Listen!$B:$CN,P$2,FALSE)</f>
        <v>-6.25E-2</v>
      </c>
      <c r="Q61" s="21">
        <f>VLOOKUP($B61,Listen!$B:$CN,Q$2,FALSE)</f>
        <v>-9.7500000000000003E-2</v>
      </c>
      <c r="R61" s="21">
        <f>VLOOKUP($B61,Listen!$B:$CN,R$2,FALSE)</f>
        <v>-0.13</v>
      </c>
      <c r="S61" s="21">
        <f>VLOOKUP($B61,Listen!$B:$CN,S$2,FALSE)</f>
        <v>-5.7500000000000002E-2</v>
      </c>
      <c r="T61" s="21">
        <f>VLOOKUP($B61,Listen!$B:$CN,T$2,FALSE)</f>
        <v>-0.11</v>
      </c>
      <c r="U61" s="21">
        <f>VLOOKUP($B61,Listen!$B:$CN,U$2,FALSE)</f>
        <v>-5.7500000000000002E-2</v>
      </c>
      <c r="V61" s="21">
        <f>VLOOKUP($B61,Listen!$B:$CN,V$2,FALSE)</f>
        <v>-7.0000000000000007E-2</v>
      </c>
      <c r="W61" s="21">
        <f>VLOOKUP($B61,Listen!$B:$CN,W$2,FALSE)</f>
        <v>-1.7500000000000002E-2</v>
      </c>
      <c r="X61" s="21">
        <f>VLOOKUP($B61,Listen!$B:$CN,X$2,FALSE)</f>
        <v>0.12</v>
      </c>
      <c r="Y61" s="21">
        <f>VLOOKUP($B61,Listen!$B:$CN,Y$2,FALSE)</f>
        <v>0.7</v>
      </c>
      <c r="Z61" s="21">
        <f>VLOOKUP($B61,Listen!$B:$CN,Z$2,FALSE)</f>
        <v>5.0000000000000001E-3</v>
      </c>
      <c r="AA61" s="21">
        <f>VLOOKUP($B61,Listen!$B:$CN,AA$2,FALSE)</f>
        <v>0.155</v>
      </c>
      <c r="AB61" s="21">
        <f>VLOOKUP($B61,Listen!$B:$CN,AB$2,FALSE)</f>
        <v>-7.0499999999999993E-2</v>
      </c>
      <c r="AC61" s="21">
        <f>VLOOKUP($B61,Listen!$B:$CN,AC$2,FALSE)</f>
        <v>0.5</v>
      </c>
      <c r="AD61" s="21">
        <f>VLOOKUP($B61,Listen!$B:$CN,AD$2,FALSE)</f>
        <v>-9.7500000000000003E-2</v>
      </c>
      <c r="AE61" s="21">
        <f>VLOOKUP($B61,Listen!$B:$CN,AE$2,FALSE)</f>
        <v>-9.2999999999999999E-2</v>
      </c>
      <c r="AF61" s="21">
        <f>VLOOKUP($B61,Listen!$B:$CN,AF$2,FALSE)</f>
        <v>-0.11650000000000001</v>
      </c>
      <c r="AG61" s="21">
        <f>VLOOKUP($B61,Listen!$B:$CN,AG$2,FALSE)</f>
        <v>-0.14499999999999999</v>
      </c>
      <c r="AH61" s="21">
        <f>VLOOKUP($B61,Listen!$B:$CN,AH$2,FALSE)</f>
        <v>0.6</v>
      </c>
      <c r="AI61" s="21">
        <f>VLOOKUP($B61,Listen!$B:$CN,AI$2,FALSE)</f>
        <v>-0.11</v>
      </c>
      <c r="AJ61" s="21">
        <f>VLOOKUP($B61,Listen!$B:$CN,AJ$2,FALSE)</f>
        <v>-0.155</v>
      </c>
      <c r="AK61" s="21">
        <f>VLOOKUP($B61,Listen!$B:$CN,AK$2,FALSE)</f>
        <v>-0.13</v>
      </c>
      <c r="AL61" s="21">
        <f>VLOOKUP($B61,Listen!$B:$CN,AL$2,FALSE)</f>
        <v>-0.13</v>
      </c>
      <c r="AM61" s="21">
        <f>VLOOKUP($B61,Listen!$B:$CN,AM$2,FALSE)</f>
        <v>-7.9000000000000001E-2</v>
      </c>
      <c r="AN61" s="21">
        <f>VLOOKUP($B61,Listen!$B:$CN,AN$2,FALSE)</f>
        <v>-2.1499999999999998E-2</v>
      </c>
      <c r="AO61" s="21">
        <f>VLOOKUP($B61,Listen!$B:$CN,AO$2,FALSE)</f>
        <v>1.7500000000000002E-2</v>
      </c>
      <c r="AP61" s="21">
        <f>VLOOKUP($B61,Listen!$B:$CN,AP$2,FALSE)</f>
        <v>4.1500000000000002E-2</v>
      </c>
      <c r="AQ61" s="123">
        <f>VLOOKUP($B61,Listen!$B:$CN,AQ$2,FALSE)</f>
        <v>-7.2499999999999995E-2</v>
      </c>
      <c r="AR61" s="21">
        <f>VLOOKUP($B61,Listen!$B:$CN,AR$2,FALSE)</f>
        <v>-7.4999999999999997E-2</v>
      </c>
      <c r="AS61" s="21">
        <f>VLOOKUP($B61,Listen!$B:$CN,AS$2,FALSE)</f>
        <v>0.22</v>
      </c>
      <c r="AT61" s="21">
        <f>VLOOKUP($B61,Listen!$B:$CN,AT$2,FALSE)</f>
        <v>0.06</v>
      </c>
      <c r="AU61" s="21">
        <f>VLOOKUP($B61,Listen!$B:$CN,AU$2,FALSE)</f>
        <v>0</v>
      </c>
      <c r="AV61" s="21">
        <f>VLOOKUP($B61,Listen!$B:$CN,AV$2,FALSE)</f>
        <v>0</v>
      </c>
      <c r="AW61" s="21">
        <f>VLOOKUP($B61,Listen!$B:$CN,AW$2,FALSE)</f>
        <v>0</v>
      </c>
      <c r="AX61" s="21">
        <f>VLOOKUP($B61,Listen!$B:$CN,AX$2,FALSE)</f>
        <v>0</v>
      </c>
      <c r="AY61" s="21">
        <f>VLOOKUP($B61,Listen!$B:$CN,AY$2,FALSE)</f>
        <v>0</v>
      </c>
      <c r="AZ61" s="21">
        <f>VLOOKUP($B61,Listen!$B:$CN,AZ$2,FALSE)</f>
        <v>0</v>
      </c>
      <c r="BA61" s="84">
        <v>61</v>
      </c>
    </row>
    <row r="62" spans="2:53">
      <c r="B62" s="9">
        <v>38231</v>
      </c>
      <c r="C62" s="21">
        <f>VLOOKUP($B62,Listen!$B:$CN,C$2,FALSE)</f>
        <v>4.407</v>
      </c>
      <c r="D62" s="21">
        <f>VLOOKUP($B62,Listen!$B:$CN,D$2,FALSE)</f>
        <v>0.155</v>
      </c>
      <c r="E62" s="21">
        <f>VLOOKUP($B62,Listen!$B:$CN,E$2,FALSE)</f>
        <v>8.5000000000000006E-2</v>
      </c>
      <c r="F62" s="21">
        <f>VLOOKUP($B62,Listen!$B:$CN,F$2,FALSE)</f>
        <v>0.46</v>
      </c>
      <c r="G62" s="21">
        <f>VLOOKUP($B62,Listen!$B:$CN,G$2,FALSE)</f>
        <v>0.39750000000000002</v>
      </c>
      <c r="H62" s="21">
        <f>VLOOKUP($B62,Listen!$B:$CN,H$2,FALSE)</f>
        <v>0.185</v>
      </c>
      <c r="I62" s="21">
        <f>VLOOKUP($B62,Listen!$B:$CN,I$2,FALSE)</f>
        <v>0.185</v>
      </c>
      <c r="J62" s="21">
        <f>VLOOKUP($B62,Listen!$B:$CN,J$2,FALSE)</f>
        <v>-7.0000000000000007E-2</v>
      </c>
      <c r="K62" s="21">
        <f>VLOOKUP($B62,Listen!$B:$CN,K$2,FALSE)</f>
        <v>-0.05</v>
      </c>
      <c r="L62" s="21">
        <f>VLOOKUP($B62,Listen!$B:$CN,L$2,FALSE)</f>
        <v>0.215</v>
      </c>
      <c r="M62" s="21">
        <f>VLOOKUP($B62,Listen!$B:$CN,M$2,FALSE)</f>
        <v>-0.23499999999999999</v>
      </c>
      <c r="N62" s="21">
        <f>VLOOKUP($B62,Listen!$B:$CN,N$2,FALSE)</f>
        <v>-0.4</v>
      </c>
      <c r="O62" s="21">
        <f>VLOOKUP($B62,Listen!$B:$CN,O$2,FALSE)</f>
        <v>0.19500000000000001</v>
      </c>
      <c r="P62" s="21">
        <f>VLOOKUP($B62,Listen!$B:$CN,P$2,FALSE)</f>
        <v>-6.25E-2</v>
      </c>
      <c r="Q62" s="21">
        <f>VLOOKUP($B62,Listen!$B:$CN,Q$2,FALSE)</f>
        <v>-9.7500000000000003E-2</v>
      </c>
      <c r="R62" s="21">
        <f>VLOOKUP($B62,Listen!$B:$CN,R$2,FALSE)</f>
        <v>-0.13</v>
      </c>
      <c r="S62" s="21">
        <f>VLOOKUP($B62,Listen!$B:$CN,S$2,FALSE)</f>
        <v>-5.7500000000000002E-2</v>
      </c>
      <c r="T62" s="21">
        <f>VLOOKUP($B62,Listen!$B:$CN,T$2,FALSE)</f>
        <v>-0.11</v>
      </c>
      <c r="U62" s="21">
        <f>VLOOKUP($B62,Listen!$B:$CN,U$2,FALSE)</f>
        <v>-5.7500000000000002E-2</v>
      </c>
      <c r="V62" s="21">
        <f>VLOOKUP($B62,Listen!$B:$CN,V$2,FALSE)</f>
        <v>-7.0000000000000007E-2</v>
      </c>
      <c r="W62" s="21">
        <f>VLOOKUP($B62,Listen!$B:$CN,W$2,FALSE)</f>
        <v>-1.7500000000000002E-2</v>
      </c>
      <c r="X62" s="21">
        <f>VLOOKUP($B62,Listen!$B:$CN,X$2,FALSE)</f>
        <v>0.12</v>
      </c>
      <c r="Y62" s="21">
        <f>VLOOKUP($B62,Listen!$B:$CN,Y$2,FALSE)</f>
        <v>0.7</v>
      </c>
      <c r="Z62" s="21">
        <f>VLOOKUP($B62,Listen!$B:$CN,Z$2,FALSE)</f>
        <v>5.0000000000000001E-3</v>
      </c>
      <c r="AA62" s="21">
        <f>VLOOKUP($B62,Listen!$B:$CN,AA$2,FALSE)</f>
        <v>0.155</v>
      </c>
      <c r="AB62" s="21">
        <f>VLOOKUP($B62,Listen!$B:$CN,AB$2,FALSE)</f>
        <v>-7.0499999999999993E-2</v>
      </c>
      <c r="AC62" s="21">
        <f>VLOOKUP($B62,Listen!$B:$CN,AC$2,FALSE)</f>
        <v>0.46</v>
      </c>
      <c r="AD62" s="21">
        <f>VLOOKUP($B62,Listen!$B:$CN,AD$2,FALSE)</f>
        <v>-0.1075</v>
      </c>
      <c r="AE62" s="21">
        <f>VLOOKUP($B62,Listen!$B:$CN,AE$2,FALSE)</f>
        <v>-9.2999999999999999E-2</v>
      </c>
      <c r="AF62" s="21">
        <f>VLOOKUP($B62,Listen!$B:$CN,AF$2,FALSE)</f>
        <v>-0.124</v>
      </c>
      <c r="AG62" s="21">
        <f>VLOOKUP($B62,Listen!$B:$CN,AG$2,FALSE)</f>
        <v>-0.14499999999999999</v>
      </c>
      <c r="AH62" s="21">
        <f>VLOOKUP($B62,Listen!$B:$CN,AH$2,FALSE)</f>
        <v>0.6</v>
      </c>
      <c r="AI62" s="21">
        <f>VLOOKUP($B62,Listen!$B:$CN,AI$2,FALSE)</f>
        <v>-0.11</v>
      </c>
      <c r="AJ62" s="21">
        <f>VLOOKUP($B62,Listen!$B:$CN,AJ$2,FALSE)</f>
        <v>-0.155</v>
      </c>
      <c r="AK62" s="21">
        <f>VLOOKUP($B62,Listen!$B:$CN,AK$2,FALSE)</f>
        <v>-0.13</v>
      </c>
      <c r="AL62" s="21">
        <f>VLOOKUP($B62,Listen!$B:$CN,AL$2,FALSE)</f>
        <v>-0.13</v>
      </c>
      <c r="AM62" s="21">
        <f>VLOOKUP($B62,Listen!$B:$CN,AM$2,FALSE)</f>
        <v>-7.9000000000000001E-2</v>
      </c>
      <c r="AN62" s="21">
        <f>VLOOKUP($B62,Listen!$B:$CN,AN$2,FALSE)</f>
        <v>-2.1499999999999998E-2</v>
      </c>
      <c r="AO62" s="21">
        <f>VLOOKUP($B62,Listen!$B:$CN,AO$2,FALSE)</f>
        <v>1.7500000000000002E-2</v>
      </c>
      <c r="AP62" s="21">
        <f>VLOOKUP($B62,Listen!$B:$CN,AP$2,FALSE)</f>
        <v>4.1500000000000002E-2</v>
      </c>
      <c r="AQ62" s="123">
        <f>VLOOKUP($B62,Listen!$B:$CN,AQ$2,FALSE)</f>
        <v>-7.2499999999999995E-2</v>
      </c>
      <c r="AR62" s="21">
        <f>VLOOKUP($B62,Listen!$B:$CN,AR$2,FALSE)</f>
        <v>-8.2500000000000004E-2</v>
      </c>
      <c r="AS62" s="21">
        <f>VLOOKUP($B62,Listen!$B:$CN,AS$2,FALSE)</f>
        <v>0.22</v>
      </c>
      <c r="AT62" s="21">
        <f>VLOOKUP($B62,Listen!$B:$CN,AT$2,FALSE)</f>
        <v>0.06</v>
      </c>
      <c r="AU62" s="21">
        <f>VLOOKUP($B62,Listen!$B:$CN,AU$2,FALSE)</f>
        <v>0</v>
      </c>
      <c r="AV62" s="21">
        <f>VLOOKUP($B62,Listen!$B:$CN,AV$2,FALSE)</f>
        <v>0</v>
      </c>
      <c r="AW62" s="21">
        <f>VLOOKUP($B62,Listen!$B:$CN,AW$2,FALSE)</f>
        <v>0</v>
      </c>
      <c r="AX62" s="21">
        <f>VLOOKUP($B62,Listen!$B:$CN,AX$2,FALSE)</f>
        <v>0</v>
      </c>
      <c r="AY62" s="21">
        <f>VLOOKUP($B62,Listen!$B:$CN,AY$2,FALSE)</f>
        <v>0</v>
      </c>
      <c r="AZ62" s="21">
        <f>VLOOKUP($B62,Listen!$B:$CN,AZ$2,FALSE)</f>
        <v>0</v>
      </c>
      <c r="BA62" s="84">
        <v>62</v>
      </c>
    </row>
    <row r="63" spans="2:53">
      <c r="B63" s="9">
        <v>38261</v>
      </c>
      <c r="C63" s="21">
        <f>VLOOKUP($B63,Listen!$B:$CN,C$2,FALSE)</f>
        <v>4.4400000000000004</v>
      </c>
      <c r="D63" s="21">
        <f>VLOOKUP($B63,Listen!$B:$CN,D$2,FALSE)</f>
        <v>0.155</v>
      </c>
      <c r="E63" s="21">
        <f>VLOOKUP($B63,Listen!$B:$CN,E$2,FALSE)</f>
        <v>8.5000000000000006E-2</v>
      </c>
      <c r="F63" s="21">
        <f>VLOOKUP($B63,Listen!$B:$CN,F$2,FALSE)</f>
        <v>0.47</v>
      </c>
      <c r="G63" s="21">
        <f>VLOOKUP($B63,Listen!$B:$CN,G$2,FALSE)</f>
        <v>0.4</v>
      </c>
      <c r="H63" s="21">
        <f>VLOOKUP($B63,Listen!$B:$CN,H$2,FALSE)</f>
        <v>0.20499999999999999</v>
      </c>
      <c r="I63" s="21">
        <f>VLOOKUP($B63,Listen!$B:$CN,I$2,FALSE)</f>
        <v>0.19500000000000001</v>
      </c>
      <c r="J63" s="21">
        <f>VLOOKUP($B63,Listen!$B:$CN,J$2,FALSE)</f>
        <v>-7.0000000000000007E-2</v>
      </c>
      <c r="K63" s="21">
        <f>VLOOKUP($B63,Listen!$B:$CN,K$2,FALSE)</f>
        <v>-0.05</v>
      </c>
      <c r="L63" s="21">
        <f>VLOOKUP($B63,Listen!$B:$CN,L$2,FALSE)</f>
        <v>0.215</v>
      </c>
      <c r="M63" s="21">
        <f>VLOOKUP($B63,Listen!$B:$CN,M$2,FALSE)</f>
        <v>-0.23499999999999999</v>
      </c>
      <c r="N63" s="21">
        <f>VLOOKUP($B63,Listen!$B:$CN,N$2,FALSE)</f>
        <v>-0.4</v>
      </c>
      <c r="O63" s="21">
        <f>VLOOKUP($B63,Listen!$B:$CN,O$2,FALSE)</f>
        <v>0.19500000000000001</v>
      </c>
      <c r="P63" s="21">
        <f>VLOOKUP($B63,Listen!$B:$CN,P$2,FALSE)</f>
        <v>-6.25E-2</v>
      </c>
      <c r="Q63" s="21">
        <f>VLOOKUP($B63,Listen!$B:$CN,Q$2,FALSE)</f>
        <v>-9.7500000000000003E-2</v>
      </c>
      <c r="R63" s="21">
        <f>VLOOKUP($B63,Listen!$B:$CN,R$2,FALSE)</f>
        <v>-0.13</v>
      </c>
      <c r="S63" s="21">
        <f>VLOOKUP($B63,Listen!$B:$CN,S$2,FALSE)</f>
        <v>-5.7500000000000002E-2</v>
      </c>
      <c r="T63" s="21">
        <f>VLOOKUP($B63,Listen!$B:$CN,T$2,FALSE)</f>
        <v>-0.11</v>
      </c>
      <c r="U63" s="21">
        <f>VLOOKUP($B63,Listen!$B:$CN,U$2,FALSE)</f>
        <v>-5.7500000000000002E-2</v>
      </c>
      <c r="V63" s="21">
        <f>VLOOKUP($B63,Listen!$B:$CN,V$2,FALSE)</f>
        <v>-7.0000000000000007E-2</v>
      </c>
      <c r="W63" s="21">
        <f>VLOOKUP($B63,Listen!$B:$CN,W$2,FALSE)</f>
        <v>-1.7500000000000002E-2</v>
      </c>
      <c r="X63" s="21">
        <f>VLOOKUP($B63,Listen!$B:$CN,X$2,FALSE)</f>
        <v>0.12</v>
      </c>
      <c r="Y63" s="21">
        <f>VLOOKUP($B63,Listen!$B:$CN,Y$2,FALSE)</f>
        <v>0.7</v>
      </c>
      <c r="Z63" s="21">
        <f>VLOOKUP($B63,Listen!$B:$CN,Z$2,FALSE)</f>
        <v>5.0000000000000001E-3</v>
      </c>
      <c r="AA63" s="21">
        <f>VLOOKUP($B63,Listen!$B:$CN,AA$2,FALSE)</f>
        <v>0.155</v>
      </c>
      <c r="AB63" s="21">
        <f>VLOOKUP($B63,Listen!$B:$CN,AB$2,FALSE)</f>
        <v>-7.0499999999999993E-2</v>
      </c>
      <c r="AC63" s="21">
        <f>VLOOKUP($B63,Listen!$B:$CN,AC$2,FALSE)</f>
        <v>0.47</v>
      </c>
      <c r="AD63" s="21">
        <f>VLOOKUP($B63,Listen!$B:$CN,AD$2,FALSE)</f>
        <v>-0.12</v>
      </c>
      <c r="AE63" s="21">
        <f>VLOOKUP($B63,Listen!$B:$CN,AE$2,FALSE)</f>
        <v>-9.2999999999999999E-2</v>
      </c>
      <c r="AF63" s="21">
        <f>VLOOKUP($B63,Listen!$B:$CN,AF$2,FALSE)</f>
        <v>-0.13650000000000001</v>
      </c>
      <c r="AG63" s="21">
        <f>VLOOKUP($B63,Listen!$B:$CN,AG$2,FALSE)</f>
        <v>-0.14499999999999999</v>
      </c>
      <c r="AH63" s="21">
        <f>VLOOKUP($B63,Listen!$B:$CN,AH$2,FALSE)</f>
        <v>0.6</v>
      </c>
      <c r="AI63" s="21">
        <f>VLOOKUP($B63,Listen!$B:$CN,AI$2,FALSE)</f>
        <v>-0.11</v>
      </c>
      <c r="AJ63" s="21">
        <f>VLOOKUP($B63,Listen!$B:$CN,AJ$2,FALSE)</f>
        <v>-0.155</v>
      </c>
      <c r="AK63" s="21">
        <f>VLOOKUP($B63,Listen!$B:$CN,AK$2,FALSE)</f>
        <v>-0.13</v>
      </c>
      <c r="AL63" s="21">
        <f>VLOOKUP($B63,Listen!$B:$CN,AL$2,FALSE)</f>
        <v>-0.13</v>
      </c>
      <c r="AM63" s="21">
        <f>VLOOKUP($B63,Listen!$B:$CN,AM$2,FALSE)</f>
        <v>-7.9000000000000001E-2</v>
      </c>
      <c r="AN63" s="21">
        <f>VLOOKUP($B63,Listen!$B:$CN,AN$2,FALSE)</f>
        <v>-2.1499999999999998E-2</v>
      </c>
      <c r="AO63" s="21">
        <f>VLOOKUP($B63,Listen!$B:$CN,AO$2,FALSE)</f>
        <v>1.7500000000000002E-2</v>
      </c>
      <c r="AP63" s="21">
        <f>VLOOKUP($B63,Listen!$B:$CN,AP$2,FALSE)</f>
        <v>4.1500000000000002E-2</v>
      </c>
      <c r="AQ63" s="123">
        <f>VLOOKUP($B63,Listen!$B:$CN,AQ$2,FALSE)</f>
        <v>-7.2499999999999995E-2</v>
      </c>
      <c r="AR63" s="21">
        <f>VLOOKUP($B63,Listen!$B:$CN,AR$2,FALSE)</f>
        <v>-0.10249999999999999</v>
      </c>
      <c r="AS63" s="21">
        <f>VLOOKUP($B63,Listen!$B:$CN,AS$2,FALSE)</f>
        <v>0.22</v>
      </c>
      <c r="AT63" s="21">
        <f>VLOOKUP($B63,Listen!$B:$CN,AT$2,FALSE)</f>
        <v>0.06</v>
      </c>
      <c r="AU63" s="21">
        <f>VLOOKUP($B63,Listen!$B:$CN,AU$2,FALSE)</f>
        <v>0</v>
      </c>
      <c r="AV63" s="21">
        <f>VLOOKUP($B63,Listen!$B:$CN,AV$2,FALSE)</f>
        <v>0</v>
      </c>
      <c r="AW63" s="21">
        <f>VLOOKUP($B63,Listen!$B:$CN,AW$2,FALSE)</f>
        <v>0</v>
      </c>
      <c r="AX63" s="21">
        <f>VLOOKUP($B63,Listen!$B:$CN,AX$2,FALSE)</f>
        <v>0</v>
      </c>
      <c r="AY63" s="21">
        <f>VLOOKUP($B63,Listen!$B:$CN,AY$2,FALSE)</f>
        <v>0</v>
      </c>
      <c r="AZ63" s="21">
        <f>VLOOKUP($B63,Listen!$B:$CN,AZ$2,FALSE)</f>
        <v>0</v>
      </c>
      <c r="BA63" s="84">
        <v>63</v>
      </c>
    </row>
    <row r="64" spans="2:53">
      <c r="B64" s="9">
        <v>38292</v>
      </c>
      <c r="C64" s="21">
        <f>VLOOKUP($B64,Listen!$B:$CN,C$2,FALSE)</f>
        <v>4.556</v>
      </c>
      <c r="D64" s="21">
        <f>VLOOKUP($B64,Listen!$B:$CN,D$2,FALSE)</f>
        <v>0.22</v>
      </c>
      <c r="E64" s="21">
        <f>VLOOKUP($B64,Listen!$B:$CN,E$2,FALSE)</f>
        <v>0.15</v>
      </c>
      <c r="F64" s="21">
        <f>VLOOKUP($B64,Listen!$B:$CN,F$2,FALSE)</f>
        <v>0.85499999999999998</v>
      </c>
      <c r="G64" s="21">
        <f>VLOOKUP($B64,Listen!$B:$CN,G$2,FALSE)</f>
        <v>0.64</v>
      </c>
      <c r="H64" s="21">
        <f>VLOOKUP($B64,Listen!$B:$CN,H$2,FALSE)</f>
        <v>0.3</v>
      </c>
      <c r="I64" s="21">
        <f>VLOOKUP($B64,Listen!$B:$CN,I$2,FALSE)</f>
        <v>0.27250000000000002</v>
      </c>
      <c r="J64" s="21">
        <f>VLOOKUP($B64,Listen!$B:$CN,J$2,FALSE)</f>
        <v>7.0000000000000007E-2</v>
      </c>
      <c r="K64" s="21">
        <f>VLOOKUP($B64,Listen!$B:$CN,K$2,FALSE)</f>
        <v>7.0000000000000007E-2</v>
      </c>
      <c r="L64" s="21">
        <f>VLOOKUP($B64,Listen!$B:$CN,L$2,FALSE)</f>
        <v>0.37</v>
      </c>
      <c r="M64" s="21">
        <f>VLOOKUP($B64,Listen!$B:$CN,M$2,FALSE)</f>
        <v>-0.16</v>
      </c>
      <c r="N64" s="21">
        <f>VLOOKUP($B64,Listen!$B:$CN,N$2,FALSE)</f>
        <v>-0.29499999999999998</v>
      </c>
      <c r="O64" s="21">
        <f>VLOOKUP($B64,Listen!$B:$CN,O$2,FALSE)</f>
        <v>0.26</v>
      </c>
      <c r="P64" s="21">
        <f>VLOOKUP($B64,Listen!$B:$CN,P$2,FALSE)</f>
        <v>-7.2499999999999995E-2</v>
      </c>
      <c r="Q64" s="21">
        <f>VLOOKUP($B64,Listen!$B:$CN,Q$2,FALSE)</f>
        <v>-0.1075</v>
      </c>
      <c r="R64" s="21">
        <f>VLOOKUP($B64,Listen!$B:$CN,R$2,FALSE)</f>
        <v>-0.15</v>
      </c>
      <c r="S64" s="21">
        <f>VLOOKUP($B64,Listen!$B:$CN,S$2,FALSE)</f>
        <v>-5.2499999999999998E-2</v>
      </c>
      <c r="T64" s="21">
        <f>VLOOKUP($B64,Listen!$B:$CN,T$2,FALSE)</f>
        <v>-0.13</v>
      </c>
      <c r="U64" s="21">
        <f>VLOOKUP($B64,Listen!$B:$CN,U$2,FALSE)</f>
        <v>-5.2499999999999998E-2</v>
      </c>
      <c r="V64" s="21">
        <f>VLOOKUP($B64,Listen!$B:$CN,V$2,FALSE)</f>
        <v>-5.5E-2</v>
      </c>
      <c r="W64" s="21">
        <f>VLOOKUP($B64,Listen!$B:$CN,W$2,FALSE)</f>
        <v>-3.0499999999999999E-2</v>
      </c>
      <c r="X64" s="21">
        <f>VLOOKUP($B64,Listen!$B:$CN,X$2,FALSE)</f>
        <v>0.47</v>
      </c>
      <c r="Y64" s="21">
        <f>VLOOKUP($B64,Listen!$B:$CN,Y$2,FALSE)</f>
        <v>0.52</v>
      </c>
      <c r="Z64" s="21">
        <f>VLOOKUP($B64,Listen!$B:$CN,Z$2,FALSE)</f>
        <v>5.0000000000000001E-3</v>
      </c>
      <c r="AA64" s="21">
        <f>VLOOKUP($B64,Listen!$B:$CN,AA$2,FALSE)</f>
        <v>0.22</v>
      </c>
      <c r="AB64" s="21">
        <f>VLOOKUP($B64,Listen!$B:$CN,AB$2,FALSE)</f>
        <v>-6.5500000000000003E-2</v>
      </c>
      <c r="AC64" s="21">
        <f>VLOOKUP($B64,Listen!$B:$CN,AC$2,FALSE)</f>
        <v>0.85499999999999998</v>
      </c>
      <c r="AD64" s="21">
        <f>VLOOKUP($B64,Listen!$B:$CN,AD$2,FALSE)</f>
        <v>-0.12</v>
      </c>
      <c r="AE64" s="21">
        <f>VLOOKUP($B64,Listen!$B:$CN,AE$2,FALSE)</f>
        <v>-8.7999999999999995E-2</v>
      </c>
      <c r="AF64" s="21">
        <f>VLOOKUP($B64,Listen!$B:$CN,AF$2,FALSE)</f>
        <v>-0.13400000000000001</v>
      </c>
      <c r="AG64" s="21">
        <f>VLOOKUP($B64,Listen!$B:$CN,AG$2,FALSE)</f>
        <v>-0.15</v>
      </c>
      <c r="AH64" s="21">
        <f>VLOOKUP($B64,Listen!$B:$CN,AH$2,FALSE)</f>
        <v>0.42</v>
      </c>
      <c r="AI64" s="21">
        <f>VLOOKUP($B64,Listen!$B:$CN,AI$2,FALSE)</f>
        <v>-0.13</v>
      </c>
      <c r="AJ64" s="21">
        <f>VLOOKUP($B64,Listen!$B:$CN,AJ$2,FALSE)</f>
        <v>-0.17499999999999999</v>
      </c>
      <c r="AK64" s="21">
        <f>VLOOKUP($B64,Listen!$B:$CN,AK$2,FALSE)</f>
        <v>-0.15</v>
      </c>
      <c r="AL64" s="21">
        <f>VLOOKUP($B64,Listen!$B:$CN,AL$2,FALSE)</f>
        <v>-0.15</v>
      </c>
      <c r="AM64" s="21">
        <f>VLOOKUP($B64,Listen!$B:$CN,AM$2,FALSE)</f>
        <v>-6.6500000000000004E-2</v>
      </c>
      <c r="AN64" s="21">
        <f>VLOOKUP($B64,Listen!$B:$CN,AN$2,FALSE)</f>
        <v>-8.9999999999999993E-3</v>
      </c>
      <c r="AO64" s="21">
        <f>VLOOKUP($B64,Listen!$B:$CN,AO$2,FALSE)</f>
        <v>2.5000000000000001E-2</v>
      </c>
      <c r="AP64" s="21">
        <f>VLOOKUP($B64,Listen!$B:$CN,AP$2,FALSE)</f>
        <v>6.6000000000000003E-2</v>
      </c>
      <c r="AQ64" s="123">
        <f>VLOOKUP($B64,Listen!$B:$CN,AQ$2,FALSE)</f>
        <v>-7.2499999999999995E-2</v>
      </c>
      <c r="AR64" s="21">
        <f>VLOOKUP($B64,Listen!$B:$CN,AR$2,FALSE)</f>
        <v>-9.5000000000000001E-2</v>
      </c>
      <c r="AS64" s="21">
        <f>VLOOKUP($B64,Listen!$B:$CN,AS$2,FALSE)</f>
        <v>0.41499999999999998</v>
      </c>
      <c r="AT64" s="21">
        <f>VLOOKUP($B64,Listen!$B:$CN,AT$2,FALSE)</f>
        <v>0.13500000000000001</v>
      </c>
      <c r="AU64" s="21">
        <f>VLOOKUP($B64,Listen!$B:$CN,AU$2,FALSE)</f>
        <v>0</v>
      </c>
      <c r="AV64" s="21">
        <f>VLOOKUP($B64,Listen!$B:$CN,AV$2,FALSE)</f>
        <v>0</v>
      </c>
      <c r="AW64" s="21">
        <f>VLOOKUP($B64,Listen!$B:$CN,AW$2,FALSE)</f>
        <v>0</v>
      </c>
      <c r="AX64" s="21">
        <f>VLOOKUP($B64,Listen!$B:$CN,AX$2,FALSE)</f>
        <v>0</v>
      </c>
      <c r="AY64" s="21">
        <f>VLOOKUP($B64,Listen!$B:$CN,AY$2,FALSE)</f>
        <v>0</v>
      </c>
      <c r="AZ64" s="21">
        <f>VLOOKUP($B64,Listen!$B:$CN,AZ$2,FALSE)</f>
        <v>0</v>
      </c>
      <c r="BA64" s="84">
        <v>64</v>
      </c>
    </row>
    <row r="65" spans="2:53">
      <c r="B65" s="9">
        <v>38322</v>
      </c>
      <c r="C65" s="21">
        <f>VLOOKUP($B65,Listen!$B:$CN,C$2,FALSE)</f>
        <v>4.6790000000000003</v>
      </c>
      <c r="D65" s="21">
        <f>VLOOKUP($B65,Listen!$B:$CN,D$2,FALSE)</f>
        <v>0.22</v>
      </c>
      <c r="E65" s="21">
        <f>VLOOKUP($B65,Listen!$B:$CN,E$2,FALSE)</f>
        <v>0.15</v>
      </c>
      <c r="F65" s="21">
        <f>VLOOKUP($B65,Listen!$B:$CN,F$2,FALSE)</f>
        <v>1.27</v>
      </c>
      <c r="G65" s="21">
        <f>VLOOKUP($B65,Listen!$B:$CN,G$2,FALSE)</f>
        <v>0.97</v>
      </c>
      <c r="H65" s="21">
        <f>VLOOKUP($B65,Listen!$B:$CN,H$2,FALSE)</f>
        <v>0.37</v>
      </c>
      <c r="I65" s="21">
        <f>VLOOKUP($B65,Listen!$B:$CN,I$2,FALSE)</f>
        <v>0.3075</v>
      </c>
      <c r="J65" s="21">
        <f>VLOOKUP($B65,Listen!$B:$CN,J$2,FALSE)</f>
        <v>7.4999999999999997E-2</v>
      </c>
      <c r="K65" s="21">
        <f>VLOOKUP($B65,Listen!$B:$CN,K$2,FALSE)</f>
        <v>7.4999999999999997E-2</v>
      </c>
      <c r="L65" s="21">
        <f>VLOOKUP($B65,Listen!$B:$CN,L$2,FALSE)</f>
        <v>0.37</v>
      </c>
      <c r="M65" s="21">
        <f>VLOOKUP($B65,Listen!$B:$CN,M$2,FALSE)</f>
        <v>-0.16</v>
      </c>
      <c r="N65" s="21">
        <f>VLOOKUP($B65,Listen!$B:$CN,N$2,FALSE)</f>
        <v>-0.29499999999999998</v>
      </c>
      <c r="O65" s="21">
        <f>VLOOKUP($B65,Listen!$B:$CN,O$2,FALSE)</f>
        <v>0.26</v>
      </c>
      <c r="P65" s="21">
        <f>VLOOKUP($B65,Listen!$B:$CN,P$2,FALSE)</f>
        <v>-7.2499999999999995E-2</v>
      </c>
      <c r="Q65" s="21">
        <f>VLOOKUP($B65,Listen!$B:$CN,Q$2,FALSE)</f>
        <v>-0.1075</v>
      </c>
      <c r="R65" s="21">
        <f>VLOOKUP($B65,Listen!$B:$CN,R$2,FALSE)</f>
        <v>-0.1525</v>
      </c>
      <c r="S65" s="21">
        <f>VLOOKUP($B65,Listen!$B:$CN,S$2,FALSE)</f>
        <v>-5.2499999999999998E-2</v>
      </c>
      <c r="T65" s="21">
        <f>VLOOKUP($B65,Listen!$B:$CN,T$2,FALSE)</f>
        <v>-0.13250000000000001</v>
      </c>
      <c r="U65" s="21">
        <f>VLOOKUP($B65,Listen!$B:$CN,U$2,FALSE)</f>
        <v>-5.2499999999999998E-2</v>
      </c>
      <c r="V65" s="21">
        <f>VLOOKUP($B65,Listen!$B:$CN,V$2,FALSE)</f>
        <v>-5.5E-2</v>
      </c>
      <c r="W65" s="21">
        <f>VLOOKUP($B65,Listen!$B:$CN,W$2,FALSE)</f>
        <v>-3.0499999999999999E-2</v>
      </c>
      <c r="X65" s="21">
        <f>VLOOKUP($B65,Listen!$B:$CN,X$2,FALSE)</f>
        <v>0.47</v>
      </c>
      <c r="Y65" s="21">
        <f>VLOOKUP($B65,Listen!$B:$CN,Y$2,FALSE)</f>
        <v>0.52</v>
      </c>
      <c r="Z65" s="21">
        <f>VLOOKUP($B65,Listen!$B:$CN,Z$2,FALSE)</f>
        <v>5.0000000000000001E-3</v>
      </c>
      <c r="AA65" s="21">
        <f>VLOOKUP($B65,Listen!$B:$CN,AA$2,FALSE)</f>
        <v>0.22</v>
      </c>
      <c r="AB65" s="21">
        <f>VLOOKUP($B65,Listen!$B:$CN,AB$2,FALSE)</f>
        <v>-6.5500000000000003E-2</v>
      </c>
      <c r="AC65" s="21">
        <f>VLOOKUP($B65,Listen!$B:$CN,AC$2,FALSE)</f>
        <v>1.27</v>
      </c>
      <c r="AD65" s="21">
        <f>VLOOKUP($B65,Listen!$B:$CN,AD$2,FALSE)</f>
        <v>-0.14249999999999999</v>
      </c>
      <c r="AE65" s="21">
        <f>VLOOKUP($B65,Listen!$B:$CN,AE$2,FALSE)</f>
        <v>-8.7999999999999995E-2</v>
      </c>
      <c r="AF65" s="21">
        <f>VLOOKUP($B65,Listen!$B:$CN,AF$2,FALSE)</f>
        <v>-0.159</v>
      </c>
      <c r="AG65" s="21">
        <f>VLOOKUP($B65,Listen!$B:$CN,AG$2,FALSE)</f>
        <v>-0.15</v>
      </c>
      <c r="AH65" s="21">
        <f>VLOOKUP($B65,Listen!$B:$CN,AH$2,FALSE)</f>
        <v>0.42</v>
      </c>
      <c r="AI65" s="21">
        <f>VLOOKUP($B65,Listen!$B:$CN,AI$2,FALSE)</f>
        <v>-0.13250000000000001</v>
      </c>
      <c r="AJ65" s="21">
        <f>VLOOKUP($B65,Listen!$B:$CN,AJ$2,FALSE)</f>
        <v>-0.17749999999999999</v>
      </c>
      <c r="AK65" s="21">
        <f>VLOOKUP($B65,Listen!$B:$CN,AK$2,FALSE)</f>
        <v>-0.1525</v>
      </c>
      <c r="AL65" s="21">
        <f>VLOOKUP($B65,Listen!$B:$CN,AL$2,FALSE)</f>
        <v>-0.1525</v>
      </c>
      <c r="AM65" s="21">
        <f>VLOOKUP($B65,Listen!$B:$CN,AM$2,FALSE)</f>
        <v>-6.6500000000000004E-2</v>
      </c>
      <c r="AN65" s="21">
        <f>VLOOKUP($B65,Listen!$B:$CN,AN$2,FALSE)</f>
        <v>-8.9999999999999993E-3</v>
      </c>
      <c r="AO65" s="21">
        <f>VLOOKUP($B65,Listen!$B:$CN,AO$2,FALSE)</f>
        <v>2.5000000000000001E-2</v>
      </c>
      <c r="AP65" s="21">
        <f>VLOOKUP($B65,Listen!$B:$CN,AP$2,FALSE)</f>
        <v>6.6000000000000003E-2</v>
      </c>
      <c r="AQ65" s="123">
        <f>VLOOKUP($B65,Listen!$B:$CN,AQ$2,FALSE)</f>
        <v>-7.2499999999999995E-2</v>
      </c>
      <c r="AR65" s="21">
        <f>VLOOKUP($B65,Listen!$B:$CN,AR$2,FALSE)</f>
        <v>-0.115</v>
      </c>
      <c r="AS65" s="21">
        <f>VLOOKUP($B65,Listen!$B:$CN,AS$2,FALSE)</f>
        <v>0.41499999999999998</v>
      </c>
      <c r="AT65" s="21">
        <f>VLOOKUP($B65,Listen!$B:$CN,AT$2,FALSE)</f>
        <v>0.1575</v>
      </c>
      <c r="AU65" s="21">
        <f>VLOOKUP($B65,Listen!$B:$CN,AU$2,FALSE)</f>
        <v>0</v>
      </c>
      <c r="AV65" s="21">
        <f>VLOOKUP($B65,Listen!$B:$CN,AV$2,FALSE)</f>
        <v>0</v>
      </c>
      <c r="AW65" s="21">
        <f>VLOOKUP($B65,Listen!$B:$CN,AW$2,FALSE)</f>
        <v>0</v>
      </c>
      <c r="AX65" s="21">
        <f>VLOOKUP($B65,Listen!$B:$CN,AX$2,FALSE)</f>
        <v>0</v>
      </c>
      <c r="AY65" s="21">
        <f>VLOOKUP($B65,Listen!$B:$CN,AY$2,FALSE)</f>
        <v>0</v>
      </c>
      <c r="AZ65" s="21">
        <f>VLOOKUP($B65,Listen!$B:$CN,AZ$2,FALSE)</f>
        <v>0</v>
      </c>
      <c r="BA65" s="84">
        <v>65</v>
      </c>
    </row>
    <row r="66" spans="2:53">
      <c r="B66" s="9">
        <v>38353</v>
      </c>
      <c r="C66" s="21">
        <f>VLOOKUP($B66,Listen!$B:$CN,C$2,FALSE)</f>
        <v>4.649</v>
      </c>
      <c r="D66" s="21">
        <f>VLOOKUP($B66,Listen!$B:$CN,D$2,FALSE)</f>
        <v>0.22</v>
      </c>
      <c r="E66" s="21">
        <f>VLOOKUP($B66,Listen!$B:$CN,E$2,FALSE)</f>
        <v>0.15</v>
      </c>
      <c r="F66" s="21">
        <f>VLOOKUP($B66,Listen!$B:$CN,F$2,FALSE)</f>
        <v>1.595</v>
      </c>
      <c r="G66" s="21">
        <f>VLOOKUP($B66,Listen!$B:$CN,G$2,FALSE)</f>
        <v>1.19</v>
      </c>
      <c r="H66" s="21">
        <f>VLOOKUP($B66,Listen!$B:$CN,H$2,FALSE)</f>
        <v>0.4</v>
      </c>
      <c r="I66" s="21">
        <f>VLOOKUP($B66,Listen!$B:$CN,I$2,FALSE)</f>
        <v>0.3125</v>
      </c>
      <c r="J66" s="21">
        <f>VLOOKUP($B66,Listen!$B:$CN,J$2,FALSE)</f>
        <v>0.09</v>
      </c>
      <c r="K66" s="21">
        <f>VLOOKUP($B66,Listen!$B:$CN,K$2,FALSE)</f>
        <v>0.09</v>
      </c>
      <c r="L66" s="21">
        <f>VLOOKUP($B66,Listen!$B:$CN,L$2,FALSE)</f>
        <v>0.37</v>
      </c>
      <c r="M66" s="21">
        <f>VLOOKUP($B66,Listen!$B:$CN,M$2,FALSE)</f>
        <v>-0.16</v>
      </c>
      <c r="N66" s="21">
        <f>VLOOKUP($B66,Listen!$B:$CN,N$2,FALSE)</f>
        <v>-0.29499999999999998</v>
      </c>
      <c r="O66" s="21">
        <f>VLOOKUP($B66,Listen!$B:$CN,O$2,FALSE)</f>
        <v>0.26</v>
      </c>
      <c r="P66" s="21">
        <f>VLOOKUP($B66,Listen!$B:$CN,P$2,FALSE)</f>
        <v>-7.2499999999999995E-2</v>
      </c>
      <c r="Q66" s="21">
        <f>VLOOKUP($B66,Listen!$B:$CN,Q$2,FALSE)</f>
        <v>-0.1075</v>
      </c>
      <c r="R66" s="21">
        <f>VLOOKUP($B66,Listen!$B:$CN,R$2,FALSE)</f>
        <v>-0.155</v>
      </c>
      <c r="S66" s="21">
        <f>VLOOKUP($B66,Listen!$B:$CN,S$2,FALSE)</f>
        <v>-5.2499999999999998E-2</v>
      </c>
      <c r="T66" s="21">
        <f>VLOOKUP($B66,Listen!$B:$CN,T$2,FALSE)</f>
        <v>-0.13500000000000001</v>
      </c>
      <c r="U66" s="21">
        <f>VLOOKUP($B66,Listen!$B:$CN,U$2,FALSE)</f>
        <v>-5.2499999999999998E-2</v>
      </c>
      <c r="V66" s="21">
        <f>VLOOKUP($B66,Listen!$B:$CN,V$2,FALSE)</f>
        <v>-5.5E-2</v>
      </c>
      <c r="W66" s="21">
        <f>VLOOKUP($B66,Listen!$B:$CN,W$2,FALSE)</f>
        <v>-2.2499999999999999E-2</v>
      </c>
      <c r="X66" s="21">
        <f>VLOOKUP($B66,Listen!$B:$CN,X$2,FALSE)</f>
        <v>0.47</v>
      </c>
      <c r="Y66" s="21">
        <f>VLOOKUP($B66,Listen!$B:$CN,Y$2,FALSE)</f>
        <v>0.52</v>
      </c>
      <c r="Z66" s="21">
        <f>VLOOKUP($B66,Listen!$B:$CN,Z$2,FALSE)</f>
        <v>5.0000000000000001E-3</v>
      </c>
      <c r="AA66" s="21">
        <f>VLOOKUP($B66,Listen!$B:$CN,AA$2,FALSE)</f>
        <v>0.22</v>
      </c>
      <c r="AB66" s="21">
        <f>VLOOKUP($B66,Listen!$B:$CN,AB$2,FALSE)</f>
        <v>-6.3500000000000001E-2</v>
      </c>
      <c r="AC66" s="21">
        <f>VLOOKUP($B66,Listen!$B:$CN,AC$2,FALSE)</f>
        <v>1.595</v>
      </c>
      <c r="AD66" s="21">
        <f>VLOOKUP($B66,Listen!$B:$CN,AD$2,FALSE)</f>
        <v>-0.14749999999999999</v>
      </c>
      <c r="AE66" s="21">
        <f>VLOOKUP($B66,Listen!$B:$CN,AE$2,FALSE)</f>
        <v>-8.5999999999999993E-2</v>
      </c>
      <c r="AF66" s="21">
        <f>VLOOKUP($B66,Listen!$B:$CN,AF$2,FALSE)</f>
        <v>-0.14199999999999999</v>
      </c>
      <c r="AG66" s="21">
        <f>VLOOKUP($B66,Listen!$B:$CN,AG$2,FALSE)</f>
        <v>-0.15</v>
      </c>
      <c r="AH66" s="21">
        <f>VLOOKUP($B66,Listen!$B:$CN,AH$2,FALSE)</f>
        <v>0.42</v>
      </c>
      <c r="AI66" s="21">
        <f>VLOOKUP($B66,Listen!$B:$CN,AI$2,FALSE)</f>
        <v>-0.13500000000000001</v>
      </c>
      <c r="AJ66" s="21">
        <f>VLOOKUP($B66,Listen!$B:$CN,AJ$2,FALSE)</f>
        <v>-0.18</v>
      </c>
      <c r="AK66" s="21">
        <f>VLOOKUP($B66,Listen!$B:$CN,AK$2,FALSE)</f>
        <v>-0.155</v>
      </c>
      <c r="AL66" s="21">
        <f>VLOOKUP($B66,Listen!$B:$CN,AL$2,FALSE)</f>
        <v>-0.155</v>
      </c>
      <c r="AM66" s="21">
        <f>VLOOKUP($B66,Listen!$B:$CN,AM$2,FALSE)</f>
        <v>-5.8999999999999997E-2</v>
      </c>
      <c r="AN66" s="21">
        <f>VLOOKUP($B66,Listen!$B:$CN,AN$2,FALSE)</f>
        <v>-8.9999999999999993E-3</v>
      </c>
      <c r="AO66" s="21">
        <f>VLOOKUP($B66,Listen!$B:$CN,AO$2,FALSE)</f>
        <v>2.5000000000000001E-2</v>
      </c>
      <c r="AP66" s="21">
        <f>VLOOKUP($B66,Listen!$B:$CN,AP$2,FALSE)</f>
        <v>6.6000000000000003E-2</v>
      </c>
      <c r="AQ66" s="123">
        <f>VLOOKUP($B66,Listen!$B:$CN,AQ$2,FALSE)</f>
        <v>-7.2499999999999995E-2</v>
      </c>
      <c r="AR66" s="21">
        <f>VLOOKUP($B66,Listen!$B:$CN,AR$2,FALSE)</f>
        <v>-0.11799999999999999</v>
      </c>
      <c r="AS66" s="21">
        <f>VLOOKUP($B66,Listen!$B:$CN,AS$2,FALSE)</f>
        <v>0.41499999999999998</v>
      </c>
      <c r="AT66" s="21">
        <f>VLOOKUP($B66,Listen!$B:$CN,AT$2,FALSE)</f>
        <v>0.17249999999999999</v>
      </c>
      <c r="AU66" s="21">
        <f>VLOOKUP($B66,Listen!$B:$CN,AU$2,FALSE)</f>
        <v>0</v>
      </c>
      <c r="AV66" s="21">
        <f>VLOOKUP($B66,Listen!$B:$CN,AV$2,FALSE)</f>
        <v>0</v>
      </c>
      <c r="AW66" s="21">
        <f>VLOOKUP($B66,Listen!$B:$CN,AW$2,FALSE)</f>
        <v>0</v>
      </c>
      <c r="AX66" s="21">
        <f>VLOOKUP($B66,Listen!$B:$CN,AX$2,FALSE)</f>
        <v>0</v>
      </c>
      <c r="AY66" s="21">
        <f>VLOOKUP($B66,Listen!$B:$CN,AY$2,FALSE)</f>
        <v>0</v>
      </c>
      <c r="AZ66" s="21">
        <f>VLOOKUP($B66,Listen!$B:$CN,AZ$2,FALSE)</f>
        <v>0</v>
      </c>
      <c r="BA66" s="84">
        <v>66</v>
      </c>
    </row>
    <row r="67" spans="2:53">
      <c r="B67" s="9">
        <v>38384</v>
      </c>
      <c r="C67" s="21">
        <f>VLOOKUP($B67,Listen!$B:$CN,C$2,FALSE)</f>
        <v>4.5289999999999999</v>
      </c>
      <c r="D67" s="21">
        <f>VLOOKUP($B67,Listen!$B:$CN,D$2,FALSE)</f>
        <v>0.22</v>
      </c>
      <c r="E67" s="21">
        <f>VLOOKUP($B67,Listen!$B:$CN,E$2,FALSE)</f>
        <v>0.15</v>
      </c>
      <c r="F67" s="21">
        <f>VLOOKUP($B67,Listen!$B:$CN,F$2,FALSE)</f>
        <v>1.5549999999999999</v>
      </c>
      <c r="G67" s="21">
        <f>VLOOKUP($B67,Listen!$B:$CN,G$2,FALSE)</f>
        <v>1.19</v>
      </c>
      <c r="H67" s="21">
        <f>VLOOKUP($B67,Listen!$B:$CN,H$2,FALSE)</f>
        <v>0.39</v>
      </c>
      <c r="I67" s="21">
        <f>VLOOKUP($B67,Listen!$B:$CN,I$2,FALSE)</f>
        <v>0.3125</v>
      </c>
      <c r="J67" s="21">
        <f>VLOOKUP($B67,Listen!$B:$CN,J$2,FALSE)</f>
        <v>0.09</v>
      </c>
      <c r="K67" s="21">
        <f>VLOOKUP($B67,Listen!$B:$CN,K$2,FALSE)</f>
        <v>0.09</v>
      </c>
      <c r="L67" s="21">
        <f>VLOOKUP($B67,Listen!$B:$CN,L$2,FALSE)</f>
        <v>0.37</v>
      </c>
      <c r="M67" s="21">
        <f>VLOOKUP($B67,Listen!$B:$CN,M$2,FALSE)</f>
        <v>-0.16</v>
      </c>
      <c r="N67" s="21">
        <f>VLOOKUP($B67,Listen!$B:$CN,N$2,FALSE)</f>
        <v>-0.29499999999999998</v>
      </c>
      <c r="O67" s="21">
        <f>VLOOKUP($B67,Listen!$B:$CN,O$2,FALSE)</f>
        <v>0.26</v>
      </c>
      <c r="P67" s="21">
        <f>VLOOKUP($B67,Listen!$B:$CN,P$2,FALSE)</f>
        <v>-7.2499999999999995E-2</v>
      </c>
      <c r="Q67" s="21">
        <f>VLOOKUP($B67,Listen!$B:$CN,Q$2,FALSE)</f>
        <v>-0.1075</v>
      </c>
      <c r="R67" s="21">
        <f>VLOOKUP($B67,Listen!$B:$CN,R$2,FALSE)</f>
        <v>-0.14749999999999999</v>
      </c>
      <c r="S67" s="21">
        <f>VLOOKUP($B67,Listen!$B:$CN,S$2,FALSE)</f>
        <v>-5.2499999999999998E-2</v>
      </c>
      <c r="T67" s="21">
        <f>VLOOKUP($B67,Listen!$B:$CN,T$2,FALSE)</f>
        <v>-0.1275</v>
      </c>
      <c r="U67" s="21">
        <f>VLOOKUP($B67,Listen!$B:$CN,U$2,FALSE)</f>
        <v>-5.2499999999999998E-2</v>
      </c>
      <c r="V67" s="21">
        <f>VLOOKUP($B67,Listen!$B:$CN,V$2,FALSE)</f>
        <v>-5.5E-2</v>
      </c>
      <c r="W67" s="21">
        <f>VLOOKUP($B67,Listen!$B:$CN,W$2,FALSE)</f>
        <v>-2.2499999999999999E-2</v>
      </c>
      <c r="X67" s="21">
        <f>VLOOKUP($B67,Listen!$B:$CN,X$2,FALSE)</f>
        <v>0.47</v>
      </c>
      <c r="Y67" s="21">
        <f>VLOOKUP($B67,Listen!$B:$CN,Y$2,FALSE)</f>
        <v>0.52</v>
      </c>
      <c r="Z67" s="21">
        <f>VLOOKUP($B67,Listen!$B:$CN,Z$2,FALSE)</f>
        <v>5.0000000000000001E-3</v>
      </c>
      <c r="AA67" s="21">
        <f>VLOOKUP($B67,Listen!$B:$CN,AA$2,FALSE)</f>
        <v>0.22</v>
      </c>
      <c r="AB67" s="21">
        <f>VLOOKUP($B67,Listen!$B:$CN,AB$2,FALSE)</f>
        <v>-6.3500000000000001E-2</v>
      </c>
      <c r="AC67" s="21">
        <f>VLOOKUP($B67,Listen!$B:$CN,AC$2,FALSE)</f>
        <v>1.5549999999999999</v>
      </c>
      <c r="AD67" s="21">
        <f>VLOOKUP($B67,Listen!$B:$CN,AD$2,FALSE)</f>
        <v>-0.13250000000000001</v>
      </c>
      <c r="AE67" s="21">
        <f>VLOOKUP($B67,Listen!$B:$CN,AE$2,FALSE)</f>
        <v>-8.5999999999999993E-2</v>
      </c>
      <c r="AF67" s="21">
        <f>VLOOKUP($B67,Listen!$B:$CN,AF$2,FALSE)</f>
        <v>-0.26500000000000001</v>
      </c>
      <c r="AG67" s="21">
        <f>VLOOKUP($B67,Listen!$B:$CN,AG$2,FALSE)</f>
        <v>-0.15</v>
      </c>
      <c r="AH67" s="21">
        <f>VLOOKUP($B67,Listen!$B:$CN,AH$2,FALSE)</f>
        <v>0.42</v>
      </c>
      <c r="AI67" s="21">
        <f>VLOOKUP($B67,Listen!$B:$CN,AI$2,FALSE)</f>
        <v>-0.1275</v>
      </c>
      <c r="AJ67" s="21">
        <f>VLOOKUP($B67,Listen!$B:$CN,AJ$2,FALSE)</f>
        <v>-0.17249999999999999</v>
      </c>
      <c r="AK67" s="21">
        <f>VLOOKUP($B67,Listen!$B:$CN,AK$2,FALSE)</f>
        <v>-0.14749999999999999</v>
      </c>
      <c r="AL67" s="21">
        <f>VLOOKUP($B67,Listen!$B:$CN,AL$2,FALSE)</f>
        <v>-0.14749999999999999</v>
      </c>
      <c r="AM67" s="21">
        <f>VLOOKUP($B67,Listen!$B:$CN,AM$2,FALSE)</f>
        <v>-6.6500000000000004E-2</v>
      </c>
      <c r="AN67" s="21">
        <f>VLOOKUP($B67,Listen!$B:$CN,AN$2,FALSE)</f>
        <v>-8.9999999999999993E-3</v>
      </c>
      <c r="AO67" s="21">
        <f>VLOOKUP($B67,Listen!$B:$CN,AO$2,FALSE)</f>
        <v>2.5000000000000001E-2</v>
      </c>
      <c r="AP67" s="21">
        <f>VLOOKUP($B67,Listen!$B:$CN,AP$2,FALSE)</f>
        <v>6.6000000000000003E-2</v>
      </c>
      <c r="AQ67" s="123">
        <f>VLOOKUP($B67,Listen!$B:$CN,AQ$2,FALSE)</f>
        <v>-7.2499999999999995E-2</v>
      </c>
      <c r="AR67" s="21">
        <f>VLOOKUP($B67,Listen!$B:$CN,AR$2,FALSE)</f>
        <v>-0.113</v>
      </c>
      <c r="AS67" s="21">
        <f>VLOOKUP($B67,Listen!$B:$CN,AS$2,FALSE)</f>
        <v>0.41499999999999998</v>
      </c>
      <c r="AT67" s="21">
        <f>VLOOKUP($B67,Listen!$B:$CN,AT$2,FALSE)</f>
        <v>0.17</v>
      </c>
      <c r="AU67" s="21">
        <f>VLOOKUP($B67,Listen!$B:$CN,AU$2,FALSE)</f>
        <v>0</v>
      </c>
      <c r="AV67" s="21">
        <f>VLOOKUP($B67,Listen!$B:$CN,AV$2,FALSE)</f>
        <v>0</v>
      </c>
      <c r="AW67" s="21">
        <f>VLOOKUP($B67,Listen!$B:$CN,AW$2,FALSE)</f>
        <v>0</v>
      </c>
      <c r="AX67" s="21">
        <f>VLOOKUP($B67,Listen!$B:$CN,AX$2,FALSE)</f>
        <v>0</v>
      </c>
      <c r="AY67" s="21">
        <f>VLOOKUP($B67,Listen!$B:$CN,AY$2,FALSE)</f>
        <v>0</v>
      </c>
      <c r="AZ67" s="21">
        <f>VLOOKUP($B67,Listen!$B:$CN,AZ$2,FALSE)</f>
        <v>0</v>
      </c>
      <c r="BA67" s="84">
        <v>67</v>
      </c>
    </row>
    <row r="68" spans="2:53">
      <c r="B68" s="9">
        <v>38412</v>
      </c>
      <c r="C68" s="21">
        <f>VLOOKUP($B68,Listen!$B:$CN,C$2,FALSE)</f>
        <v>4.3890000000000002</v>
      </c>
      <c r="D68" s="21">
        <f>VLOOKUP($B68,Listen!$B:$CN,D$2,FALSE)</f>
        <v>0.22</v>
      </c>
      <c r="E68" s="21">
        <f>VLOOKUP($B68,Listen!$B:$CN,E$2,FALSE)</f>
        <v>0.15</v>
      </c>
      <c r="F68" s="21">
        <f>VLOOKUP($B68,Listen!$B:$CN,F$2,FALSE)</f>
        <v>0.92500000000000004</v>
      </c>
      <c r="G68" s="21">
        <f>VLOOKUP($B68,Listen!$B:$CN,G$2,FALSE)</f>
        <v>0.81</v>
      </c>
      <c r="H68" s="21">
        <f>VLOOKUP($B68,Listen!$B:$CN,H$2,FALSE)</f>
        <v>0.39</v>
      </c>
      <c r="I68" s="21">
        <f>VLOOKUP($B68,Listen!$B:$CN,I$2,FALSE)</f>
        <v>0.27</v>
      </c>
      <c r="J68" s="21">
        <f>VLOOKUP($B68,Listen!$B:$CN,J$2,FALSE)</f>
        <v>7.4999999999999997E-2</v>
      </c>
      <c r="K68" s="21">
        <f>VLOOKUP($B68,Listen!$B:$CN,K$2,FALSE)</f>
        <v>7.4999999999999997E-2</v>
      </c>
      <c r="L68" s="21">
        <f>VLOOKUP($B68,Listen!$B:$CN,L$2,FALSE)</f>
        <v>0.37</v>
      </c>
      <c r="M68" s="21">
        <f>VLOOKUP($B68,Listen!$B:$CN,M$2,FALSE)</f>
        <v>-0.16</v>
      </c>
      <c r="N68" s="21">
        <f>VLOOKUP($B68,Listen!$B:$CN,N$2,FALSE)</f>
        <v>-0.29499999999999998</v>
      </c>
      <c r="O68" s="21">
        <f>VLOOKUP($B68,Listen!$B:$CN,O$2,FALSE)</f>
        <v>0.26</v>
      </c>
      <c r="P68" s="21">
        <f>VLOOKUP($B68,Listen!$B:$CN,P$2,FALSE)</f>
        <v>-7.2499999999999995E-2</v>
      </c>
      <c r="Q68" s="21">
        <f>VLOOKUP($B68,Listen!$B:$CN,Q$2,FALSE)</f>
        <v>-0.1075</v>
      </c>
      <c r="R68" s="21">
        <f>VLOOKUP($B68,Listen!$B:$CN,R$2,FALSE)</f>
        <v>-0.14499999999999999</v>
      </c>
      <c r="S68" s="21">
        <f>VLOOKUP($B68,Listen!$B:$CN,S$2,FALSE)</f>
        <v>-5.2499999999999998E-2</v>
      </c>
      <c r="T68" s="21">
        <f>VLOOKUP($B68,Listen!$B:$CN,T$2,FALSE)</f>
        <v>-0.125</v>
      </c>
      <c r="U68" s="21">
        <f>VLOOKUP($B68,Listen!$B:$CN,U$2,FALSE)</f>
        <v>-5.2499999999999998E-2</v>
      </c>
      <c r="V68" s="21">
        <f>VLOOKUP($B68,Listen!$B:$CN,V$2,FALSE)</f>
        <v>-5.5E-2</v>
      </c>
      <c r="W68" s="21">
        <f>VLOOKUP($B68,Listen!$B:$CN,W$2,FALSE)</f>
        <v>-2.2499999999999999E-2</v>
      </c>
      <c r="X68" s="21">
        <f>VLOOKUP($B68,Listen!$B:$CN,X$2,FALSE)</f>
        <v>0.47</v>
      </c>
      <c r="Y68" s="21">
        <f>VLOOKUP($B68,Listen!$B:$CN,Y$2,FALSE)</f>
        <v>0.52</v>
      </c>
      <c r="Z68" s="21">
        <f>VLOOKUP($B68,Listen!$B:$CN,Z$2,FALSE)</f>
        <v>5.0000000000000001E-3</v>
      </c>
      <c r="AA68" s="21">
        <f>VLOOKUP($B68,Listen!$B:$CN,AA$2,FALSE)</f>
        <v>0.22</v>
      </c>
      <c r="AB68" s="21">
        <f>VLOOKUP($B68,Listen!$B:$CN,AB$2,FALSE)</f>
        <v>-6.3500000000000001E-2</v>
      </c>
      <c r="AC68" s="21">
        <f>VLOOKUP($B68,Listen!$B:$CN,AC$2,FALSE)</f>
        <v>0.92500000000000004</v>
      </c>
      <c r="AD68" s="21">
        <f>VLOOKUP($B68,Listen!$B:$CN,AD$2,FALSE)</f>
        <v>-0.1225</v>
      </c>
      <c r="AE68" s="21">
        <f>VLOOKUP($B68,Listen!$B:$CN,AE$2,FALSE)</f>
        <v>-8.5999999999999993E-2</v>
      </c>
      <c r="AF68" s="21">
        <f>VLOOKUP($B68,Listen!$B:$CN,AF$2,FALSE)</f>
        <v>-0.2</v>
      </c>
      <c r="AG68" s="21">
        <f>VLOOKUP($B68,Listen!$B:$CN,AG$2,FALSE)</f>
        <v>-0.15</v>
      </c>
      <c r="AH68" s="21">
        <f>VLOOKUP($B68,Listen!$B:$CN,AH$2,FALSE)</f>
        <v>0.42</v>
      </c>
      <c r="AI68" s="21">
        <f>VLOOKUP($B68,Listen!$B:$CN,AI$2,FALSE)</f>
        <v>-0.125</v>
      </c>
      <c r="AJ68" s="21">
        <f>VLOOKUP($B68,Listen!$B:$CN,AJ$2,FALSE)</f>
        <v>-0.17</v>
      </c>
      <c r="AK68" s="21">
        <f>VLOOKUP($B68,Listen!$B:$CN,AK$2,FALSE)</f>
        <v>-0.14499999999999999</v>
      </c>
      <c r="AL68" s="21">
        <f>VLOOKUP($B68,Listen!$B:$CN,AL$2,FALSE)</f>
        <v>-0.14499999999999999</v>
      </c>
      <c r="AM68" s="21">
        <f>VLOOKUP($B68,Listen!$B:$CN,AM$2,FALSE)</f>
        <v>-6.6500000000000004E-2</v>
      </c>
      <c r="AN68" s="21">
        <f>VLOOKUP($B68,Listen!$B:$CN,AN$2,FALSE)</f>
        <v>-8.9999999999999993E-3</v>
      </c>
      <c r="AO68" s="21">
        <f>VLOOKUP($B68,Listen!$B:$CN,AO$2,FALSE)</f>
        <v>2.5000000000000001E-2</v>
      </c>
      <c r="AP68" s="21">
        <f>VLOOKUP($B68,Listen!$B:$CN,AP$2,FALSE)</f>
        <v>6.6000000000000003E-2</v>
      </c>
      <c r="AQ68" s="123">
        <f>VLOOKUP($B68,Listen!$B:$CN,AQ$2,FALSE)</f>
        <v>-7.2499999999999995E-2</v>
      </c>
      <c r="AR68" s="21">
        <f>VLOOKUP($B68,Listen!$B:$CN,AR$2,FALSE)</f>
        <v>-0.10050000000000001</v>
      </c>
      <c r="AS68" s="21">
        <f>VLOOKUP($B68,Listen!$B:$CN,AS$2,FALSE)</f>
        <v>0.41499999999999998</v>
      </c>
      <c r="AT68" s="21">
        <f>VLOOKUP($B68,Listen!$B:$CN,AT$2,FALSE)</f>
        <v>0.16500000000000001</v>
      </c>
      <c r="AU68" s="21">
        <f>VLOOKUP($B68,Listen!$B:$CN,AU$2,FALSE)</f>
        <v>0</v>
      </c>
      <c r="AV68" s="21">
        <f>VLOOKUP($B68,Listen!$B:$CN,AV$2,FALSE)</f>
        <v>0</v>
      </c>
      <c r="AW68" s="21">
        <f>VLOOKUP($B68,Listen!$B:$CN,AW$2,FALSE)</f>
        <v>0</v>
      </c>
      <c r="AX68" s="21">
        <f>VLOOKUP($B68,Listen!$B:$CN,AX$2,FALSE)</f>
        <v>0</v>
      </c>
      <c r="AY68" s="21">
        <f>VLOOKUP($B68,Listen!$B:$CN,AY$2,FALSE)</f>
        <v>0</v>
      </c>
      <c r="AZ68" s="21">
        <f>VLOOKUP($B68,Listen!$B:$CN,AZ$2,FALSE)</f>
        <v>0</v>
      </c>
      <c r="BA68" s="84">
        <v>68</v>
      </c>
    </row>
    <row r="69" spans="2:53">
      <c r="B69" s="9">
        <v>38443</v>
      </c>
      <c r="C69" s="21">
        <f>VLOOKUP($B69,Listen!$B:$CN,C$2,FALSE)</f>
        <v>4.26</v>
      </c>
      <c r="D69" s="21">
        <f>VLOOKUP($B69,Listen!$B:$CN,D$2,FALSE)</f>
        <v>0.16</v>
      </c>
      <c r="E69" s="21">
        <f>VLOOKUP($B69,Listen!$B:$CN,E$2,FALSE)</f>
        <v>7.0000000000000007E-2</v>
      </c>
      <c r="F69" s="21">
        <f>VLOOKUP($B69,Listen!$B:$CN,F$2,FALSE)</f>
        <v>0.5</v>
      </c>
      <c r="G69" s="21">
        <f>VLOOKUP($B69,Listen!$B:$CN,G$2,FALSE)</f>
        <v>0.435</v>
      </c>
      <c r="H69" s="21">
        <f>VLOOKUP($B69,Listen!$B:$CN,H$2,FALSE)</f>
        <v>0.24</v>
      </c>
      <c r="I69" s="21">
        <f>VLOOKUP($B69,Listen!$B:$CN,I$2,FALSE)</f>
        <v>0.19500000000000001</v>
      </c>
      <c r="J69" s="21">
        <f>VLOOKUP($B69,Listen!$B:$CN,J$2,FALSE)</f>
        <v>-0.09</v>
      </c>
      <c r="K69" s="21">
        <f>VLOOKUP($B69,Listen!$B:$CN,K$2,FALSE)</f>
        <v>-7.0000000000000007E-2</v>
      </c>
      <c r="L69" s="21">
        <f>VLOOKUP($B69,Listen!$B:$CN,L$2,FALSE)</f>
        <v>0.22</v>
      </c>
      <c r="M69" s="21">
        <f>VLOOKUP($B69,Listen!$B:$CN,M$2,FALSE)</f>
        <v>-0.23499999999999999</v>
      </c>
      <c r="N69" s="21">
        <f>VLOOKUP($B69,Listen!$B:$CN,N$2,FALSE)</f>
        <v>-0.43</v>
      </c>
      <c r="O69" s="21">
        <f>VLOOKUP($B69,Listen!$B:$CN,O$2,FALSE)</f>
        <v>0.17</v>
      </c>
      <c r="P69" s="21">
        <f>VLOOKUP($B69,Listen!$B:$CN,P$2,FALSE)</f>
        <v>-0.06</v>
      </c>
      <c r="Q69" s="21">
        <f>VLOOKUP($B69,Listen!$B:$CN,Q$2,FALSE)</f>
        <v>-9.5000000000000001E-2</v>
      </c>
      <c r="R69" s="21">
        <f>VLOOKUP($B69,Listen!$B:$CN,R$2,FALSE)</f>
        <v>-0.15</v>
      </c>
      <c r="S69" s="21">
        <f>VLOOKUP($B69,Listen!$B:$CN,S$2,FALSE)</f>
        <v>-5.5E-2</v>
      </c>
      <c r="T69" s="21">
        <f>VLOOKUP($B69,Listen!$B:$CN,T$2,FALSE)</f>
        <v>-0.13</v>
      </c>
      <c r="U69" s="21">
        <f>VLOOKUP($B69,Listen!$B:$CN,U$2,FALSE)</f>
        <v>-5.5E-2</v>
      </c>
      <c r="V69" s="21">
        <f>VLOOKUP($B69,Listen!$B:$CN,V$2,FALSE)</f>
        <v>-5.7500000000000002E-2</v>
      </c>
      <c r="W69" s="21">
        <f>VLOOKUP($B69,Listen!$B:$CN,W$2,FALSE)</f>
        <v>-1.7500000000000002E-2</v>
      </c>
      <c r="X69" s="21">
        <f>VLOOKUP($B69,Listen!$B:$CN,X$2,FALSE)</f>
        <v>0.12</v>
      </c>
      <c r="Y69" s="21">
        <f>VLOOKUP($B69,Listen!$B:$CN,Y$2,FALSE)</f>
        <v>0.65</v>
      </c>
      <c r="Z69" s="21">
        <f>VLOOKUP($B69,Listen!$B:$CN,Z$2,FALSE)</f>
        <v>5.0000000000000001E-3</v>
      </c>
      <c r="AA69" s="21">
        <f>VLOOKUP($B69,Listen!$B:$CN,AA$2,FALSE)</f>
        <v>0.16</v>
      </c>
      <c r="AB69" s="21">
        <f>VLOOKUP($B69,Listen!$B:$CN,AB$2,FALSE)</f>
        <v>-6.8500000000000005E-2</v>
      </c>
      <c r="AC69" s="21">
        <f>VLOOKUP($B69,Listen!$B:$CN,AC$2,FALSE)</f>
        <v>0.5</v>
      </c>
      <c r="AD69" s="21">
        <f>VLOOKUP($B69,Listen!$B:$CN,AD$2,FALSE)</f>
        <v>-0.1255</v>
      </c>
      <c r="AE69" s="21">
        <f>VLOOKUP($B69,Listen!$B:$CN,AE$2,FALSE)</f>
        <v>-9.0999999999999998E-2</v>
      </c>
      <c r="AF69" s="21">
        <f>VLOOKUP($B69,Listen!$B:$CN,AF$2,FALSE)</f>
        <v>-0.1545</v>
      </c>
      <c r="AG69" s="21">
        <f>VLOOKUP($B69,Listen!$B:$CN,AG$2,FALSE)</f>
        <v>-0.14499999999999999</v>
      </c>
      <c r="AH69" s="21">
        <f>VLOOKUP($B69,Listen!$B:$CN,AH$2,FALSE)</f>
        <v>0.55000000000000004</v>
      </c>
      <c r="AI69" s="21">
        <f>VLOOKUP($B69,Listen!$B:$CN,AI$2,FALSE)</f>
        <v>-0.13</v>
      </c>
      <c r="AJ69" s="21">
        <f>VLOOKUP($B69,Listen!$B:$CN,AJ$2,FALSE)</f>
        <v>-0.17499999999999999</v>
      </c>
      <c r="AK69" s="21">
        <f>VLOOKUP($B69,Listen!$B:$CN,AK$2,FALSE)</f>
        <v>-0.15</v>
      </c>
      <c r="AL69" s="21">
        <f>VLOOKUP($B69,Listen!$B:$CN,AL$2,FALSE)</f>
        <v>-0.15</v>
      </c>
      <c r="AM69" s="21">
        <f>VLOOKUP($B69,Listen!$B:$CN,AM$2,FALSE)</f>
        <v>-7.9500000000000001E-2</v>
      </c>
      <c r="AN69" s="21">
        <f>VLOOKUP($B69,Listen!$B:$CN,AN$2,FALSE)</f>
        <v>-2.1999999999999999E-2</v>
      </c>
      <c r="AO69" s="21">
        <f>VLOOKUP($B69,Listen!$B:$CN,AO$2,FALSE)</f>
        <v>1.7500000000000002E-2</v>
      </c>
      <c r="AP69" s="21">
        <f>VLOOKUP($B69,Listen!$B:$CN,AP$2,FALSE)</f>
        <v>4.3499999999999997E-2</v>
      </c>
      <c r="AQ69" s="123">
        <f>VLOOKUP($B69,Listen!$B:$CN,AQ$2,FALSE)</f>
        <v>-7.7499999999999999E-2</v>
      </c>
      <c r="AR69" s="21">
        <f>VLOOKUP($B69,Listen!$B:$CN,AR$2,FALSE)</f>
        <v>-0.14050000000000001</v>
      </c>
      <c r="AS69" s="21">
        <f>VLOOKUP($B69,Listen!$B:$CN,AS$2,FALSE)</f>
        <v>0.16500000000000001</v>
      </c>
      <c r="AT69" s="21">
        <f>VLOOKUP($B69,Listen!$B:$CN,AT$2,FALSE)</f>
        <v>0.06</v>
      </c>
      <c r="AU69" s="21">
        <f>VLOOKUP($B69,Listen!$B:$CN,AU$2,FALSE)</f>
        <v>0</v>
      </c>
      <c r="AV69" s="21">
        <f>VLOOKUP($B69,Listen!$B:$CN,AV$2,FALSE)</f>
        <v>0</v>
      </c>
      <c r="AW69" s="21">
        <f>VLOOKUP($B69,Listen!$B:$CN,AW$2,FALSE)</f>
        <v>0</v>
      </c>
      <c r="AX69" s="21">
        <f>VLOOKUP($B69,Listen!$B:$CN,AX$2,FALSE)</f>
        <v>0</v>
      </c>
      <c r="AY69" s="21">
        <f>VLOOKUP($B69,Listen!$B:$CN,AY$2,FALSE)</f>
        <v>0</v>
      </c>
      <c r="AZ69" s="21">
        <f>VLOOKUP($B69,Listen!$B:$CN,AZ$2,FALSE)</f>
        <v>0</v>
      </c>
      <c r="BA69" s="84">
        <v>69</v>
      </c>
    </row>
    <row r="70" spans="2:53">
      <c r="B70" s="9">
        <v>38473</v>
      </c>
      <c r="C70" s="21">
        <f>VLOOKUP($B70,Listen!$B:$CN,C$2,FALSE)</f>
        <v>4.3040000000000003</v>
      </c>
      <c r="D70" s="21">
        <f>VLOOKUP($B70,Listen!$B:$CN,D$2,FALSE)</f>
        <v>0.16</v>
      </c>
      <c r="E70" s="21">
        <f>VLOOKUP($B70,Listen!$B:$CN,E$2,FALSE)</f>
        <v>7.0000000000000007E-2</v>
      </c>
      <c r="F70" s="21">
        <f>VLOOKUP($B70,Listen!$B:$CN,F$2,FALSE)</f>
        <v>0.44</v>
      </c>
      <c r="G70" s="21">
        <f>VLOOKUP($B70,Listen!$B:$CN,G$2,FALSE)</f>
        <v>0.38500000000000001</v>
      </c>
      <c r="H70" s="21">
        <f>VLOOKUP($B70,Listen!$B:$CN,H$2,FALSE)</f>
        <v>0.19500000000000001</v>
      </c>
      <c r="I70" s="21">
        <f>VLOOKUP($B70,Listen!$B:$CN,I$2,FALSE)</f>
        <v>0.185</v>
      </c>
      <c r="J70" s="21">
        <f>VLOOKUP($B70,Listen!$B:$CN,J$2,FALSE)</f>
        <v>-0.09</v>
      </c>
      <c r="K70" s="21">
        <f>VLOOKUP($B70,Listen!$B:$CN,K$2,FALSE)</f>
        <v>-7.0000000000000007E-2</v>
      </c>
      <c r="L70" s="21">
        <f>VLOOKUP($B70,Listen!$B:$CN,L$2,FALSE)</f>
        <v>0.22</v>
      </c>
      <c r="M70" s="21">
        <f>VLOOKUP($B70,Listen!$B:$CN,M$2,FALSE)</f>
        <v>-0.23499999999999999</v>
      </c>
      <c r="N70" s="21">
        <f>VLOOKUP($B70,Listen!$B:$CN,N$2,FALSE)</f>
        <v>-0.43</v>
      </c>
      <c r="O70" s="21">
        <f>VLOOKUP($B70,Listen!$B:$CN,O$2,FALSE)</f>
        <v>0.17</v>
      </c>
      <c r="P70" s="21">
        <f>VLOOKUP($B70,Listen!$B:$CN,P$2,FALSE)</f>
        <v>-0.06</v>
      </c>
      <c r="Q70" s="21">
        <f>VLOOKUP($B70,Listen!$B:$CN,Q$2,FALSE)</f>
        <v>-9.5000000000000001E-2</v>
      </c>
      <c r="R70" s="21">
        <f>VLOOKUP($B70,Listen!$B:$CN,R$2,FALSE)</f>
        <v>-0.15</v>
      </c>
      <c r="S70" s="21">
        <f>VLOOKUP($B70,Listen!$B:$CN,S$2,FALSE)</f>
        <v>-5.5E-2</v>
      </c>
      <c r="T70" s="21">
        <f>VLOOKUP($B70,Listen!$B:$CN,T$2,FALSE)</f>
        <v>-0.13</v>
      </c>
      <c r="U70" s="21">
        <f>VLOOKUP($B70,Listen!$B:$CN,U$2,FALSE)</f>
        <v>-5.5E-2</v>
      </c>
      <c r="V70" s="21">
        <f>VLOOKUP($B70,Listen!$B:$CN,V$2,FALSE)</f>
        <v>-5.7500000000000002E-2</v>
      </c>
      <c r="W70" s="21">
        <f>VLOOKUP($B70,Listen!$B:$CN,W$2,FALSE)</f>
        <v>-1.7500000000000002E-2</v>
      </c>
      <c r="X70" s="21">
        <f>VLOOKUP($B70,Listen!$B:$CN,X$2,FALSE)</f>
        <v>0.12</v>
      </c>
      <c r="Y70" s="21">
        <f>VLOOKUP($B70,Listen!$B:$CN,Y$2,FALSE)</f>
        <v>0.65</v>
      </c>
      <c r="Z70" s="21">
        <f>VLOOKUP($B70,Listen!$B:$CN,Z$2,FALSE)</f>
        <v>5.0000000000000001E-3</v>
      </c>
      <c r="AA70" s="21">
        <f>VLOOKUP($B70,Listen!$B:$CN,AA$2,FALSE)</f>
        <v>0.16</v>
      </c>
      <c r="AB70" s="21">
        <f>VLOOKUP($B70,Listen!$B:$CN,AB$2,FALSE)</f>
        <v>-6.8500000000000005E-2</v>
      </c>
      <c r="AC70" s="21">
        <f>VLOOKUP($B70,Listen!$B:$CN,AC$2,FALSE)</f>
        <v>0.44</v>
      </c>
      <c r="AD70" s="21">
        <f>VLOOKUP($B70,Listen!$B:$CN,AD$2,FALSE)</f>
        <v>-0.1105</v>
      </c>
      <c r="AE70" s="21">
        <f>VLOOKUP($B70,Listen!$B:$CN,AE$2,FALSE)</f>
        <v>-9.0999999999999998E-2</v>
      </c>
      <c r="AF70" s="21">
        <f>VLOOKUP($B70,Listen!$B:$CN,AF$2,FALSE)</f>
        <v>-0.13200000000000001</v>
      </c>
      <c r="AG70" s="21">
        <f>VLOOKUP($B70,Listen!$B:$CN,AG$2,FALSE)</f>
        <v>-0.14499999999999999</v>
      </c>
      <c r="AH70" s="21">
        <f>VLOOKUP($B70,Listen!$B:$CN,AH$2,FALSE)</f>
        <v>0.55000000000000004</v>
      </c>
      <c r="AI70" s="21">
        <f>VLOOKUP($B70,Listen!$B:$CN,AI$2,FALSE)</f>
        <v>-0.13</v>
      </c>
      <c r="AJ70" s="21">
        <f>VLOOKUP($B70,Listen!$B:$CN,AJ$2,FALSE)</f>
        <v>-0.17499999999999999</v>
      </c>
      <c r="AK70" s="21">
        <f>VLOOKUP($B70,Listen!$B:$CN,AK$2,FALSE)</f>
        <v>-0.15</v>
      </c>
      <c r="AL70" s="21">
        <f>VLOOKUP($B70,Listen!$B:$CN,AL$2,FALSE)</f>
        <v>-0.15</v>
      </c>
      <c r="AM70" s="21">
        <f>VLOOKUP($B70,Listen!$B:$CN,AM$2,FALSE)</f>
        <v>-7.6999999999999999E-2</v>
      </c>
      <c r="AN70" s="21">
        <f>VLOOKUP($B70,Listen!$B:$CN,AN$2,FALSE)</f>
        <v>-1.95E-2</v>
      </c>
      <c r="AO70" s="21">
        <f>VLOOKUP($B70,Listen!$B:$CN,AO$2,FALSE)</f>
        <v>1.7500000000000002E-2</v>
      </c>
      <c r="AP70" s="21">
        <f>VLOOKUP($B70,Listen!$B:$CN,AP$2,FALSE)</f>
        <v>4.3499999999999997E-2</v>
      </c>
      <c r="AQ70" s="123">
        <f>VLOOKUP($B70,Listen!$B:$CN,AQ$2,FALSE)</f>
        <v>-7.2499999999999995E-2</v>
      </c>
      <c r="AR70" s="21">
        <f>VLOOKUP($B70,Listen!$B:$CN,AR$2,FALSE)</f>
        <v>-8.7999999999999995E-2</v>
      </c>
      <c r="AS70" s="21">
        <f>VLOOKUP($B70,Listen!$B:$CN,AS$2,FALSE)</f>
        <v>0.16500000000000001</v>
      </c>
      <c r="AT70" s="21">
        <f>VLOOKUP($B70,Listen!$B:$CN,AT$2,FALSE)</f>
        <v>0.06</v>
      </c>
      <c r="AU70" s="21">
        <f>VLOOKUP($B70,Listen!$B:$CN,AU$2,FALSE)</f>
        <v>0</v>
      </c>
      <c r="AV70" s="21">
        <f>VLOOKUP($B70,Listen!$B:$CN,AV$2,FALSE)</f>
        <v>0</v>
      </c>
      <c r="AW70" s="21">
        <f>VLOOKUP($B70,Listen!$B:$CN,AW$2,FALSE)</f>
        <v>0</v>
      </c>
      <c r="AX70" s="21">
        <f>VLOOKUP($B70,Listen!$B:$CN,AX$2,FALSE)</f>
        <v>0</v>
      </c>
      <c r="AY70" s="21">
        <f>VLOOKUP($B70,Listen!$B:$CN,AY$2,FALSE)</f>
        <v>0</v>
      </c>
      <c r="AZ70" s="21">
        <f>VLOOKUP($B70,Listen!$B:$CN,AZ$2,FALSE)</f>
        <v>0</v>
      </c>
      <c r="BA70" s="84">
        <v>70</v>
      </c>
    </row>
    <row r="71" spans="2:53">
      <c r="BA71" s="84">
        <v>388</v>
      </c>
    </row>
    <row r="72" spans="2:53">
      <c r="BA72" s="84">
        <v>389</v>
      </c>
    </row>
    <row r="73" spans="2:53">
      <c r="BA73" s="84">
        <v>390</v>
      </c>
    </row>
    <row r="74" spans="2:53">
      <c r="BA74" s="84">
        <v>391</v>
      </c>
    </row>
    <row r="75" spans="2:53">
      <c r="BA75" s="84">
        <v>392</v>
      </c>
    </row>
    <row r="76" spans="2:53">
      <c r="BA76" s="84">
        <v>393</v>
      </c>
    </row>
    <row r="77" spans="2:53">
      <c r="BA77" s="84">
        <v>394</v>
      </c>
    </row>
    <row r="78" spans="2:53">
      <c r="BA78" s="84">
        <v>395</v>
      </c>
    </row>
    <row r="79" spans="2:53">
      <c r="BA79" s="84">
        <v>396</v>
      </c>
    </row>
    <row r="80" spans="2:53">
      <c r="BA80" s="84">
        <v>397</v>
      </c>
    </row>
    <row r="81" spans="53:53">
      <c r="BA81" s="84">
        <v>398</v>
      </c>
    </row>
    <row r="82" spans="53:53">
      <c r="BA82" s="84">
        <v>399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5"/>
  <sheetViews>
    <sheetView workbookViewId="0">
      <selection activeCell="D3" sqref="D3"/>
    </sheetView>
  </sheetViews>
  <sheetFormatPr defaultRowHeight="12.75"/>
  <cols>
    <col min="1" max="1" width="17" style="97" bestFit="1" customWidth="1"/>
    <col min="2" max="2" width="17" bestFit="1" customWidth="1"/>
    <col min="3" max="3" width="10.140625" style="127" bestFit="1" customWidth="1"/>
    <col min="4" max="4" width="13.7109375" style="127" bestFit="1" customWidth="1"/>
    <col min="5" max="5" width="9.140625" style="127" bestFit="1"/>
  </cols>
  <sheetData>
    <row r="1" spans="1:5">
      <c r="B1" s="4"/>
    </row>
    <row r="2" spans="1:5">
      <c r="C2" s="104">
        <v>36861</v>
      </c>
      <c r="D2" s="128" t="s">
        <v>164</v>
      </c>
      <c r="E2" s="128" t="s">
        <v>31</v>
      </c>
    </row>
    <row r="3" spans="1:5">
      <c r="B3" s="82" t="s">
        <v>74</v>
      </c>
      <c r="C3" s="129" t="s">
        <v>75</v>
      </c>
      <c r="D3" s="129" t="s">
        <v>75</v>
      </c>
      <c r="E3" s="129" t="s">
        <v>75</v>
      </c>
    </row>
    <row r="4" spans="1:5">
      <c r="A4" s="99" t="s">
        <v>3</v>
      </c>
      <c r="B4" s="102" t="s">
        <v>76</v>
      </c>
      <c r="C4" s="127">
        <f>HLOOKUP($A4,AVGs!$C:$AZ,VLOOKUP(C$2,AVGs!$B:$BA,52,FALSE),FALSE)</f>
        <v>0</v>
      </c>
      <c r="D4" s="127">
        <f>HLOOKUP($A4,AVGs!$C:$AZ,VLOOKUP(D$2,AVGs!$B:$BA,52,FALSE),FALSE)</f>
        <v>1.2495000000000001</v>
      </c>
      <c r="E4" s="127">
        <f>HLOOKUP($A4,AVGs!$C:$AZ,VLOOKUP(E$2,AVGs!$B:$BA,52,FALSE),FALSE)</f>
        <v>5.3657142857142848</v>
      </c>
    </row>
    <row r="5" spans="1:5">
      <c r="A5" s="14" t="s">
        <v>29</v>
      </c>
      <c r="B5" s="102" t="s">
        <v>72</v>
      </c>
      <c r="C5" s="127">
        <f>HLOOKUP($A5,AVGs!$C:$AZ,VLOOKUP(C$2,AVGs!$B:$BA,52,FALSE),FALSE)</f>
        <v>-0.106</v>
      </c>
      <c r="D5" s="127">
        <f>HLOOKUP($A5,AVGs!$C:$AZ,VLOOKUP(D$2,AVGs!$B:$BA,52,FALSE),FALSE)</f>
        <v>-0.13175000000000001</v>
      </c>
      <c r="E5" s="127">
        <f>HLOOKUP($A5,AVGs!$C:$AZ,VLOOKUP(E$2,AVGs!$B:$BA,52,FALSE),FALSE)</f>
        <v>-7.2499999999999995E-2</v>
      </c>
    </row>
    <row r="6" spans="1:5">
      <c r="A6" s="99" t="s">
        <v>6</v>
      </c>
      <c r="B6" s="102" t="s">
        <v>21</v>
      </c>
      <c r="C6" s="127">
        <f>HLOOKUP($A6,AVGs!$C:$AZ,VLOOKUP(C$2,AVGs!$B:$BA,52,FALSE),FALSE)</f>
        <v>0</v>
      </c>
      <c r="D6" s="127">
        <f>HLOOKUP($A6,AVGs!$C:$AZ,VLOOKUP(D$2,AVGs!$B:$BA,52,FALSE),FALSE)</f>
        <v>1.6979999999999997</v>
      </c>
      <c r="E6" s="127">
        <f>HLOOKUP($A6,AVGs!$C:$AZ,VLOOKUP(E$2,AVGs!$B:$BA,52,FALSE),FALSE)</f>
        <v>0.17142857142857143</v>
      </c>
    </row>
    <row r="7" spans="1:5">
      <c r="A7" s="98" t="s">
        <v>15</v>
      </c>
      <c r="B7" s="102" t="s">
        <v>77</v>
      </c>
      <c r="C7" s="127">
        <f>HLOOKUP($A7,AVGs!$C:$AZ,VLOOKUP(C$2,AVGs!$B:$BA,52,FALSE),FALSE)</f>
        <v>0</v>
      </c>
      <c r="D7" s="127">
        <f>HLOOKUP($A7,AVGs!$C:$AZ,VLOOKUP(D$2,AVGs!$B:$BA,52,FALSE),FALSE)</f>
        <v>9.8000000000000004E-2</v>
      </c>
      <c r="E7" s="127">
        <f>HLOOKUP($A7,AVGs!$C:$AZ,VLOOKUP(E$2,AVGs!$B:$BA,52,FALSE),FALSE)</f>
        <v>0.31392857142857145</v>
      </c>
    </row>
    <row r="8" spans="1:5">
      <c r="A8" s="14" t="s">
        <v>88</v>
      </c>
      <c r="B8" s="102" t="s">
        <v>49</v>
      </c>
      <c r="C8" s="127">
        <f>HLOOKUP($A8,AVGs!$C:$AZ,VLOOKUP(C$2,AVGs!$B:$BA,52,FALSE),FALSE)</f>
        <v>6.0000000000000001E-3</v>
      </c>
      <c r="D8" s="127">
        <f>HLOOKUP($A8,AVGs!$C:$AZ,VLOOKUP(D$2,AVGs!$B:$BA,52,FALSE),FALSE)</f>
        <v>-1.375E-2</v>
      </c>
      <c r="E8" s="127">
        <f>HLOOKUP($A8,AVGs!$C:$AZ,VLOOKUP(E$2,AVGs!$B:$BA,52,FALSE),FALSE)</f>
        <v>-1.4999999999999999E-2</v>
      </c>
    </row>
    <row r="9" spans="1:5">
      <c r="A9" s="14" t="s">
        <v>97</v>
      </c>
      <c r="B9" s="102" t="s">
        <v>78</v>
      </c>
      <c r="C9" s="127">
        <f>HLOOKUP($A9,AVGs!$C:$AZ,VLOOKUP(C$2,AVGs!$B:$BA,52,FALSE),FALSE)</f>
        <v>-1.6E-2</v>
      </c>
      <c r="D9" s="127">
        <f>HLOOKUP($A9,AVGs!$C:$AZ,VLOOKUP(D$2,AVGs!$B:$BA,52,FALSE),FALSE)</f>
        <v>-0.35374999999999995</v>
      </c>
      <c r="E9" s="127">
        <f>HLOOKUP($A9,AVGs!$C:$AZ,VLOOKUP(E$2,AVGs!$B:$BA,52,FALSE),FALSE)</f>
        <v>-0.40142857142857136</v>
      </c>
    </row>
    <row r="10" spans="1:5">
      <c r="A10" s="99" t="s">
        <v>8</v>
      </c>
      <c r="B10" s="102" t="s">
        <v>70</v>
      </c>
      <c r="C10" s="127">
        <f>HLOOKUP($A10,AVGs!$C:$AZ,VLOOKUP(C$2,AVGs!$B:$BA,52,FALSE),FALSE)</f>
        <v>0</v>
      </c>
      <c r="D10" s="127">
        <f>HLOOKUP($A10,AVGs!$C:$AZ,VLOOKUP(D$2,AVGs!$B:$BA,52,FALSE),FALSE)</f>
        <v>1.7004999999999999</v>
      </c>
      <c r="E10" s="127">
        <f>HLOOKUP($A10,AVGs!$C:$AZ,VLOOKUP(E$2,AVGs!$B:$BA,52,FALSE),FALSE)</f>
        <v>0.26999999999999996</v>
      </c>
    </row>
    <row r="11" spans="1:5">
      <c r="A11" s="14" t="s">
        <v>89</v>
      </c>
      <c r="B11" s="102" t="s">
        <v>79</v>
      </c>
      <c r="C11" s="127">
        <f>HLOOKUP($A11,AVGs!$C:$AZ,VLOOKUP(C$2,AVGs!$B:$BA,52,FALSE),FALSE)</f>
        <v>8.0239999999999991</v>
      </c>
      <c r="D11" s="127">
        <f>HLOOKUP($A11,AVGs!$C:$AZ,VLOOKUP(D$2,AVGs!$B:$BA,52,FALSE),FALSE)</f>
        <v>4.84375</v>
      </c>
      <c r="E11" s="127">
        <f>HLOOKUP($A11,AVGs!$C:$AZ,VLOOKUP(E$2,AVGs!$B:$BA,52,FALSE),FALSE)</f>
        <v>3.12</v>
      </c>
    </row>
    <row r="12" spans="1:5">
      <c r="A12" s="14" t="s">
        <v>98</v>
      </c>
      <c r="B12" s="102" t="s">
        <v>80</v>
      </c>
      <c r="C12" s="127">
        <f>HLOOKUP($A12,AVGs!$C:$AZ,VLOOKUP(C$2,AVGs!$B:$BA,52,FALSE),FALSE)</f>
        <v>8.1340000000000003</v>
      </c>
      <c r="D12" s="127">
        <f>HLOOKUP($A12,AVGs!$C:$AZ,VLOOKUP(D$2,AVGs!$B:$BA,52,FALSE),FALSE)</f>
        <v>6.2887499999999994</v>
      </c>
      <c r="E12" s="127">
        <f>HLOOKUP($A12,AVGs!$C:$AZ,VLOOKUP(E$2,AVGs!$B:$BA,52,FALSE),FALSE)</f>
        <v>4.32</v>
      </c>
    </row>
    <row r="13" spans="1:5">
      <c r="A13" s="14" t="s">
        <v>90</v>
      </c>
      <c r="B13" s="102" t="s">
        <v>81</v>
      </c>
      <c r="C13" s="127">
        <f>HLOOKUP($A13,AVGs!$C:$AZ,VLOOKUP(C$2,AVGs!$B:$BA,52,FALSE),FALSE)</f>
        <v>8.0640000000000001</v>
      </c>
      <c r="D13" s="127">
        <f>HLOOKUP($A13,AVGs!$C:$AZ,VLOOKUP(D$2,AVGs!$B:$BA,52,FALSE),FALSE)</f>
        <v>7.0812499999999998</v>
      </c>
      <c r="E13" s="127">
        <f>HLOOKUP($A13,AVGs!$C:$AZ,VLOOKUP(E$2,AVGs!$B:$BA,52,FALSE),FALSE)</f>
        <v>5.0414285714285727</v>
      </c>
    </row>
    <row r="14" spans="1:5">
      <c r="A14" s="14" t="s">
        <v>27</v>
      </c>
      <c r="B14" s="102" t="s">
        <v>57</v>
      </c>
      <c r="C14" s="127">
        <f>HLOOKUP($A14,AVGs!$C:$AZ,VLOOKUP(C$2,AVGs!$B:$BA,52,FALSE),FALSE)</f>
        <v>-9.6000000000000002E-2</v>
      </c>
      <c r="D14" s="127">
        <f>HLOOKUP($A14,AVGs!$C:$AZ,VLOOKUP(D$2,AVGs!$B:$BA,52,FALSE),FALSE)</f>
        <v>-0.12425</v>
      </c>
      <c r="E14" s="127">
        <f>HLOOKUP($A14,AVGs!$C:$AZ,VLOOKUP(E$2,AVGs!$B:$BA,52,FALSE),FALSE)</f>
        <v>-5.3214285714285707E-2</v>
      </c>
    </row>
    <row r="15" spans="1:5">
      <c r="A15" s="14" t="s">
        <v>24</v>
      </c>
      <c r="B15" s="102" t="s">
        <v>58</v>
      </c>
      <c r="C15" s="127">
        <f>HLOOKUP($A15,AVGs!$C:$AZ,VLOOKUP(C$2,AVGs!$B:$BA,52,FALSE),FALSE)</f>
        <v>-0.11600000000000001</v>
      </c>
      <c r="D15" s="127">
        <f>HLOOKUP($A15,AVGs!$C:$AZ,VLOOKUP(D$2,AVGs!$B:$BA,52,FALSE),FALSE)</f>
        <v>-0.12925</v>
      </c>
      <c r="E15" s="127">
        <f>HLOOKUP($A15,AVGs!$C:$AZ,VLOOKUP(E$2,AVGs!$B:$BA,52,FALSE),FALSE)</f>
        <v>-5.0714285714285712E-2</v>
      </c>
    </row>
    <row r="16" spans="1:5">
      <c r="A16" s="98" t="s">
        <v>20</v>
      </c>
      <c r="B16" s="102" t="s">
        <v>82</v>
      </c>
      <c r="C16" s="127">
        <f>HLOOKUP($A16,AVGs!$C:$AZ,VLOOKUP(C$2,AVGs!$B:$BA,52,FALSE),FALSE)</f>
        <v>-6.0000000000000001E-3</v>
      </c>
      <c r="D16" s="127">
        <f>HLOOKUP($A16,AVGs!$C:$AZ,VLOOKUP(D$2,AVGs!$B:$BA,52,FALSE),FALSE)</f>
        <v>0.18875</v>
      </c>
      <c r="E16" s="127">
        <f>HLOOKUP($A16,AVGs!$C:$AZ,VLOOKUP(E$2,AVGs!$B:$BA,52,FALSE),FALSE)</f>
        <v>4.4999999999999998E-2</v>
      </c>
    </row>
    <row r="17" spans="1:5">
      <c r="A17" s="98" t="s">
        <v>7</v>
      </c>
      <c r="B17" s="102" t="s">
        <v>63</v>
      </c>
      <c r="C17" s="127">
        <f>HLOOKUP($A17,AVGs!$C:$AZ,VLOOKUP(C$2,AVGs!$B:$BA,52,FALSE),FALSE)</f>
        <v>1.4E-2</v>
      </c>
      <c r="D17" s="127">
        <f>HLOOKUP($A17,AVGs!$C:$AZ,VLOOKUP(D$2,AVGs!$B:$BA,52,FALSE),FALSE)</f>
        <v>0.20624999999999999</v>
      </c>
      <c r="E17" s="127">
        <f>HLOOKUP($A17,AVGs!$C:$AZ,VLOOKUP(E$2,AVGs!$B:$BA,52,FALSE),FALSE)</f>
        <v>4.4999999999999998E-2</v>
      </c>
    </row>
    <row r="18" spans="1:5">
      <c r="A18" s="14" t="s">
        <v>17</v>
      </c>
      <c r="B18" s="102" t="s">
        <v>83</v>
      </c>
      <c r="C18" s="127">
        <f>HLOOKUP($A18,AVGs!$C:$AZ,VLOOKUP(C$2,AVGs!$B:$BA,52,FALSE),FALSE)</f>
        <v>-6.0000000000000001E-3</v>
      </c>
      <c r="D18" s="127">
        <f>HLOOKUP($A18,AVGs!$C:$AZ,VLOOKUP(D$2,AVGs!$B:$BA,52,FALSE),FALSE)</f>
        <v>-0.27374999999999999</v>
      </c>
      <c r="E18" s="127">
        <f>HLOOKUP($A18,AVGs!$C:$AZ,VLOOKUP(E$2,AVGs!$B:$BA,52,FALSE),FALSE)</f>
        <v>-0.7410714285714286</v>
      </c>
    </row>
    <row r="19" spans="1:5">
      <c r="A19" s="14" t="s">
        <v>99</v>
      </c>
      <c r="B19" s="102" t="s">
        <v>66</v>
      </c>
      <c r="C19" s="127">
        <f>HLOOKUP($A19,AVGs!$C:$AZ,VLOOKUP(C$2,AVGs!$B:$BA,52,FALSE),FALSE)</f>
        <v>-0.13600000000000001</v>
      </c>
      <c r="D19" s="127">
        <f>HLOOKUP($A19,AVGs!$C:$AZ,VLOOKUP(D$2,AVGs!$B:$BA,52,FALSE),FALSE)</f>
        <v>-6.3750000000000001E-2</v>
      </c>
      <c r="E19" s="127">
        <f>HLOOKUP($A19,AVGs!$C:$AZ,VLOOKUP(E$2,AVGs!$B:$BA,52,FALSE),FALSE)</f>
        <v>-0.06</v>
      </c>
    </row>
    <row r="20" spans="1:5">
      <c r="A20" s="98" t="s">
        <v>16</v>
      </c>
      <c r="B20" s="102" t="s">
        <v>46</v>
      </c>
      <c r="C20" s="127">
        <f>HLOOKUP($A20,AVGs!$C:$AZ,VLOOKUP(C$2,AVGs!$B:$BA,52,FALSE),FALSE)</f>
        <v>0</v>
      </c>
      <c r="D20" s="127">
        <f>HLOOKUP($A20,AVGs!$C:$AZ,VLOOKUP(D$2,AVGs!$B:$BA,52,FALSE),FALSE)</f>
        <v>7.2999999999999995E-2</v>
      </c>
      <c r="E20" s="127">
        <f>HLOOKUP($A20,AVGs!$C:$AZ,VLOOKUP(E$2,AVGs!$B:$BA,52,FALSE),FALSE)</f>
        <v>0.2392857142857143</v>
      </c>
    </row>
    <row r="21" spans="1:5">
      <c r="A21" s="100" t="s">
        <v>14</v>
      </c>
      <c r="B21" s="102" t="s">
        <v>50</v>
      </c>
      <c r="C21" s="127">
        <f>HLOOKUP($A21,AVGs!$C:$AZ,VLOOKUP(C$2,AVGs!$B:$BA,52,FALSE),FALSE)</f>
        <v>0</v>
      </c>
      <c r="D21" s="127">
        <f>HLOOKUP($A21,AVGs!$C:$AZ,VLOOKUP(D$2,AVGs!$B:$BA,52,FALSE),FALSE)</f>
        <v>0.13550000000000001</v>
      </c>
      <c r="E21" s="127">
        <f>HLOOKUP($A21,AVGs!$C:$AZ,VLOOKUP(E$2,AVGs!$B:$BA,52,FALSE),FALSE)</f>
        <v>0.44249999999999995</v>
      </c>
    </row>
    <row r="22" spans="1:5">
      <c r="A22" s="99" t="s">
        <v>13</v>
      </c>
      <c r="B22" s="102" t="s">
        <v>33</v>
      </c>
      <c r="C22" s="127">
        <f>HLOOKUP($A22,AVGs!$C:$AZ,VLOOKUP(C$2,AVGs!$B:$BA,52,FALSE),FALSE)</f>
        <v>0</v>
      </c>
      <c r="D22" s="127">
        <f>HLOOKUP($A22,AVGs!$C:$AZ,VLOOKUP(D$2,AVGs!$B:$BA,52,FALSE),FALSE)</f>
        <v>0.158</v>
      </c>
      <c r="E22" s="127">
        <f>HLOOKUP($A22,AVGs!$C:$AZ,VLOOKUP(E$2,AVGs!$B:$BA,52,FALSE),FALSE)</f>
        <v>0.5</v>
      </c>
    </row>
    <row r="23" spans="1:5">
      <c r="A23" s="14" t="s">
        <v>30</v>
      </c>
      <c r="B23" s="102" t="s">
        <v>69</v>
      </c>
      <c r="C23" s="127">
        <f>HLOOKUP($A23,AVGs!$C:$AZ,VLOOKUP(C$2,AVGs!$B:$BA,52,FALSE),FALSE)</f>
        <v>-0.106</v>
      </c>
      <c r="D23" s="127">
        <f>HLOOKUP($A23,AVGs!$C:$AZ,VLOOKUP(D$2,AVGs!$B:$BA,52,FALSE),FALSE)</f>
        <v>-0.13675000000000001</v>
      </c>
      <c r="E23" s="127">
        <f>HLOOKUP($A23,AVGs!$C:$AZ,VLOOKUP(E$2,AVGs!$B:$BA,52,FALSE),FALSE)</f>
        <v>-8.9999999999999983E-2</v>
      </c>
    </row>
    <row r="24" spans="1:5">
      <c r="A24" s="14" t="s">
        <v>91</v>
      </c>
      <c r="B24" s="102" t="s">
        <v>84</v>
      </c>
      <c r="C24" s="127">
        <f>HLOOKUP($A24,AVGs!$C:$AZ,VLOOKUP(C$2,AVGs!$B:$BA,52,FALSE),FALSE)</f>
        <v>7.4999999999999997E-3</v>
      </c>
      <c r="D24" s="127">
        <f>HLOOKUP($A24,AVGs!$C:$AZ,VLOOKUP(D$2,AVGs!$B:$BA,52,FALSE),FALSE)</f>
        <v>-2.5875000000000002E-2</v>
      </c>
      <c r="E24" s="127">
        <f>HLOOKUP($A24,AVGs!$C:$AZ,VLOOKUP(E$2,AVGs!$B:$BA,52,FALSE),FALSE)</f>
        <v>2.142857142857143E-3</v>
      </c>
    </row>
    <row r="25" spans="1:5">
      <c r="A25" s="14" t="s">
        <v>10</v>
      </c>
      <c r="B25" s="102" t="s">
        <v>11</v>
      </c>
      <c r="C25" s="127">
        <f>HLOOKUP($A25,AVGs!$C:$AZ,VLOOKUP(C$2,AVGs!$B:$BA,52,FALSE),FALSE)</f>
        <v>0</v>
      </c>
      <c r="D25" s="127">
        <f>HLOOKUP($A25,AVGs!$C:$AZ,VLOOKUP(D$2,AVGs!$B:$BA,52,FALSE),FALSE)</f>
        <v>8.2500000000000004E-2</v>
      </c>
      <c r="E25" s="127">
        <f>HLOOKUP($A25,AVGs!$C:$AZ,VLOOKUP(E$2,AVGs!$B:$BA,52,FALSE),FALSE)</f>
        <v>0.30642857142857144</v>
      </c>
    </row>
    <row r="26" spans="1:5">
      <c r="A26" s="14" t="s">
        <v>18</v>
      </c>
      <c r="B26" s="102" t="s">
        <v>22</v>
      </c>
      <c r="C26" s="127">
        <f>HLOOKUP($A26,AVGs!$C:$AZ,VLOOKUP(C$2,AVGs!$B:$BA,52,FALSE),FALSE)</f>
        <v>0</v>
      </c>
      <c r="D26" s="127">
        <f>HLOOKUP($A26,AVGs!$C:$AZ,VLOOKUP(D$2,AVGs!$B:$BA,52,FALSE),FALSE)</f>
        <v>5.2449999999999997E-2</v>
      </c>
      <c r="E26" s="127">
        <f>HLOOKUP($A26,AVGs!$C:$AZ,VLOOKUP(E$2,AVGs!$B:$BA,52,FALSE),FALSE)</f>
        <v>-0.25160590520085857</v>
      </c>
    </row>
    <row r="27" spans="1:5">
      <c r="A27" s="14" t="s">
        <v>23</v>
      </c>
      <c r="B27" s="102" t="s">
        <v>12</v>
      </c>
      <c r="C27" s="127">
        <f>HLOOKUP($A27,AVGs!$C:$AZ,VLOOKUP(C$2,AVGs!$B:$BA,52,FALSE),FALSE)</f>
        <v>0</v>
      </c>
      <c r="D27" s="127">
        <f>HLOOKUP($A27,AVGs!$C:$AZ,VLOOKUP(D$2,AVGs!$B:$BA,52,FALSE),FALSE)</f>
        <v>1.7054999999999996</v>
      </c>
      <c r="E27" s="127">
        <f>HLOOKUP($A27,AVGs!$C:$AZ,VLOOKUP(E$2,AVGs!$B:$BA,52,FALSE),FALSE)</f>
        <v>0.27999999999999997</v>
      </c>
    </row>
    <row r="28" spans="1:5">
      <c r="A28" s="14" t="s">
        <v>26</v>
      </c>
      <c r="B28" s="102" t="s">
        <v>59</v>
      </c>
      <c r="C28" s="127">
        <f>HLOOKUP($A28,AVGs!$C:$AZ,VLOOKUP(C$2,AVGs!$B:$BA,52,FALSE),FALSE)</f>
        <v>-0.156</v>
      </c>
      <c r="D28" s="127">
        <f>HLOOKUP($A28,AVGs!$C:$AZ,VLOOKUP(D$2,AVGs!$B:$BA,52,FALSE),FALSE)</f>
        <v>-8.8749999999999996E-2</v>
      </c>
      <c r="E28" s="127">
        <f>HLOOKUP($A28,AVGs!$C:$AZ,VLOOKUP(E$2,AVGs!$B:$BA,52,FALSE),FALSE)</f>
        <v>-0.08</v>
      </c>
    </row>
    <row r="29" spans="1:5">
      <c r="A29" s="14" t="s">
        <v>100</v>
      </c>
      <c r="B29" s="102" t="s">
        <v>85</v>
      </c>
      <c r="C29" s="127">
        <f>HLOOKUP($A29,AVGs!$C:$AZ,VLOOKUP(C$2,AVGs!$B:$BA,52,FALSE),FALSE)</f>
        <v>-0.18099999999999999</v>
      </c>
      <c r="D29" s="127">
        <f>HLOOKUP($A29,AVGs!$C:$AZ,VLOOKUP(D$2,AVGs!$B:$BA,52,FALSE),FALSE)</f>
        <v>-0.11375000000000002</v>
      </c>
      <c r="E29" s="127">
        <f>HLOOKUP($A29,AVGs!$C:$AZ,VLOOKUP(E$2,AVGs!$B:$BA,52,FALSE),FALSE)</f>
        <v>-0.105</v>
      </c>
    </row>
    <row r="30" spans="1:5">
      <c r="A30" s="14" t="s">
        <v>102</v>
      </c>
      <c r="B30" s="102" t="s">
        <v>61</v>
      </c>
      <c r="C30" s="127">
        <f>HLOOKUP($A30,AVGs!$C:$AZ,VLOOKUP(C$2,AVGs!$B:$BA,52,FALSE),FALSE)+0.0675</f>
        <v>-8.8499999999999995E-2</v>
      </c>
      <c r="D30" s="127">
        <f>HLOOKUP($A30,AVGs!$C:$AZ,VLOOKUP(D$2,AVGs!$B:$BA,52,FALSE),FALSE)</f>
        <v>-8.8749999999999996E-2</v>
      </c>
      <c r="E30" s="127">
        <f>HLOOKUP($A30,AVGs!$C:$AZ,VLOOKUP(E$2,AVGs!$B:$BA,52,FALSE),FALSE)</f>
        <v>-0.08</v>
      </c>
    </row>
    <row r="31" spans="1:5">
      <c r="A31" s="101" t="s">
        <v>101</v>
      </c>
      <c r="B31" s="102" t="s">
        <v>86</v>
      </c>
      <c r="C31" s="127">
        <f>HLOOKUP($A31,AVGs!$C:$AZ,VLOOKUP(C$2,AVGs!$B:$BA,52,FALSE),FALSE)</f>
        <v>-0.156</v>
      </c>
      <c r="D31" s="127">
        <f>HLOOKUP($A31,AVGs!$C:$AZ,VLOOKUP(D$2,AVGs!$B:$BA,52,FALSE),FALSE)</f>
        <v>-8.8749999999999996E-2</v>
      </c>
      <c r="E31" s="127">
        <f>HLOOKUP($A31,AVGs!$C:$AZ,VLOOKUP(E$2,AVGs!$B:$BA,52,FALSE),FALSE)</f>
        <v>-0.08</v>
      </c>
    </row>
    <row r="32" spans="1:5">
      <c r="A32" s="14" t="s">
        <v>25</v>
      </c>
      <c r="B32" s="102" t="s">
        <v>60</v>
      </c>
      <c r="C32" s="127">
        <f>HLOOKUP($A32,AVGs!$C:$AZ,VLOOKUP(C$2,AVGs!$B:$BA,52,FALSE),FALSE)</f>
        <v>-0.126</v>
      </c>
      <c r="D32" s="127">
        <f>HLOOKUP($A32,AVGs!$C:$AZ,VLOOKUP(D$2,AVGs!$B:$BA,52,FALSE),FALSE)</f>
        <v>-0.17925000000000002</v>
      </c>
      <c r="E32" s="127">
        <f>HLOOKUP($A32,AVGs!$C:$AZ,VLOOKUP(E$2,AVGs!$B:$BA,52,FALSE),FALSE)</f>
        <v>-8.8214285714285717E-2</v>
      </c>
    </row>
    <row r="33" spans="1:5">
      <c r="A33" s="14" t="s">
        <v>28</v>
      </c>
      <c r="B33" s="102" t="s">
        <v>73</v>
      </c>
      <c r="C33" s="127">
        <f>HLOOKUP($A33,AVGs!$C:$AZ,VLOOKUP(C$2,AVGs!$B:$BA,52,FALSE),FALSE)</f>
        <v>-0.13600000000000001</v>
      </c>
      <c r="D33" s="127">
        <f>HLOOKUP($A33,AVGs!$C:$AZ,VLOOKUP(D$2,AVGs!$B:$BA,52,FALSE),FALSE)</f>
        <v>-7.375000000000001E-2</v>
      </c>
      <c r="E33" s="127">
        <f>HLOOKUP($A33,AVGs!$C:$AZ,VLOOKUP(E$2,AVGs!$B:$BA,52,FALSE),FALSE)</f>
        <v>-0.06</v>
      </c>
    </row>
    <row r="34" spans="1:5">
      <c r="A34" s="14" t="s">
        <v>92</v>
      </c>
      <c r="B34" s="102" t="s">
        <v>55</v>
      </c>
      <c r="C34" s="127">
        <f>HLOOKUP($A34,AVGs!$C:$AZ,VLOOKUP(C$2,AVGs!$B:$BA,52,FALSE),FALSE)</f>
        <v>-0.106</v>
      </c>
      <c r="D34" s="127">
        <f>HLOOKUP($A34,AVGs!$C:$AZ,VLOOKUP(D$2,AVGs!$B:$BA,52,FALSE),FALSE)</f>
        <v>-0.13924999999999998</v>
      </c>
      <c r="E34" s="127">
        <f>HLOOKUP($A34,AVGs!$C:$AZ,VLOOKUP(E$2,AVGs!$B:$BA,52,FALSE),FALSE)</f>
        <v>-7.3571428571428579E-2</v>
      </c>
    </row>
    <row r="35" spans="1:5">
      <c r="A35" s="14" t="s">
        <v>93</v>
      </c>
      <c r="B35" s="103" t="s">
        <v>87</v>
      </c>
      <c r="C35" s="127">
        <f>HLOOKUP($A35,AVGs!$C:$AZ,VLOOKUP(C$2,AVGs!$B:$BA,52,FALSE),FALSE)</f>
        <v>0</v>
      </c>
      <c r="D35" s="127">
        <f>HLOOKUP($A35,AVGs!$C:$AZ,VLOOKUP(D$2,AVGs!$B:$BA,52,FALSE),FALSE)</f>
        <v>0.158</v>
      </c>
      <c r="E35" s="127">
        <f>HLOOKUP($A35,AVGs!$C:$AZ,VLOOKUP(E$2,AVGs!$B:$BA,52,FALSE),FALSE)</f>
        <v>0.5</v>
      </c>
    </row>
    <row r="36" spans="1:5">
      <c r="A36" s="14" t="s">
        <v>94</v>
      </c>
      <c r="B36" s="102" t="s">
        <v>52</v>
      </c>
      <c r="C36" s="127">
        <f>HLOOKUP($A36,AVGs!$C:$AZ,VLOOKUP(C$2,AVGs!$B:$BA,52,FALSE),FALSE)</f>
        <v>-0.186</v>
      </c>
      <c r="D36" s="127">
        <f>HLOOKUP($A36,AVGs!$C:$AZ,VLOOKUP(D$2,AVGs!$B:$BA,52,FALSE),FALSE)</f>
        <v>-0.33175000000000004</v>
      </c>
      <c r="E36" s="127">
        <f>HLOOKUP($A36,AVGs!$C:$AZ,VLOOKUP(E$2,AVGs!$B:$BA,52,FALSE),FALSE)</f>
        <v>-0.14821428571428572</v>
      </c>
    </row>
    <row r="37" spans="1:5">
      <c r="A37" s="14" t="s">
        <v>95</v>
      </c>
      <c r="B37" s="102" t="s">
        <v>54</v>
      </c>
      <c r="C37" s="127">
        <f>HLOOKUP($A37,AVGs!$C:$AZ,VLOOKUP(C$2,AVGs!$B:$BA,52,FALSE),FALSE)</f>
        <v>-0.126</v>
      </c>
      <c r="D37" s="127">
        <f>HLOOKUP($A37,AVGs!$C:$AZ,VLOOKUP(D$2,AVGs!$B:$BA,52,FALSE),FALSE)</f>
        <v>-0.15425</v>
      </c>
      <c r="E37" s="127">
        <f>HLOOKUP($A37,AVGs!$C:$AZ,VLOOKUP(E$2,AVGs!$B:$BA,52,FALSE),FALSE)</f>
        <v>-0.10071428571428571</v>
      </c>
    </row>
    <row r="38" spans="1:5">
      <c r="A38" s="14" t="s">
        <v>96</v>
      </c>
      <c r="B38" s="102" t="s">
        <v>53</v>
      </c>
      <c r="C38" s="127">
        <f>HLOOKUP($A38,AVGs!$C:$AZ,VLOOKUP(C$2,AVGs!$B:$BA,52,FALSE),FALSE)</f>
        <v>-0.156</v>
      </c>
      <c r="D38" s="127">
        <f>HLOOKUP($A38,AVGs!$C:$AZ,VLOOKUP(D$2,AVGs!$B:$BA,52,FALSE),FALSE)</f>
        <v>-0.19674999999999998</v>
      </c>
      <c r="E38" s="127">
        <f>HLOOKUP($A38,AVGs!$C:$AZ,VLOOKUP(E$2,AVGs!$B:$BA,52,FALSE),FALSE)</f>
        <v>-0.13821428571428571</v>
      </c>
    </row>
    <row r="39" spans="1:5" s="83" customFormat="1">
      <c r="A39" s="14" t="s">
        <v>103</v>
      </c>
      <c r="B39" s="102" t="s">
        <v>107</v>
      </c>
      <c r="C39" s="127">
        <f>HLOOKUP($A39,AVGs!$C:$AZ,VLOOKUP(C$2,AVGs!$B:$BA,52,FALSE),FALSE)</f>
        <v>-8.5999999999999993E-2</v>
      </c>
      <c r="D39" s="127">
        <f>HLOOKUP($A39,AVGs!$C:$AZ,VLOOKUP(D$2,AVGs!$B:$BA,52,FALSE),FALSE)</f>
        <v>-0.11675000000000001</v>
      </c>
      <c r="E39" s="127">
        <f>HLOOKUP($A39,AVGs!$C:$AZ,VLOOKUP(E$2,AVGs!$B:$BA,52,FALSE),FALSE)</f>
        <v>-6.7857142857142866E-2</v>
      </c>
    </row>
    <row r="40" spans="1:5">
      <c r="A40" s="14" t="s">
        <v>104</v>
      </c>
      <c r="B40" s="102" t="s">
        <v>108</v>
      </c>
      <c r="C40" s="127">
        <f>HLOOKUP($A40,AVGs!$C:$AZ,VLOOKUP(C$2,AVGs!$B:$BA,52,FALSE),FALSE)</f>
        <v>-2.5999999999999999E-2</v>
      </c>
      <c r="D40" s="127">
        <f>HLOOKUP($A40,AVGs!$C:$AZ,VLOOKUP(D$2,AVGs!$B:$BA,52,FALSE),FALSE)</f>
        <v>-6.1749999999999992E-2</v>
      </c>
      <c r="E40" s="127">
        <f>HLOOKUP($A40,AVGs!$C:$AZ,VLOOKUP(E$2,AVGs!$B:$BA,52,FALSE),FALSE)</f>
        <v>-2.7857142857142855E-2</v>
      </c>
    </row>
    <row r="41" spans="1:5">
      <c r="A41" s="14" t="s">
        <v>105</v>
      </c>
      <c r="B41" s="102" t="s">
        <v>109</v>
      </c>
      <c r="C41" s="127">
        <f>HLOOKUP($A41,AVGs!$C:$AZ,VLOOKUP(C$2,AVGs!$B:$BA,52,FALSE),FALSE)</f>
        <v>-1.4E-2</v>
      </c>
      <c r="D41" s="127">
        <f>HLOOKUP($A41,AVGs!$C:$AZ,VLOOKUP(D$2,AVGs!$B:$BA,52,FALSE),FALSE)</f>
        <v>-1.125E-2</v>
      </c>
      <c r="E41" s="127">
        <f>HLOOKUP($A41,AVGs!$C:$AZ,VLOOKUP(E$2,AVGs!$B:$BA,52,FALSE),FALSE)</f>
        <v>2.2142857142857138E-2</v>
      </c>
    </row>
    <row r="42" spans="1:5">
      <c r="A42" s="14" t="s">
        <v>106</v>
      </c>
      <c r="B42" s="102" t="s">
        <v>110</v>
      </c>
      <c r="C42" s="127">
        <f>HLOOKUP($A42,AVGs!$C:$AZ,VLOOKUP(C$2,AVGs!$B:$BA,52,FALSE),FALSE)</f>
        <v>4.3999999999999997E-2</v>
      </c>
      <c r="D42" s="127">
        <f>HLOOKUP($A42,AVGs!$C:$AZ,VLOOKUP(D$2,AVGs!$B:$BA,52,FALSE),FALSE)</f>
        <v>4.5749999999999999E-2</v>
      </c>
      <c r="E42" s="127">
        <f>HLOOKUP($A42,AVGs!$C:$AZ,VLOOKUP(E$2,AVGs!$B:$BA,52,FALSE),FALSE)</f>
        <v>5.2499999999999998E-2</v>
      </c>
    </row>
    <row r="43" spans="1:5">
      <c r="A43" s="14" t="s">
        <v>154</v>
      </c>
      <c r="B43" s="4" t="s">
        <v>155</v>
      </c>
      <c r="C43" s="127">
        <f>HLOOKUP($A43,AVGs!$C:$AZ,VLOOKUP(C$2,AVGs!$B:$BA,52,FALSE),FALSE)</f>
        <v>-9.6000000000000002E-2</v>
      </c>
      <c r="D43" s="127">
        <f>HLOOKUP($A43,AVGs!$C:$AZ,VLOOKUP(D$2,AVGs!$B:$BA,52,FALSE),FALSE)</f>
        <v>-0.12675</v>
      </c>
      <c r="E43" s="127">
        <f>HLOOKUP($A43,AVGs!$C:$AZ,VLOOKUP(E$2,AVGs!$B:$BA,52,FALSE),FALSE)</f>
        <v>-7.0714285714285716E-2</v>
      </c>
    </row>
    <row r="44" spans="1:5">
      <c r="A44" s="14" t="s">
        <v>156</v>
      </c>
      <c r="B44" s="4" t="s">
        <v>157</v>
      </c>
      <c r="C44" s="127">
        <f>HLOOKUP($A44,AVGs!$C:$AZ,VLOOKUP(C$2,AVGs!$B:$BA,52,FALSE),FALSE)</f>
        <v>-0.14599999999999999</v>
      </c>
      <c r="D44" s="127">
        <f>HLOOKUP($A44,AVGs!$C:$AZ,VLOOKUP(D$2,AVGs!$B:$BA,52,FALSE),FALSE)</f>
        <v>-0.21924999999999997</v>
      </c>
      <c r="E44" s="127">
        <f>HLOOKUP($A44,AVGs!$C:$AZ,VLOOKUP(E$2,AVGs!$B:$BA,52,FALSE),FALSE)</f>
        <v>-9.5000000000000001E-2</v>
      </c>
    </row>
    <row r="45" spans="1:5">
      <c r="A45" s="14" t="s">
        <v>124</v>
      </c>
      <c r="B45" s="4" t="s">
        <v>159</v>
      </c>
      <c r="C45" s="127">
        <f>HLOOKUP($A45,AVGs!$C:$AZ,VLOOKUP(C$2,AVGs!$B:$BA,52,FALSE),FALSE)</f>
        <v>0</v>
      </c>
      <c r="D45" s="127">
        <f>HLOOKUP($A45,AVGs!$C:$AZ,VLOOKUP(D$2,AVGs!$B:$BA,52,FALSE),FALSE)</f>
        <v>9.7500000000000003E-2</v>
      </c>
      <c r="E45" s="127">
        <f>HLOOKUP($A45,AVGs!$C:$AZ,VLOOKUP(E$2,AVGs!$B:$BA,52,FALSE),FALSE)</f>
        <v>0.30642857142857144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AT326"/>
  <sheetViews>
    <sheetView showGridLines="0" topLeftCell="B1" workbookViewId="0">
      <pane xSplit="3" ySplit="4" topLeftCell="E48" activePane="bottomRight" state="frozen"/>
      <selection activeCell="B1" sqref="B1"/>
      <selection pane="topRight" activeCell="E1" sqref="E1"/>
      <selection pane="bottomLeft" activeCell="B5" sqref="B5"/>
      <selection pane="bottomRight" activeCell="B59" sqref="B59"/>
    </sheetView>
  </sheetViews>
  <sheetFormatPr defaultRowHeight="12.75"/>
  <cols>
    <col min="1" max="1" width="6.5703125" style="1" bestFit="1" customWidth="1"/>
    <col min="2" max="2" width="10.7109375" style="8" bestFit="1" customWidth="1"/>
    <col min="3" max="3" width="6.5703125" style="5" bestFit="1" customWidth="1"/>
    <col min="4" max="4" width="11.28515625" style="5" bestFit="1" customWidth="1"/>
    <col min="5" max="5" width="12" style="5" bestFit="1" customWidth="1"/>
    <col min="6" max="6" width="13.28515625" style="6" bestFit="1" customWidth="1"/>
    <col min="7" max="7" width="11.140625" style="5" bestFit="1" customWidth="1"/>
    <col min="8" max="8" width="15.7109375" style="5" bestFit="1" customWidth="1"/>
    <col min="9" max="9" width="14.42578125" style="5" bestFit="1" customWidth="1"/>
    <col min="10" max="10" width="11" style="5" bestFit="1" customWidth="1"/>
    <col min="11" max="11" width="15.85546875" style="3" bestFit="1" customWidth="1"/>
    <col min="12" max="12" width="7.140625" style="3" bestFit="1" customWidth="1"/>
    <col min="13" max="13" width="17" style="1" bestFit="1" customWidth="1"/>
    <col min="14" max="14" width="16.140625" style="1" bestFit="1" customWidth="1"/>
    <col min="15" max="15" width="11.28515625" style="1" bestFit="1" customWidth="1"/>
    <col min="16" max="16" width="11.85546875" style="1" bestFit="1" customWidth="1"/>
    <col min="17" max="17" width="9.85546875" style="1" bestFit="1" customWidth="1"/>
    <col min="18" max="18" width="14.28515625" style="1" bestFit="1" customWidth="1"/>
    <col min="19" max="19" width="9.85546875" style="1" bestFit="1" customWidth="1"/>
    <col min="20" max="20" width="9.140625" style="1" bestFit="1"/>
    <col min="21" max="21" width="15.85546875" style="1" bestFit="1" customWidth="1"/>
    <col min="22" max="22" width="12" style="1" bestFit="1" customWidth="1"/>
    <col min="23" max="23" width="13" style="1" bestFit="1" customWidth="1"/>
    <col min="24" max="24" width="9.42578125" style="1" bestFit="1" customWidth="1"/>
    <col min="25" max="26" width="9.140625" style="1"/>
    <col min="27" max="27" width="10.28515625" style="1" bestFit="1" customWidth="1"/>
    <col min="28" max="28" width="11.85546875" style="1" bestFit="1" customWidth="1"/>
    <col min="29" max="29" width="13.28515625" style="1" bestFit="1" customWidth="1"/>
    <col min="30" max="30" width="12" style="1" bestFit="1" customWidth="1"/>
    <col min="31" max="31" width="12.5703125" style="1" bestFit="1" customWidth="1"/>
    <col min="32" max="32" width="11.85546875" style="1" bestFit="1" customWidth="1"/>
    <col min="33" max="33" width="9.85546875" style="1" bestFit="1" customWidth="1"/>
    <col min="34" max="34" width="10.28515625" style="1" bestFit="1" customWidth="1"/>
    <col min="35" max="35" width="11.7109375" style="1" bestFit="1" customWidth="1"/>
    <col min="36" max="36" width="15.5703125" style="1" bestFit="1" customWidth="1"/>
    <col min="37" max="37" width="16.5703125" style="1" bestFit="1" customWidth="1"/>
    <col min="38" max="38" width="13.5703125" style="1" bestFit="1" customWidth="1"/>
    <col min="39" max="42" width="13.28515625" style="1" bestFit="1" customWidth="1"/>
    <col min="43" max="16384" width="9.140625" style="1"/>
  </cols>
  <sheetData>
    <row r="3" spans="1:46" s="14" customFormat="1">
      <c r="B3" s="15" t="s">
        <v>1</v>
      </c>
      <c r="C3" s="10" t="s">
        <v>3</v>
      </c>
      <c r="D3" s="10" t="s">
        <v>8</v>
      </c>
      <c r="E3" s="10" t="s">
        <v>6</v>
      </c>
      <c r="F3" s="10" t="s">
        <v>13</v>
      </c>
      <c r="G3" s="12" t="s">
        <v>14</v>
      </c>
      <c r="H3" s="16" t="s">
        <v>15</v>
      </c>
      <c r="I3" s="16" t="s">
        <v>16</v>
      </c>
      <c r="J3" s="16" t="s">
        <v>7</v>
      </c>
      <c r="K3" s="16" t="s">
        <v>20</v>
      </c>
      <c r="L3" s="16" t="s">
        <v>9</v>
      </c>
      <c r="M3" s="17" t="s">
        <v>17</v>
      </c>
      <c r="N3" s="17" t="s">
        <v>18</v>
      </c>
      <c r="O3" s="17" t="s">
        <v>10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7" t="s">
        <v>88</v>
      </c>
      <c r="X3" s="14" t="s">
        <v>89</v>
      </c>
      <c r="Y3" s="14" t="s">
        <v>90</v>
      </c>
      <c r="Z3" s="14" t="s">
        <v>91</v>
      </c>
      <c r="AA3" s="14" t="s">
        <v>23</v>
      </c>
      <c r="AB3" s="14" t="s">
        <v>92</v>
      </c>
      <c r="AC3" s="14" t="s">
        <v>93</v>
      </c>
      <c r="AD3" s="14" t="s">
        <v>94</v>
      </c>
      <c r="AE3" s="14" t="s">
        <v>95</v>
      </c>
      <c r="AF3" s="14" t="s">
        <v>96</v>
      </c>
      <c r="AG3" s="14" t="s">
        <v>97</v>
      </c>
      <c r="AH3" s="14" t="s">
        <v>98</v>
      </c>
      <c r="AI3" s="14" t="s">
        <v>99</v>
      </c>
      <c r="AJ3" s="14" t="s">
        <v>100</v>
      </c>
      <c r="AK3" s="7" t="s">
        <v>101</v>
      </c>
      <c r="AL3" s="14" t="s">
        <v>102</v>
      </c>
      <c r="AM3" s="14" t="s">
        <v>103</v>
      </c>
      <c r="AN3" s="14" t="s">
        <v>104</v>
      </c>
      <c r="AO3" s="14" t="s">
        <v>105</v>
      </c>
      <c r="AP3" s="14" t="s">
        <v>106</v>
      </c>
      <c r="AQ3" s="14" t="s">
        <v>154</v>
      </c>
      <c r="AR3" s="14" t="s">
        <v>156</v>
      </c>
      <c r="AS3" s="14" t="s">
        <v>124</v>
      </c>
      <c r="AT3" s="14" t="s">
        <v>102</v>
      </c>
    </row>
    <row r="4" spans="1:46" s="14" customFormat="1" ht="12">
      <c r="B4" s="15" t="s">
        <v>2</v>
      </c>
      <c r="C4" s="11" t="s">
        <v>4</v>
      </c>
      <c r="D4" s="11" t="s">
        <v>5</v>
      </c>
      <c r="E4" s="11" t="s">
        <v>5</v>
      </c>
      <c r="F4" s="11" t="s">
        <v>5</v>
      </c>
      <c r="G4" s="13" t="s">
        <v>5</v>
      </c>
      <c r="H4" s="18" t="s">
        <v>5</v>
      </c>
      <c r="I4" s="18" t="s">
        <v>5</v>
      </c>
      <c r="J4" s="18" t="s">
        <v>5</v>
      </c>
      <c r="K4" s="18" t="s">
        <v>5</v>
      </c>
      <c r="L4" s="18" t="s">
        <v>5</v>
      </c>
      <c r="M4" s="19" t="s">
        <v>5</v>
      </c>
      <c r="N4" s="19" t="s">
        <v>5</v>
      </c>
      <c r="O4" s="19" t="s">
        <v>5</v>
      </c>
      <c r="P4" s="19" t="s">
        <v>5</v>
      </c>
      <c r="Q4" s="19" t="s">
        <v>5</v>
      </c>
      <c r="R4" s="19" t="s">
        <v>5</v>
      </c>
      <c r="S4" s="19" t="s">
        <v>5</v>
      </c>
      <c r="T4" s="19" t="s">
        <v>5</v>
      </c>
      <c r="U4" s="19" t="s">
        <v>5</v>
      </c>
      <c r="V4" s="19" t="s">
        <v>5</v>
      </c>
      <c r="W4" s="19" t="s">
        <v>5</v>
      </c>
      <c r="X4" s="19" t="s">
        <v>5</v>
      </c>
      <c r="Y4" s="19" t="s">
        <v>5</v>
      </c>
      <c r="Z4" s="19" t="s">
        <v>5</v>
      </c>
      <c r="AA4" s="19" t="s">
        <v>5</v>
      </c>
      <c r="AB4" s="19" t="s">
        <v>5</v>
      </c>
      <c r="AC4" s="19" t="s">
        <v>5</v>
      </c>
      <c r="AD4" s="19" t="s">
        <v>5</v>
      </c>
      <c r="AE4" s="19" t="s">
        <v>5</v>
      </c>
      <c r="AF4" s="19" t="s">
        <v>5</v>
      </c>
      <c r="AG4" s="19" t="s">
        <v>5</v>
      </c>
      <c r="AH4" s="19" t="s">
        <v>5</v>
      </c>
      <c r="AI4" s="19" t="s">
        <v>5</v>
      </c>
      <c r="AJ4" s="19" t="s">
        <v>5</v>
      </c>
      <c r="AK4" s="19" t="s">
        <v>5</v>
      </c>
      <c r="AL4" s="19" t="s">
        <v>5</v>
      </c>
      <c r="AM4" s="19" t="s">
        <v>5</v>
      </c>
      <c r="AN4" s="19" t="s">
        <v>5</v>
      </c>
      <c r="AO4" s="19" t="s">
        <v>5</v>
      </c>
      <c r="AP4" s="19" t="s">
        <v>5</v>
      </c>
      <c r="AQ4" s="19" t="s">
        <v>5</v>
      </c>
      <c r="AR4" s="19" t="s">
        <v>5</v>
      </c>
      <c r="AS4" s="19" t="s">
        <v>5</v>
      </c>
      <c r="AT4" s="19" t="s">
        <v>150</v>
      </c>
    </row>
    <row r="5" spans="1:46">
      <c r="B5" s="8" t="s">
        <v>0</v>
      </c>
    </row>
    <row r="6" spans="1:46" s="3" customFormat="1">
      <c r="A6" s="3">
        <v>0.97164478459898407</v>
      </c>
      <c r="B6" s="9">
        <v>36831</v>
      </c>
      <c r="C6" s="2"/>
      <c r="D6" s="5"/>
      <c r="E6" s="5"/>
      <c r="F6" s="6"/>
      <c r="G6" s="5"/>
      <c r="H6" s="5"/>
      <c r="I6" s="5"/>
      <c r="J6" s="5">
        <v>-1.0999999999999999E-2</v>
      </c>
      <c r="K6" s="3">
        <v>-2.1000000000000001E-2</v>
      </c>
      <c r="M6" s="3">
        <v>-0.191</v>
      </c>
      <c r="P6" s="3">
        <v>-0.13100000000000001</v>
      </c>
      <c r="Q6" s="3">
        <v>-0.161</v>
      </c>
      <c r="R6" s="3">
        <v>-0.151</v>
      </c>
      <c r="S6" s="3">
        <v>-0.111</v>
      </c>
      <c r="T6" s="3">
        <v>-0.121</v>
      </c>
      <c r="U6" s="3">
        <v>-0.13100000000000001</v>
      </c>
      <c r="V6" s="3">
        <v>-0.121</v>
      </c>
      <c r="W6" s="3">
        <v>-5.0999999999999997E-2</v>
      </c>
      <c r="X6" s="3">
        <v>0.52900000000000003</v>
      </c>
      <c r="Y6" s="3">
        <v>0.63900000000000001</v>
      </c>
      <c r="Z6" s="3">
        <v>-4.2099999999999999E-2</v>
      </c>
      <c r="AB6" s="3">
        <v>-0.121</v>
      </c>
      <c r="AD6" s="3">
        <v>-0.20100000000000001</v>
      </c>
      <c r="AE6" s="3">
        <v>-0.151</v>
      </c>
      <c r="AF6" s="3">
        <v>-0.191</v>
      </c>
      <c r="AG6" s="3">
        <v>-0.13100000000000001</v>
      </c>
      <c r="AH6" s="3">
        <v>0.77900000000000003</v>
      </c>
      <c r="AI6" s="3">
        <v>-0.13100000000000001</v>
      </c>
      <c r="AJ6" s="3">
        <v>-0.17599999999999999</v>
      </c>
      <c r="AK6" s="3">
        <v>-0.151</v>
      </c>
      <c r="AL6" s="3">
        <v>-0.151</v>
      </c>
      <c r="AM6" s="3">
        <v>-0.121</v>
      </c>
      <c r="AN6" s="3">
        <v>-8.1000000000000003E-2</v>
      </c>
      <c r="AO6" s="3">
        <v>-3.1E-2</v>
      </c>
      <c r="AP6" s="3">
        <v>-1E-3</v>
      </c>
      <c r="AQ6" s="3">
        <v>-0.121</v>
      </c>
      <c r="AR6" s="3">
        <v>-0.17100000000000001</v>
      </c>
      <c r="AT6" s="3">
        <v>7.0000000000000007E-2</v>
      </c>
    </row>
    <row r="7" spans="1:46" s="3" customFormat="1" ht="14.25" customHeight="1">
      <c r="A7" s="3">
        <v>0.96595686340679554</v>
      </c>
      <c r="B7" s="9">
        <v>36861</v>
      </c>
      <c r="C7" s="2"/>
      <c r="D7" s="5"/>
      <c r="E7" s="5"/>
      <c r="F7" s="6"/>
      <c r="G7" s="5"/>
      <c r="H7" s="5"/>
      <c r="I7" s="5"/>
      <c r="J7" s="5">
        <v>1.4E-2</v>
      </c>
      <c r="K7" s="3">
        <v>-6.0000000000000001E-3</v>
      </c>
      <c r="M7" s="3">
        <v>-6.0000000000000001E-3</v>
      </c>
      <c r="P7" s="3">
        <v>-0.11600000000000001</v>
      </c>
      <c r="Q7" s="3">
        <v>-0.126</v>
      </c>
      <c r="R7" s="3">
        <v>-0.156</v>
      </c>
      <c r="S7" s="3">
        <v>-9.6000000000000002E-2</v>
      </c>
      <c r="T7" s="3">
        <v>-0.13600000000000001</v>
      </c>
      <c r="U7" s="3">
        <v>-0.106</v>
      </c>
      <c r="V7" s="3">
        <v>-0.106</v>
      </c>
      <c r="W7" s="3">
        <v>6.0000000000000001E-3</v>
      </c>
      <c r="X7" s="3">
        <v>8.0239999999999991</v>
      </c>
      <c r="Y7" s="3">
        <v>8.0640000000000001</v>
      </c>
      <c r="Z7" s="3">
        <v>7.4999999999999997E-3</v>
      </c>
      <c r="AB7" s="3">
        <v>-0.106</v>
      </c>
      <c r="AD7" s="3">
        <v>-0.186</v>
      </c>
      <c r="AE7" s="3">
        <v>-0.126</v>
      </c>
      <c r="AF7" s="3">
        <v>-0.156</v>
      </c>
      <c r="AG7" s="3">
        <v>-1.6E-2</v>
      </c>
      <c r="AH7" s="3">
        <v>8.1340000000000003</v>
      </c>
      <c r="AI7" s="3">
        <v>-0.13600000000000001</v>
      </c>
      <c r="AJ7" s="3">
        <v>-0.18099999999999999</v>
      </c>
      <c r="AK7" s="3">
        <v>-0.156</v>
      </c>
      <c r="AL7" s="3">
        <v>-0.156</v>
      </c>
      <c r="AM7" s="3">
        <v>-8.5999999999999993E-2</v>
      </c>
      <c r="AN7" s="3">
        <v>-2.5999999999999999E-2</v>
      </c>
      <c r="AO7" s="3">
        <v>-1.4E-2</v>
      </c>
      <c r="AP7" s="3">
        <v>4.3999999999999997E-2</v>
      </c>
      <c r="AQ7" s="3">
        <v>-9.6000000000000002E-2</v>
      </c>
      <c r="AR7" s="3">
        <v>-0.14599999999999999</v>
      </c>
      <c r="AT7" s="3">
        <v>0.02</v>
      </c>
    </row>
    <row r="8" spans="1:46" s="3" customFormat="1">
      <c r="A8" s="3">
        <v>0.96006536427054279</v>
      </c>
      <c r="B8" s="9">
        <v>36892</v>
      </c>
      <c r="C8" s="2"/>
      <c r="D8" s="5"/>
      <c r="E8" s="5"/>
      <c r="F8" s="6"/>
      <c r="G8" s="5"/>
      <c r="H8" s="5"/>
      <c r="I8" s="5"/>
      <c r="J8" s="5">
        <v>0.622</v>
      </c>
      <c r="K8" s="3">
        <v>0.54200000000000004</v>
      </c>
      <c r="M8" s="3">
        <v>-1.218</v>
      </c>
      <c r="P8" s="3">
        <v>-0.09</v>
      </c>
      <c r="Q8" s="3">
        <v>-0.28000000000000003</v>
      </c>
      <c r="R8" s="3">
        <v>-5.8000000000000003E-2</v>
      </c>
      <c r="S8" s="3">
        <v>-0.13</v>
      </c>
      <c r="T8" s="3">
        <v>-3.7999999999999999E-2</v>
      </c>
      <c r="U8" s="3">
        <v>-0.15</v>
      </c>
      <c r="V8" s="3">
        <v>-0.14000000000000001</v>
      </c>
      <c r="W8" s="3">
        <v>-0.04</v>
      </c>
      <c r="X8" s="3">
        <v>4.1420000000000003</v>
      </c>
      <c r="Y8" s="3">
        <v>6.3419999999999996</v>
      </c>
      <c r="Z8" s="3">
        <v>-7.0000000000000007E-2</v>
      </c>
      <c r="AB8" s="3">
        <v>-0.16</v>
      </c>
      <c r="AD8" s="3">
        <v>-0.36</v>
      </c>
      <c r="AE8" s="3">
        <v>-0.18</v>
      </c>
      <c r="AF8" s="3">
        <v>-0.15</v>
      </c>
      <c r="AG8" s="3">
        <v>-1.1779999999999999</v>
      </c>
      <c r="AH8" s="3">
        <v>4.6619999999999999</v>
      </c>
      <c r="AI8" s="3">
        <v>-5.8000000000000003E-2</v>
      </c>
      <c r="AJ8" s="3">
        <v>-8.3000000000000004E-2</v>
      </c>
      <c r="AK8" s="3">
        <v>-5.8000000000000003E-2</v>
      </c>
      <c r="AL8" s="3">
        <v>-5.8000000000000003E-2</v>
      </c>
      <c r="AM8" s="3">
        <v>-0.11</v>
      </c>
      <c r="AN8" s="3">
        <v>-0.08</v>
      </c>
      <c r="AO8" s="3">
        <v>-0.01</v>
      </c>
      <c r="AP8" s="3">
        <v>0.04</v>
      </c>
      <c r="AQ8" s="3">
        <v>-0.16</v>
      </c>
      <c r="AR8" s="3">
        <v>-0.31</v>
      </c>
      <c r="AT8" s="3">
        <v>0.2</v>
      </c>
    </row>
    <row r="9" spans="1:46" s="3" customFormat="1">
      <c r="A9" s="3">
        <v>0.95417705589313584</v>
      </c>
      <c r="B9" s="9">
        <v>36923</v>
      </c>
      <c r="C9" s="2"/>
      <c r="D9" s="5">
        <v>6.49</v>
      </c>
      <c r="E9" s="5">
        <v>6.52</v>
      </c>
      <c r="F9" s="6"/>
      <c r="G9" s="5"/>
      <c r="H9" s="5"/>
      <c r="I9" s="5"/>
      <c r="J9" s="5">
        <v>1.7000000000000001E-2</v>
      </c>
      <c r="K9" s="3">
        <v>6.7000000000000004E-2</v>
      </c>
      <c r="L9" s="3">
        <v>6.54</v>
      </c>
      <c r="M9" s="3">
        <v>0.29699999999999999</v>
      </c>
      <c r="P9" s="3">
        <v>-0.193</v>
      </c>
      <c r="Q9" s="3">
        <v>-0.153</v>
      </c>
      <c r="R9" s="3">
        <v>-0.13300000000000001</v>
      </c>
      <c r="S9" s="3">
        <v>-0.17299999999999999</v>
      </c>
      <c r="T9" s="3">
        <v>-0.113</v>
      </c>
      <c r="U9" s="3">
        <v>-0.17299999999999999</v>
      </c>
      <c r="V9" s="3">
        <v>-0.16300000000000001</v>
      </c>
      <c r="W9" s="3">
        <v>-4.2999999999999997E-2</v>
      </c>
      <c r="X9" s="3">
        <v>3.8069999999999999</v>
      </c>
      <c r="Y9" s="3">
        <v>6.3369999999999997</v>
      </c>
      <c r="Z9" s="3">
        <v>-7.2999999999999995E-2</v>
      </c>
      <c r="AA9" s="3">
        <v>6.52</v>
      </c>
      <c r="AB9" s="3">
        <v>-0.21299999999999999</v>
      </c>
      <c r="AD9" s="3">
        <v>-0.49299999999999999</v>
      </c>
      <c r="AE9" s="3">
        <v>-0.223</v>
      </c>
      <c r="AF9" s="3">
        <v>-0.27300000000000002</v>
      </c>
      <c r="AG9" s="3">
        <v>-5.2999999999999999E-2</v>
      </c>
      <c r="AH9" s="3">
        <v>6.1070000000000002</v>
      </c>
      <c r="AI9" s="3">
        <v>-7.2999999999999995E-2</v>
      </c>
      <c r="AJ9" s="3">
        <v>-0.158</v>
      </c>
      <c r="AK9" s="3">
        <v>-0.13300000000000001</v>
      </c>
      <c r="AL9" s="3">
        <v>-0.13300000000000001</v>
      </c>
      <c r="AM9" s="3">
        <v>-0.193</v>
      </c>
      <c r="AN9" s="3">
        <v>-0.123</v>
      </c>
      <c r="AO9" s="3">
        <v>-5.2999999999999999E-2</v>
      </c>
      <c r="AP9" s="3">
        <v>4.7E-2</v>
      </c>
      <c r="AQ9" s="3">
        <v>-0.16300000000000001</v>
      </c>
      <c r="AR9" s="3">
        <v>-0.28299999999999997</v>
      </c>
      <c r="AT9" s="3">
        <v>0.04</v>
      </c>
    </row>
    <row r="10" spans="1:46" s="3" customFormat="1">
      <c r="A10" s="3">
        <v>0.9488439061402637</v>
      </c>
      <c r="B10" s="9">
        <v>36951</v>
      </c>
      <c r="C10" s="2">
        <v>4.9980000000000002</v>
      </c>
      <c r="D10" s="5">
        <v>0.311999999999999</v>
      </c>
      <c r="E10" s="5">
        <v>0.27199999999999902</v>
      </c>
      <c r="F10" s="6">
        <v>0.63200000000000001</v>
      </c>
      <c r="G10" s="5">
        <v>0.54200000000000004</v>
      </c>
      <c r="H10" s="5">
        <v>0.39200000000000002</v>
      </c>
      <c r="I10" s="5">
        <v>0.29199999999999998</v>
      </c>
      <c r="J10" s="5">
        <v>0.17199999999999999</v>
      </c>
      <c r="K10" s="3">
        <v>0.152</v>
      </c>
      <c r="L10" s="3">
        <v>0.35699999999999898</v>
      </c>
      <c r="M10" s="3">
        <v>-0.16800000000000001</v>
      </c>
      <c r="N10" s="3">
        <v>0.20979999999999999</v>
      </c>
      <c r="O10" s="3">
        <v>0.33</v>
      </c>
      <c r="P10" s="3">
        <v>-0.11799999999999999</v>
      </c>
      <c r="Q10" s="3">
        <v>-0.158</v>
      </c>
      <c r="R10" s="3">
        <v>-8.0000000000000002E-3</v>
      </c>
      <c r="S10" s="3">
        <v>-9.8000000000000004E-2</v>
      </c>
      <c r="T10" s="3">
        <v>-8.0000000000000002E-3</v>
      </c>
      <c r="U10" s="3">
        <v>-9.8000000000000004E-2</v>
      </c>
      <c r="V10" s="3">
        <v>-0.13800000000000001</v>
      </c>
      <c r="W10" s="3">
        <v>2.1999999999999999E-2</v>
      </c>
      <c r="X10" s="3">
        <v>3.4020000000000001</v>
      </c>
      <c r="Y10" s="3">
        <v>7.5819999999999999</v>
      </c>
      <c r="Z10" s="3">
        <v>3.2000000000000001E-2</v>
      </c>
      <c r="AA10" s="3">
        <v>0.30199999999999899</v>
      </c>
      <c r="AB10" s="3">
        <v>-7.8E-2</v>
      </c>
      <c r="AC10" s="3">
        <v>0.63200000000000001</v>
      </c>
      <c r="AD10" s="3">
        <v>-0.28799999999999998</v>
      </c>
      <c r="AE10" s="3">
        <v>-8.7999999999999995E-2</v>
      </c>
      <c r="AF10" s="3">
        <v>-0.20799999999999999</v>
      </c>
      <c r="AG10" s="3">
        <v>-0.16800000000000001</v>
      </c>
      <c r="AH10" s="3">
        <v>6.2519999999999998</v>
      </c>
      <c r="AI10" s="3">
        <v>1.2E-2</v>
      </c>
      <c r="AJ10" s="3">
        <v>-3.3000000000000002E-2</v>
      </c>
      <c r="AK10" s="3">
        <v>-8.0000000000000002E-3</v>
      </c>
      <c r="AL10" s="3">
        <v>-8.0000000000000002E-3</v>
      </c>
      <c r="AM10" s="3">
        <v>-7.8E-2</v>
      </c>
      <c r="AN10" s="3">
        <v>-1.7999999999999999E-2</v>
      </c>
      <c r="AO10" s="3">
        <v>3.2000000000000001E-2</v>
      </c>
      <c r="AP10" s="3">
        <v>5.1999999999999998E-2</v>
      </c>
      <c r="AQ10" s="3">
        <v>-8.7999999999999995E-2</v>
      </c>
      <c r="AR10" s="3">
        <v>-0.13800000000000001</v>
      </c>
      <c r="AS10" s="3">
        <v>0.39</v>
      </c>
      <c r="AT10" s="3">
        <v>0.04</v>
      </c>
    </row>
    <row r="11" spans="1:46" s="3" customFormat="1">
      <c r="A11" s="3">
        <v>0.94296756366283319</v>
      </c>
      <c r="B11" s="9">
        <v>36982</v>
      </c>
      <c r="C11" s="2">
        <v>5.27</v>
      </c>
      <c r="D11" s="5">
        <v>0.27</v>
      </c>
      <c r="E11" s="5">
        <v>0.17499999999999999</v>
      </c>
      <c r="F11" s="6">
        <v>0.45</v>
      </c>
      <c r="G11" s="5">
        <v>0.43</v>
      </c>
      <c r="H11" s="5">
        <v>0.315</v>
      </c>
      <c r="I11" s="5">
        <v>0.245</v>
      </c>
      <c r="J11" s="5">
        <v>5.5E-2</v>
      </c>
      <c r="K11" s="3">
        <v>5.5E-2</v>
      </c>
      <c r="L11" s="3">
        <v>0.315</v>
      </c>
      <c r="M11" s="3">
        <v>-0.64</v>
      </c>
      <c r="N11" s="3">
        <v>-0.28124133640601001</v>
      </c>
      <c r="O11" s="3">
        <v>0.34</v>
      </c>
      <c r="P11" s="3">
        <v>-5.2499999999999998E-2</v>
      </c>
      <c r="Q11" s="3">
        <v>-0.09</v>
      </c>
      <c r="R11" s="3">
        <v>-0.09</v>
      </c>
      <c r="S11" s="3">
        <v>-5.2499999999999998E-2</v>
      </c>
      <c r="T11" s="3">
        <v>-7.0000000000000007E-2</v>
      </c>
      <c r="U11" s="3">
        <v>-7.2499999999999995E-2</v>
      </c>
      <c r="V11" s="3">
        <v>-0.09</v>
      </c>
      <c r="W11" s="3">
        <v>-1.4999999999999999E-2</v>
      </c>
      <c r="X11" s="3">
        <v>2.25</v>
      </c>
      <c r="Y11" s="3">
        <v>4.95</v>
      </c>
      <c r="Z11" s="3">
        <v>0</v>
      </c>
      <c r="AA11" s="3">
        <v>0.28000000000000003</v>
      </c>
      <c r="AB11" s="3">
        <v>-0.08</v>
      </c>
      <c r="AC11" s="3">
        <v>0.45</v>
      </c>
      <c r="AD11" s="3">
        <v>-0.17249999999999999</v>
      </c>
      <c r="AE11" s="3">
        <v>-0.105</v>
      </c>
      <c r="AF11" s="3">
        <v>-0.16250000000000001</v>
      </c>
      <c r="AG11" s="3">
        <v>-0.5</v>
      </c>
      <c r="AH11" s="3">
        <v>2.95</v>
      </c>
      <c r="AI11" s="3">
        <v>-7.0000000000000007E-2</v>
      </c>
      <c r="AJ11" s="3">
        <v>-0.115</v>
      </c>
      <c r="AK11" s="3">
        <v>-0.09</v>
      </c>
      <c r="AL11" s="3">
        <v>-0.09</v>
      </c>
      <c r="AM11" s="3">
        <v>-7.0000000000000007E-2</v>
      </c>
      <c r="AN11" s="3">
        <v>-0.03</v>
      </c>
      <c r="AO11" s="3">
        <v>0.02</v>
      </c>
      <c r="AP11" s="3">
        <v>5.2499999999999998E-2</v>
      </c>
      <c r="AQ11" s="3">
        <v>-7.4999999999999997E-2</v>
      </c>
      <c r="AR11" s="3">
        <v>-0.11</v>
      </c>
      <c r="AS11" s="3">
        <v>0.34</v>
      </c>
      <c r="AT11" s="3">
        <v>0.06</v>
      </c>
    </row>
    <row r="12" spans="1:46" s="3" customFormat="1">
      <c r="A12" s="3">
        <v>0.93735576205938309</v>
      </c>
      <c r="B12" s="9">
        <v>37012</v>
      </c>
      <c r="C12" s="2">
        <v>5.3150000000000004</v>
      </c>
      <c r="D12" s="5">
        <v>0.26500000000000001</v>
      </c>
      <c r="E12" s="5">
        <v>0.16500000000000001</v>
      </c>
      <c r="F12" s="6">
        <v>0.43</v>
      </c>
      <c r="G12" s="5">
        <v>0.41249999999999998</v>
      </c>
      <c r="H12" s="5">
        <v>0.28499999999999998</v>
      </c>
      <c r="I12" s="5">
        <v>0.24</v>
      </c>
      <c r="J12" s="5">
        <v>0.04</v>
      </c>
      <c r="K12" s="3">
        <v>0.04</v>
      </c>
      <c r="L12" s="3">
        <v>0.31</v>
      </c>
      <c r="M12" s="3">
        <v>-0.57250000000000001</v>
      </c>
      <c r="N12" s="3">
        <v>-0.24</v>
      </c>
      <c r="O12" s="3">
        <v>0.315</v>
      </c>
      <c r="P12" s="3">
        <v>-5.2499999999999998E-2</v>
      </c>
      <c r="Q12" s="3">
        <v>-0.09</v>
      </c>
      <c r="R12" s="3">
        <v>-8.5000000000000006E-2</v>
      </c>
      <c r="S12" s="3">
        <v>-0.06</v>
      </c>
      <c r="T12" s="3">
        <v>-6.5000000000000002E-2</v>
      </c>
      <c r="U12" s="3">
        <v>-7.2499999999999995E-2</v>
      </c>
      <c r="V12" s="3">
        <v>-0.09</v>
      </c>
      <c r="W12" s="3">
        <v>-1.4999999999999999E-2</v>
      </c>
      <c r="X12" s="3">
        <v>3</v>
      </c>
      <c r="Y12" s="3">
        <v>4.8</v>
      </c>
      <c r="Z12" s="3">
        <v>2.5000000000000001E-3</v>
      </c>
      <c r="AA12" s="3">
        <v>0.27500000000000002</v>
      </c>
      <c r="AB12" s="3">
        <v>-7.2499999999999995E-2</v>
      </c>
      <c r="AC12" s="3">
        <v>0.43</v>
      </c>
      <c r="AD12" s="3">
        <v>-0.15</v>
      </c>
      <c r="AE12" s="3">
        <v>-0.1</v>
      </c>
      <c r="AF12" s="3">
        <v>-0.14000000000000001</v>
      </c>
      <c r="AG12" s="3">
        <v>-0.44</v>
      </c>
      <c r="AH12" s="3">
        <v>4.45</v>
      </c>
      <c r="AI12" s="3">
        <v>-6.5000000000000002E-2</v>
      </c>
      <c r="AJ12" s="3">
        <v>-0.11</v>
      </c>
      <c r="AK12" s="3">
        <v>-8.5000000000000006E-2</v>
      </c>
      <c r="AL12" s="3">
        <v>-8.5000000000000006E-2</v>
      </c>
      <c r="AM12" s="3">
        <v>-6.7500000000000004E-2</v>
      </c>
      <c r="AN12" s="3">
        <v>-2.75E-2</v>
      </c>
      <c r="AO12" s="3">
        <v>2.2499999999999999E-2</v>
      </c>
      <c r="AP12" s="3">
        <v>5.2499999999999998E-2</v>
      </c>
      <c r="AQ12" s="3">
        <v>-7.0000000000000007E-2</v>
      </c>
      <c r="AR12" s="3">
        <v>-9.5000000000000001E-2</v>
      </c>
      <c r="AS12" s="3">
        <v>0.315</v>
      </c>
      <c r="AT12" s="3">
        <v>0.06</v>
      </c>
    </row>
    <row r="13" spans="1:46" s="3" customFormat="1">
      <c r="A13" s="3">
        <v>0.9315647012725139</v>
      </c>
      <c r="B13" s="9">
        <v>37043</v>
      </c>
      <c r="C13" s="5">
        <v>5.36</v>
      </c>
      <c r="D13" s="5">
        <v>0.26500000000000001</v>
      </c>
      <c r="E13" s="5">
        <v>0.16500000000000001</v>
      </c>
      <c r="F13" s="6">
        <v>0.45</v>
      </c>
      <c r="G13" s="5">
        <v>0.42</v>
      </c>
      <c r="H13" s="5">
        <v>0.28999999999999998</v>
      </c>
      <c r="I13" s="5">
        <v>0.24</v>
      </c>
      <c r="J13" s="5">
        <v>0.04</v>
      </c>
      <c r="K13" s="3">
        <v>0.04</v>
      </c>
      <c r="L13" s="3">
        <v>0.31</v>
      </c>
      <c r="M13" s="3">
        <v>-0.66249999999999998</v>
      </c>
      <c r="N13" s="3">
        <v>-0.255</v>
      </c>
      <c r="O13" s="3">
        <v>0.3</v>
      </c>
      <c r="P13" s="3">
        <v>-0.05</v>
      </c>
      <c r="Q13" s="3">
        <v>-8.7499999999999994E-2</v>
      </c>
      <c r="R13" s="3">
        <v>-0.08</v>
      </c>
      <c r="S13" s="3">
        <v>-5.5E-2</v>
      </c>
      <c r="T13" s="3">
        <v>-0.06</v>
      </c>
      <c r="U13" s="3">
        <v>-7.2499999999999995E-2</v>
      </c>
      <c r="V13" s="3">
        <v>-0.09</v>
      </c>
      <c r="W13" s="3">
        <v>-1.4999999999999999E-2</v>
      </c>
      <c r="X13" s="3">
        <v>3</v>
      </c>
      <c r="Y13" s="3">
        <v>4.8</v>
      </c>
      <c r="Z13" s="3">
        <v>2.5000000000000001E-3</v>
      </c>
      <c r="AA13" s="3">
        <v>0.27500000000000002</v>
      </c>
      <c r="AB13" s="3">
        <v>-7.2499999999999995E-2</v>
      </c>
      <c r="AC13" s="3">
        <v>0.45</v>
      </c>
      <c r="AD13" s="3">
        <v>-0.15</v>
      </c>
      <c r="AE13" s="3">
        <v>-0.1</v>
      </c>
      <c r="AF13" s="3">
        <v>-0.14000000000000001</v>
      </c>
      <c r="AG13" s="3">
        <v>-0.36</v>
      </c>
      <c r="AH13" s="3">
        <v>4.45</v>
      </c>
      <c r="AI13" s="3">
        <v>-0.06</v>
      </c>
      <c r="AJ13" s="3">
        <v>-0.105</v>
      </c>
      <c r="AK13" s="3">
        <v>-0.08</v>
      </c>
      <c r="AL13" s="3">
        <v>-0.08</v>
      </c>
      <c r="AM13" s="3">
        <v>-6.7500000000000004E-2</v>
      </c>
      <c r="AN13" s="3">
        <v>-2.75E-2</v>
      </c>
      <c r="AO13" s="3">
        <v>2.2499999999999999E-2</v>
      </c>
      <c r="AP13" s="3">
        <v>5.2499999999999998E-2</v>
      </c>
      <c r="AQ13" s="3">
        <v>-7.0000000000000007E-2</v>
      </c>
      <c r="AR13" s="3">
        <v>-9.5000000000000001E-2</v>
      </c>
      <c r="AS13" s="3">
        <v>0.3</v>
      </c>
      <c r="AT13" s="3">
        <v>0.06</v>
      </c>
    </row>
    <row r="14" spans="1:46">
      <c r="A14" s="3">
        <v>0.92598713674311817</v>
      </c>
      <c r="B14" s="9">
        <v>37073</v>
      </c>
      <c r="C14" s="5">
        <v>5.3949999999999996</v>
      </c>
      <c r="D14" s="5">
        <v>0.26500000000000001</v>
      </c>
      <c r="E14" s="5">
        <v>0.17</v>
      </c>
      <c r="F14" s="6">
        <v>0.57999999999999996</v>
      </c>
      <c r="G14" s="5">
        <v>0.47</v>
      </c>
      <c r="H14" s="5">
        <v>0.34</v>
      </c>
      <c r="I14" s="5">
        <v>0.25</v>
      </c>
      <c r="J14" s="5">
        <v>0.04</v>
      </c>
      <c r="K14" s="3">
        <v>0.04</v>
      </c>
      <c r="L14" s="3">
        <v>0.31</v>
      </c>
      <c r="M14" s="1">
        <v>-0.83250000000000002</v>
      </c>
      <c r="N14" s="1">
        <v>-0.26500000000000001</v>
      </c>
      <c r="O14" s="1">
        <v>0.28499999999999998</v>
      </c>
      <c r="P14" s="1">
        <v>-0.05</v>
      </c>
      <c r="Q14" s="1">
        <v>-8.7499999999999994E-2</v>
      </c>
      <c r="R14" s="1">
        <v>-0.08</v>
      </c>
      <c r="S14" s="1">
        <v>-5.5E-2</v>
      </c>
      <c r="T14" s="1">
        <v>-0.06</v>
      </c>
      <c r="U14" s="1">
        <v>-7.2499999999999995E-2</v>
      </c>
      <c r="V14" s="1">
        <v>-0.09</v>
      </c>
      <c r="W14" s="1">
        <v>-1.4999999999999999E-2</v>
      </c>
      <c r="X14" s="1">
        <v>3.38</v>
      </c>
      <c r="Y14" s="1">
        <v>5.28</v>
      </c>
      <c r="Z14" s="1">
        <v>2.5000000000000001E-3</v>
      </c>
      <c r="AA14" s="1">
        <v>0.27500000000000002</v>
      </c>
      <c r="AB14" s="1">
        <v>-7.2499999999999995E-2</v>
      </c>
      <c r="AC14" s="1">
        <v>0.57999999999999996</v>
      </c>
      <c r="AD14" s="1">
        <v>-0.14000000000000001</v>
      </c>
      <c r="AE14" s="1">
        <v>-0.1</v>
      </c>
      <c r="AF14" s="1">
        <v>-0.13</v>
      </c>
      <c r="AG14" s="1">
        <v>-0.375</v>
      </c>
      <c r="AH14" s="1">
        <v>4.53</v>
      </c>
      <c r="AI14" s="1">
        <v>-0.06</v>
      </c>
      <c r="AJ14" s="1">
        <v>-0.105</v>
      </c>
      <c r="AK14" s="1">
        <v>-0.08</v>
      </c>
      <c r="AL14" s="1">
        <v>-0.08</v>
      </c>
      <c r="AM14" s="1">
        <v>-6.7500000000000004E-2</v>
      </c>
      <c r="AN14" s="1">
        <v>-2.75E-2</v>
      </c>
      <c r="AO14" s="1">
        <v>2.2499999999999999E-2</v>
      </c>
      <c r="AP14" s="1">
        <v>5.2499999999999998E-2</v>
      </c>
      <c r="AQ14" s="1">
        <v>-7.0000000000000007E-2</v>
      </c>
      <c r="AR14" s="1">
        <v>-8.5000000000000006E-2</v>
      </c>
      <c r="AS14" s="1">
        <v>0.28499999999999998</v>
      </c>
      <c r="AT14" s="1">
        <v>0.06</v>
      </c>
    </row>
    <row r="15" spans="1:46">
      <c r="A15" s="3">
        <v>0.92027289783480171</v>
      </c>
      <c r="B15" s="9">
        <v>37104</v>
      </c>
      <c r="C15" s="5">
        <v>5.4249999999999998</v>
      </c>
      <c r="D15" s="5">
        <v>0.27</v>
      </c>
      <c r="E15" s="5">
        <v>0.17499999999999999</v>
      </c>
      <c r="F15" s="6">
        <v>0.57999999999999996</v>
      </c>
      <c r="G15" s="5">
        <v>0.47</v>
      </c>
      <c r="H15" s="5">
        <v>0.34</v>
      </c>
      <c r="I15" s="5">
        <v>0.25</v>
      </c>
      <c r="J15" s="5">
        <v>0.04</v>
      </c>
      <c r="K15" s="3">
        <v>0.04</v>
      </c>
      <c r="L15" s="3">
        <v>0.315</v>
      </c>
      <c r="M15" s="1">
        <v>-0.83250000000000002</v>
      </c>
      <c r="N15" s="1">
        <v>-0.26500000000000001</v>
      </c>
      <c r="O15" s="1">
        <v>0.28499999999999998</v>
      </c>
      <c r="P15" s="1">
        <v>-0.05</v>
      </c>
      <c r="Q15" s="1">
        <v>-8.7499999999999994E-2</v>
      </c>
      <c r="R15" s="1">
        <v>-0.08</v>
      </c>
      <c r="S15" s="1">
        <v>-5.5E-2</v>
      </c>
      <c r="T15" s="1">
        <v>-0.06</v>
      </c>
      <c r="U15" s="1">
        <v>-7.2499999999999995E-2</v>
      </c>
      <c r="V15" s="1">
        <v>-0.09</v>
      </c>
      <c r="W15" s="1">
        <v>-1.4999999999999999E-2</v>
      </c>
      <c r="X15" s="1">
        <v>3.58</v>
      </c>
      <c r="Y15" s="1">
        <v>5.48</v>
      </c>
      <c r="Z15" s="1">
        <v>2.5000000000000001E-3</v>
      </c>
      <c r="AA15" s="1">
        <v>0.28000000000000003</v>
      </c>
      <c r="AB15" s="1">
        <v>-7.2499999999999995E-2</v>
      </c>
      <c r="AC15" s="1">
        <v>0.57999999999999996</v>
      </c>
      <c r="AD15" s="1">
        <v>-0.13250000000000001</v>
      </c>
      <c r="AE15" s="1">
        <v>-0.1</v>
      </c>
      <c r="AF15" s="1">
        <v>-0.1225</v>
      </c>
      <c r="AG15" s="1">
        <v>-0.375</v>
      </c>
      <c r="AH15" s="1">
        <v>4.7300000000000004</v>
      </c>
      <c r="AI15" s="1">
        <v>-0.06</v>
      </c>
      <c r="AJ15" s="1">
        <v>-0.105</v>
      </c>
      <c r="AK15" s="1">
        <v>-0.08</v>
      </c>
      <c r="AL15" s="1">
        <v>-0.08</v>
      </c>
      <c r="AM15" s="1">
        <v>-6.7500000000000004E-2</v>
      </c>
      <c r="AN15" s="1">
        <v>-2.75E-2</v>
      </c>
      <c r="AO15" s="1">
        <v>2.2499999999999999E-2</v>
      </c>
      <c r="AP15" s="1">
        <v>5.2499999999999998E-2</v>
      </c>
      <c r="AQ15" s="1">
        <v>-7.0000000000000007E-2</v>
      </c>
      <c r="AR15" s="1">
        <v>-0.08</v>
      </c>
      <c r="AS15" s="1">
        <v>0.28499999999999998</v>
      </c>
      <c r="AT15" s="1">
        <v>0.06</v>
      </c>
    </row>
    <row r="16" spans="1:46">
      <c r="A16" s="3">
        <v>0.91457525319580413</v>
      </c>
      <c r="B16" s="9">
        <v>37135</v>
      </c>
      <c r="C16" s="5">
        <v>5.3949999999999996</v>
      </c>
      <c r="D16" s="5">
        <v>0.27500000000000002</v>
      </c>
      <c r="E16" s="5">
        <v>0.17</v>
      </c>
      <c r="F16" s="6">
        <v>0.48</v>
      </c>
      <c r="G16" s="5">
        <v>0.44</v>
      </c>
      <c r="H16" s="5">
        <v>0.28999999999999998</v>
      </c>
      <c r="I16" s="5">
        <v>0.2</v>
      </c>
      <c r="J16" s="5">
        <v>0.04</v>
      </c>
      <c r="K16" s="3">
        <v>0.04</v>
      </c>
      <c r="L16" s="3">
        <v>0.32</v>
      </c>
      <c r="M16" s="1">
        <v>-0.83250000000000002</v>
      </c>
      <c r="N16" s="1">
        <v>-0.23499999999999999</v>
      </c>
      <c r="O16" s="1">
        <v>0.30499999999999999</v>
      </c>
      <c r="P16" s="1">
        <v>-0.05</v>
      </c>
      <c r="Q16" s="1">
        <v>-8.7499999999999994E-2</v>
      </c>
      <c r="R16" s="1">
        <v>-7.4999999999999997E-2</v>
      </c>
      <c r="S16" s="1">
        <v>-0.05</v>
      </c>
      <c r="T16" s="1">
        <v>-5.5E-2</v>
      </c>
      <c r="U16" s="1">
        <v>-7.2499999999999995E-2</v>
      </c>
      <c r="V16" s="1">
        <v>-0.09</v>
      </c>
      <c r="W16" s="1">
        <v>-1.4999999999999999E-2</v>
      </c>
      <c r="X16" s="1">
        <v>3.38</v>
      </c>
      <c r="Y16" s="1">
        <v>5.28</v>
      </c>
      <c r="Z16" s="1">
        <v>2.5000000000000001E-3</v>
      </c>
      <c r="AA16" s="1">
        <v>0.28499999999999998</v>
      </c>
      <c r="AB16" s="1">
        <v>-7.2499999999999995E-2</v>
      </c>
      <c r="AC16" s="1">
        <v>0.48</v>
      </c>
      <c r="AD16" s="1">
        <v>-0.14000000000000001</v>
      </c>
      <c r="AE16" s="1">
        <v>-0.1</v>
      </c>
      <c r="AF16" s="1">
        <v>-0.13</v>
      </c>
      <c r="AG16" s="1">
        <v>-0.375</v>
      </c>
      <c r="AH16" s="1">
        <v>4.53</v>
      </c>
      <c r="AI16" s="1">
        <v>-5.5E-2</v>
      </c>
      <c r="AJ16" s="1">
        <v>-0.1</v>
      </c>
      <c r="AK16" s="1">
        <v>-7.4999999999999997E-2</v>
      </c>
      <c r="AL16" s="1">
        <v>-7.4999999999999997E-2</v>
      </c>
      <c r="AM16" s="1">
        <v>-6.7500000000000004E-2</v>
      </c>
      <c r="AN16" s="1">
        <v>-2.75E-2</v>
      </c>
      <c r="AO16" s="1">
        <v>2.2499999999999999E-2</v>
      </c>
      <c r="AP16" s="1">
        <v>5.2499999999999998E-2</v>
      </c>
      <c r="AQ16" s="1">
        <v>-7.0000000000000007E-2</v>
      </c>
      <c r="AR16" s="1">
        <v>-0.09</v>
      </c>
      <c r="AS16" s="1">
        <v>0.30499999999999999</v>
      </c>
      <c r="AT16" s="1">
        <v>0.06</v>
      </c>
    </row>
    <row r="17" spans="1:46">
      <c r="A17" s="3">
        <v>0.90909517702246168</v>
      </c>
      <c r="B17" s="9">
        <v>37165</v>
      </c>
      <c r="C17" s="5">
        <v>5.4</v>
      </c>
      <c r="D17" s="5">
        <v>0.28000000000000003</v>
      </c>
      <c r="E17" s="5">
        <v>0.18</v>
      </c>
      <c r="F17" s="6">
        <v>0.53</v>
      </c>
      <c r="G17" s="5">
        <v>0.45500000000000002</v>
      </c>
      <c r="H17" s="5">
        <v>0.33750000000000002</v>
      </c>
      <c r="I17" s="5">
        <v>0.25</v>
      </c>
      <c r="J17" s="5">
        <v>0.06</v>
      </c>
      <c r="K17" s="3">
        <v>0.06</v>
      </c>
      <c r="L17" s="3">
        <v>0.32500000000000001</v>
      </c>
      <c r="M17" s="1">
        <v>-0.81499999999999995</v>
      </c>
      <c r="N17" s="1">
        <v>-0.22</v>
      </c>
      <c r="O17" s="1">
        <v>0.315</v>
      </c>
      <c r="P17" s="1">
        <v>-0.05</v>
      </c>
      <c r="Q17" s="1">
        <v>-8.7499999999999994E-2</v>
      </c>
      <c r="R17" s="1">
        <v>-7.0000000000000007E-2</v>
      </c>
      <c r="S17" s="1">
        <v>-4.4999999999999998E-2</v>
      </c>
      <c r="T17" s="1">
        <v>-0.05</v>
      </c>
      <c r="U17" s="1">
        <v>-7.2499999999999995E-2</v>
      </c>
      <c r="V17" s="1">
        <v>-0.09</v>
      </c>
      <c r="W17" s="1">
        <v>-1.4999999999999999E-2</v>
      </c>
      <c r="X17" s="1">
        <v>3.25</v>
      </c>
      <c r="Y17" s="1">
        <v>4.7</v>
      </c>
      <c r="Z17" s="1">
        <v>2.5000000000000001E-3</v>
      </c>
      <c r="AA17" s="1">
        <v>0.28999999999999998</v>
      </c>
      <c r="AB17" s="1">
        <v>-7.2499999999999995E-2</v>
      </c>
      <c r="AC17" s="1">
        <v>0.53</v>
      </c>
      <c r="AD17" s="1">
        <v>-0.1525</v>
      </c>
      <c r="AE17" s="1">
        <v>-0.1</v>
      </c>
      <c r="AF17" s="1">
        <v>-0.14249999999999999</v>
      </c>
      <c r="AG17" s="1">
        <v>-0.38500000000000001</v>
      </c>
      <c r="AH17" s="1">
        <v>4.5999999999999996</v>
      </c>
      <c r="AI17" s="1">
        <v>-0.05</v>
      </c>
      <c r="AJ17" s="1">
        <v>-9.5000000000000001E-2</v>
      </c>
      <c r="AK17" s="1">
        <v>-7.0000000000000007E-2</v>
      </c>
      <c r="AL17" s="1">
        <v>-7.0000000000000007E-2</v>
      </c>
      <c r="AM17" s="1">
        <v>-6.7500000000000004E-2</v>
      </c>
      <c r="AN17" s="1">
        <v>-2.75E-2</v>
      </c>
      <c r="AO17" s="1">
        <v>2.2499999999999999E-2</v>
      </c>
      <c r="AP17" s="1">
        <v>5.2499999999999998E-2</v>
      </c>
      <c r="AQ17" s="1">
        <v>-7.0000000000000007E-2</v>
      </c>
      <c r="AR17" s="1">
        <v>-0.11</v>
      </c>
      <c r="AS17" s="1">
        <v>0.315</v>
      </c>
      <c r="AT17" s="1">
        <v>0.06</v>
      </c>
    </row>
    <row r="18" spans="1:46">
      <c r="A18" s="3">
        <v>0.90348203489653789</v>
      </c>
      <c r="B18" s="9">
        <v>37196</v>
      </c>
      <c r="C18" s="5">
        <v>5.52</v>
      </c>
      <c r="D18" s="5">
        <v>0.23</v>
      </c>
      <c r="E18" s="5">
        <v>0.215</v>
      </c>
      <c r="F18" s="6">
        <v>1.29</v>
      </c>
      <c r="G18" s="5">
        <v>1</v>
      </c>
      <c r="H18" s="5">
        <v>0.37</v>
      </c>
      <c r="I18" s="5">
        <v>0.32</v>
      </c>
      <c r="J18" s="5">
        <v>0.14000000000000001</v>
      </c>
      <c r="K18" s="3">
        <v>0.14000000000000001</v>
      </c>
      <c r="L18" s="3">
        <v>0.3</v>
      </c>
      <c r="M18" s="1">
        <v>-0.25</v>
      </c>
      <c r="N18" s="1">
        <v>-0.19500000000000001</v>
      </c>
      <c r="O18" s="1">
        <v>0.34</v>
      </c>
      <c r="P18" s="1">
        <v>-0.06</v>
      </c>
      <c r="Q18" s="1">
        <v>-0.1</v>
      </c>
      <c r="R18" s="1">
        <v>-0.08</v>
      </c>
      <c r="S18" s="1">
        <v>-7.0000000000000007E-2</v>
      </c>
      <c r="T18" s="1">
        <v>-0.06</v>
      </c>
      <c r="U18" s="1">
        <v>-0.08</v>
      </c>
      <c r="V18" s="1">
        <v>-8.2500000000000004E-2</v>
      </c>
      <c r="W18" s="1">
        <v>-0.02</v>
      </c>
      <c r="X18" s="1">
        <v>3.625</v>
      </c>
      <c r="Y18" s="1">
        <v>4.625</v>
      </c>
      <c r="Z18" s="1">
        <v>5.0000000000000001E-3</v>
      </c>
      <c r="AA18" s="1">
        <v>0.27</v>
      </c>
      <c r="AB18" s="1">
        <v>-6.7500000000000004E-2</v>
      </c>
      <c r="AC18" s="1">
        <v>1.29</v>
      </c>
      <c r="AD18" s="1">
        <v>-0.15</v>
      </c>
      <c r="AE18" s="1">
        <v>-9.7500000000000003E-2</v>
      </c>
      <c r="AF18" s="1">
        <v>-0.14000000000000001</v>
      </c>
      <c r="AG18" s="1">
        <v>-0.155</v>
      </c>
      <c r="AH18" s="1">
        <v>4.335</v>
      </c>
      <c r="AI18" s="1">
        <v>-0.06</v>
      </c>
      <c r="AJ18" s="1">
        <v>-0.105</v>
      </c>
      <c r="AK18" s="1">
        <v>-0.08</v>
      </c>
      <c r="AL18" s="1">
        <v>-0.08</v>
      </c>
      <c r="AM18" s="1">
        <v>-5.5E-2</v>
      </c>
      <c r="AN18" s="1">
        <v>-1.4999999999999999E-2</v>
      </c>
      <c r="AO18" s="1">
        <v>2.5000000000000001E-2</v>
      </c>
      <c r="AP18" s="1">
        <v>0.06</v>
      </c>
      <c r="AQ18" s="1">
        <v>-7.2499999999999995E-2</v>
      </c>
      <c r="AR18" s="1">
        <v>-0.10249999999999999</v>
      </c>
      <c r="AS18" s="1">
        <v>0.60499999999999998</v>
      </c>
      <c r="AT18" s="1">
        <v>0.13500000000000001</v>
      </c>
    </row>
    <row r="19" spans="1:46">
      <c r="A19" s="3">
        <v>0.89807123494667118</v>
      </c>
      <c r="B19" s="9">
        <v>37226</v>
      </c>
      <c r="C19" s="5">
        <v>5.6050000000000004</v>
      </c>
      <c r="D19" s="5">
        <v>0.25</v>
      </c>
      <c r="E19" s="5">
        <v>0.255</v>
      </c>
      <c r="F19" s="6">
        <v>1.49</v>
      </c>
      <c r="G19" s="5">
        <v>1.19</v>
      </c>
      <c r="H19" s="5">
        <v>0.48</v>
      </c>
      <c r="I19" s="5">
        <v>0.33500000000000002</v>
      </c>
      <c r="J19" s="5">
        <v>0.16</v>
      </c>
      <c r="K19" s="3">
        <v>0.16</v>
      </c>
      <c r="L19" s="3">
        <v>0.32</v>
      </c>
      <c r="M19" s="1">
        <v>-0.25</v>
      </c>
      <c r="N19" s="1">
        <v>-0.19500000000000001</v>
      </c>
      <c r="O19" s="1">
        <v>0.34</v>
      </c>
      <c r="P19" s="1">
        <v>-6.25E-2</v>
      </c>
      <c r="Q19" s="1">
        <v>-0.10249999999999999</v>
      </c>
      <c r="R19" s="1">
        <v>-8.2500000000000004E-2</v>
      </c>
      <c r="S19" s="1">
        <v>-7.0000000000000007E-2</v>
      </c>
      <c r="T19" s="1">
        <v>-6.25E-2</v>
      </c>
      <c r="U19" s="1">
        <v>-0.08</v>
      </c>
      <c r="V19" s="1">
        <v>-8.2500000000000004E-2</v>
      </c>
      <c r="W19" s="1">
        <v>-0.02</v>
      </c>
      <c r="X19" s="1">
        <v>3.6749999999999998</v>
      </c>
      <c r="Y19" s="1">
        <v>4.6749999999999998</v>
      </c>
      <c r="Z19" s="1">
        <v>5.0000000000000001E-3</v>
      </c>
      <c r="AA19" s="1">
        <v>0.28999999999999998</v>
      </c>
      <c r="AB19" s="1">
        <v>-6.7500000000000004E-2</v>
      </c>
      <c r="AC19" s="1">
        <v>1.49</v>
      </c>
      <c r="AD19" s="1">
        <v>-0.17499999999999999</v>
      </c>
      <c r="AE19" s="1">
        <v>-9.7500000000000003E-2</v>
      </c>
      <c r="AF19" s="1">
        <v>-0.16500000000000001</v>
      </c>
      <c r="AG19" s="1">
        <v>-0.155</v>
      </c>
      <c r="AH19" s="1">
        <v>4.3849999999999998</v>
      </c>
      <c r="AI19" s="1">
        <v>-6.25E-2</v>
      </c>
      <c r="AJ19" s="1">
        <v>-0.1075</v>
      </c>
      <c r="AK19" s="1">
        <v>-8.2500000000000004E-2</v>
      </c>
      <c r="AL19" s="1">
        <v>-8.2500000000000004E-2</v>
      </c>
      <c r="AM19" s="1">
        <v>-5.5E-2</v>
      </c>
      <c r="AN19" s="1">
        <v>-1.4999999999999999E-2</v>
      </c>
      <c r="AO19" s="1">
        <v>2.5000000000000001E-2</v>
      </c>
      <c r="AP19" s="1">
        <v>0.06</v>
      </c>
      <c r="AQ19" s="1">
        <v>-7.2499999999999995E-2</v>
      </c>
      <c r="AR19" s="1">
        <v>-0.1225</v>
      </c>
      <c r="AS19" s="1">
        <v>0.60499999999999998</v>
      </c>
      <c r="AT19" s="1">
        <v>0.1575</v>
      </c>
    </row>
    <row r="20" spans="1:46">
      <c r="A20" s="3">
        <v>0.89250607878159915</v>
      </c>
      <c r="B20" s="9">
        <v>37257</v>
      </c>
      <c r="C20" s="5">
        <v>5.62</v>
      </c>
      <c r="D20" s="5">
        <v>0.28999999999999998</v>
      </c>
      <c r="E20" s="5">
        <v>0.31</v>
      </c>
      <c r="F20" s="6">
        <v>1.69</v>
      </c>
      <c r="G20" s="5">
        <v>1.34</v>
      </c>
      <c r="H20" s="5">
        <v>0.51</v>
      </c>
      <c r="I20" s="5">
        <v>0.35499999999999998</v>
      </c>
      <c r="J20" s="5">
        <v>0.17249999999999999</v>
      </c>
      <c r="K20" s="3">
        <v>0.17249999999999999</v>
      </c>
      <c r="L20" s="3">
        <v>0.36</v>
      </c>
      <c r="M20" s="1">
        <v>-0.25</v>
      </c>
      <c r="N20" s="1">
        <v>-0.19500000000000001</v>
      </c>
      <c r="O20" s="1">
        <v>0.36</v>
      </c>
      <c r="P20" s="1">
        <v>-6.25E-2</v>
      </c>
      <c r="Q20" s="1">
        <v>-0.10249999999999999</v>
      </c>
      <c r="R20" s="1">
        <v>-8.5000000000000006E-2</v>
      </c>
      <c r="S20" s="1">
        <v>-7.0000000000000007E-2</v>
      </c>
      <c r="T20" s="1">
        <v>-6.5000000000000002E-2</v>
      </c>
      <c r="U20" s="1">
        <v>-0.08</v>
      </c>
      <c r="V20" s="1">
        <v>-8.2500000000000004E-2</v>
      </c>
      <c r="W20" s="1">
        <v>-0.02</v>
      </c>
      <c r="X20" s="1">
        <v>3.6349999999999998</v>
      </c>
      <c r="Y20" s="1">
        <v>4.6349999999999998</v>
      </c>
      <c r="Z20" s="1">
        <v>5.0000000000000001E-3</v>
      </c>
      <c r="AA20" s="1">
        <v>0.33</v>
      </c>
      <c r="AB20" s="1">
        <v>-6.7500000000000004E-2</v>
      </c>
      <c r="AC20" s="1">
        <v>1.69</v>
      </c>
      <c r="AD20" s="1">
        <v>-0.18</v>
      </c>
      <c r="AE20" s="1">
        <v>-9.7500000000000003E-2</v>
      </c>
      <c r="AF20" s="1">
        <v>-0.14799999999999999</v>
      </c>
      <c r="AG20" s="1">
        <v>-0.155</v>
      </c>
      <c r="AH20" s="1">
        <v>4.3449999999999998</v>
      </c>
      <c r="AI20" s="1">
        <v>-6.5000000000000002E-2</v>
      </c>
      <c r="AJ20" s="1">
        <v>-0.11</v>
      </c>
      <c r="AK20" s="1">
        <v>-8.5000000000000006E-2</v>
      </c>
      <c r="AL20" s="1">
        <v>-8.5000000000000006E-2</v>
      </c>
      <c r="AM20" s="1">
        <v>-5.5E-2</v>
      </c>
      <c r="AN20" s="1">
        <v>-1.4999999999999999E-2</v>
      </c>
      <c r="AO20" s="1">
        <v>2.5000000000000001E-2</v>
      </c>
      <c r="AP20" s="1">
        <v>0.06</v>
      </c>
      <c r="AQ20" s="1">
        <v>-7.2499999999999995E-2</v>
      </c>
      <c r="AR20" s="1">
        <v>-0.125</v>
      </c>
      <c r="AS20" s="1">
        <v>0.625</v>
      </c>
      <c r="AT20" s="1">
        <v>0.17249999999999999</v>
      </c>
    </row>
    <row r="21" spans="1:46">
      <c r="A21" s="3">
        <v>0.88696948028203904</v>
      </c>
      <c r="B21" s="9">
        <v>37288</v>
      </c>
      <c r="C21" s="5">
        <v>5.4</v>
      </c>
      <c r="D21" s="5">
        <v>0.39</v>
      </c>
      <c r="E21" s="5">
        <v>0.3</v>
      </c>
      <c r="F21" s="6">
        <v>1.69</v>
      </c>
      <c r="G21" s="5">
        <v>1.06</v>
      </c>
      <c r="H21" s="5">
        <v>0.51</v>
      </c>
      <c r="I21" s="5">
        <v>0.35499999999999998</v>
      </c>
      <c r="J21" s="5">
        <v>0.17749999999999999</v>
      </c>
      <c r="K21" s="3">
        <v>0.17749999999999999</v>
      </c>
      <c r="L21" s="3">
        <v>0.46</v>
      </c>
      <c r="M21" s="1">
        <v>-0.25</v>
      </c>
      <c r="N21" s="1">
        <v>-0.19500000000000001</v>
      </c>
      <c r="O21" s="1">
        <v>0.49</v>
      </c>
      <c r="P21" s="1">
        <v>-6.5000000000000002E-2</v>
      </c>
      <c r="Q21" s="1">
        <v>-0.105</v>
      </c>
      <c r="R21" s="1">
        <v>-7.7499999999999999E-2</v>
      </c>
      <c r="S21" s="1">
        <v>-7.0000000000000007E-2</v>
      </c>
      <c r="T21" s="1">
        <v>-5.7500000000000002E-2</v>
      </c>
      <c r="U21" s="1">
        <v>-0.08</v>
      </c>
      <c r="V21" s="1">
        <v>-8.2500000000000004E-2</v>
      </c>
      <c r="W21" s="1">
        <v>-0.02</v>
      </c>
      <c r="X21" s="1">
        <v>3.585</v>
      </c>
      <c r="Y21" s="1">
        <v>4.585</v>
      </c>
      <c r="Z21" s="1">
        <v>5.0000000000000001E-3</v>
      </c>
      <c r="AA21" s="1">
        <v>0.43</v>
      </c>
      <c r="AB21" s="1">
        <v>-6.7500000000000004E-2</v>
      </c>
      <c r="AC21" s="1">
        <v>1.69</v>
      </c>
      <c r="AD21" s="1">
        <v>-0.16500000000000001</v>
      </c>
      <c r="AE21" s="1">
        <v>-9.7500000000000003E-2</v>
      </c>
      <c r="AF21" s="1">
        <v>-0.27100000000000002</v>
      </c>
      <c r="AG21" s="1">
        <v>-0.155</v>
      </c>
      <c r="AH21" s="1">
        <v>4.2949999999999999</v>
      </c>
      <c r="AI21" s="1">
        <v>-5.7500000000000002E-2</v>
      </c>
      <c r="AJ21" s="1">
        <v>-0.10249999999999999</v>
      </c>
      <c r="AK21" s="1">
        <v>-7.7499999999999999E-2</v>
      </c>
      <c r="AL21" s="1">
        <v>-7.7499999999999999E-2</v>
      </c>
      <c r="AM21" s="1">
        <v>-5.5E-2</v>
      </c>
      <c r="AN21" s="1">
        <v>-1.4999999999999999E-2</v>
      </c>
      <c r="AO21" s="1">
        <v>2.5000000000000001E-2</v>
      </c>
      <c r="AP21" s="1">
        <v>0.06</v>
      </c>
      <c r="AQ21" s="1">
        <v>-7.2499999999999995E-2</v>
      </c>
      <c r="AR21" s="1">
        <v>-0.12</v>
      </c>
      <c r="AS21" s="1">
        <v>0.755</v>
      </c>
      <c r="AT21" s="1">
        <v>0.17</v>
      </c>
    </row>
    <row r="22" spans="1:46">
      <c r="A22" s="3">
        <v>0.8819886824922798</v>
      </c>
      <c r="B22" s="9">
        <v>37316</v>
      </c>
      <c r="C22" s="5">
        <v>5.04</v>
      </c>
      <c r="D22" s="5">
        <v>0.39</v>
      </c>
      <c r="E22" s="5">
        <v>0.29499999999999998</v>
      </c>
      <c r="F22" s="6">
        <v>1.64</v>
      </c>
      <c r="G22" s="5">
        <v>0.96</v>
      </c>
      <c r="H22" s="5">
        <v>0.5</v>
      </c>
      <c r="I22" s="5">
        <v>0.32</v>
      </c>
      <c r="J22" s="5">
        <v>0.17499999999999999</v>
      </c>
      <c r="K22" s="3">
        <v>0.17499999999999999</v>
      </c>
      <c r="L22" s="3">
        <v>0.46</v>
      </c>
      <c r="M22" s="1">
        <v>-0.25</v>
      </c>
      <c r="N22" s="1">
        <v>-0.19500000000000001</v>
      </c>
      <c r="O22" s="1">
        <v>0.49</v>
      </c>
      <c r="P22" s="1">
        <v>-6.25E-2</v>
      </c>
      <c r="Q22" s="1">
        <v>-0.10249999999999999</v>
      </c>
      <c r="R22" s="1">
        <v>-7.4999999999999997E-2</v>
      </c>
      <c r="S22" s="1">
        <v>-7.0000000000000007E-2</v>
      </c>
      <c r="T22" s="1">
        <v>-5.5E-2</v>
      </c>
      <c r="U22" s="1">
        <v>-0.08</v>
      </c>
      <c r="V22" s="1">
        <v>-8.2500000000000004E-2</v>
      </c>
      <c r="W22" s="1">
        <v>-0.02</v>
      </c>
      <c r="X22" s="1">
        <v>3.4849999999999999</v>
      </c>
      <c r="Y22" s="1">
        <v>4.4850000000000003</v>
      </c>
      <c r="Z22" s="1">
        <v>5.0000000000000001E-3</v>
      </c>
      <c r="AA22" s="1">
        <v>0.43</v>
      </c>
      <c r="AB22" s="1">
        <v>-6.7500000000000004E-2</v>
      </c>
      <c r="AC22" s="1">
        <v>1.64</v>
      </c>
      <c r="AD22" s="1">
        <v>-0.155</v>
      </c>
      <c r="AE22" s="1">
        <v>-9.7500000000000003E-2</v>
      </c>
      <c r="AF22" s="1">
        <v>-0.20599999999999999</v>
      </c>
      <c r="AG22" s="1">
        <v>-0.155</v>
      </c>
      <c r="AH22" s="1">
        <v>4.1950000000000003</v>
      </c>
      <c r="AI22" s="1">
        <v>-5.5E-2</v>
      </c>
      <c r="AJ22" s="1">
        <v>-0.1</v>
      </c>
      <c r="AK22" s="1">
        <v>-7.4999999999999997E-2</v>
      </c>
      <c r="AL22" s="1">
        <v>-7.4999999999999997E-2</v>
      </c>
      <c r="AM22" s="1">
        <v>-5.5E-2</v>
      </c>
      <c r="AN22" s="1">
        <v>-1.4999999999999999E-2</v>
      </c>
      <c r="AO22" s="1">
        <v>2.5000000000000001E-2</v>
      </c>
      <c r="AP22" s="1">
        <v>0.06</v>
      </c>
      <c r="AQ22" s="1">
        <v>-7.2499999999999995E-2</v>
      </c>
      <c r="AR22" s="1">
        <v>-0.1075</v>
      </c>
      <c r="AS22" s="1">
        <v>0.755</v>
      </c>
      <c r="AT22" s="1">
        <v>0.16500000000000001</v>
      </c>
    </row>
    <row r="23" spans="1:46">
      <c r="A23" s="3">
        <v>0.87652772340221663</v>
      </c>
      <c r="B23" s="9">
        <v>37347</v>
      </c>
      <c r="C23" s="5">
        <v>4.5350000000000001</v>
      </c>
      <c r="D23" s="5">
        <v>0.21</v>
      </c>
      <c r="E23" s="5">
        <v>0.13500000000000001</v>
      </c>
      <c r="F23" s="6">
        <v>0.5</v>
      </c>
      <c r="G23" s="5">
        <v>0.435</v>
      </c>
      <c r="H23" s="5">
        <v>0.35</v>
      </c>
      <c r="I23" s="5">
        <v>0.20499999999999999</v>
      </c>
      <c r="J23" s="5">
        <v>3.5000000000000003E-2</v>
      </c>
      <c r="K23" s="3">
        <v>3.5000000000000003E-2</v>
      </c>
      <c r="L23" s="3">
        <v>0.27</v>
      </c>
      <c r="M23" s="1">
        <v>-0.505</v>
      </c>
      <c r="N23" s="1">
        <v>-0.33500000000000002</v>
      </c>
      <c r="O23" s="1">
        <v>0.26500000000000001</v>
      </c>
      <c r="P23" s="1">
        <v>-6.5000000000000002E-2</v>
      </c>
      <c r="Q23" s="1">
        <v>-0.1</v>
      </c>
      <c r="R23" s="1">
        <v>-8.5000000000000006E-2</v>
      </c>
      <c r="S23" s="1">
        <v>-7.0000000000000007E-2</v>
      </c>
      <c r="T23" s="1">
        <v>-6.5000000000000002E-2</v>
      </c>
      <c r="U23" s="1">
        <v>-7.2499999999999995E-2</v>
      </c>
      <c r="V23" s="1">
        <v>-8.5000000000000006E-2</v>
      </c>
      <c r="W23" s="1">
        <v>-1.4999999999999999E-2</v>
      </c>
      <c r="X23" s="1">
        <v>0.89500000000000002</v>
      </c>
      <c r="Y23" s="1">
        <v>1.395</v>
      </c>
      <c r="Z23" s="1">
        <v>1E-3</v>
      </c>
      <c r="AA23" s="1">
        <v>0.21</v>
      </c>
      <c r="AB23" s="1">
        <v>-7.0000000000000007E-2</v>
      </c>
      <c r="AC23" s="1">
        <v>0.5</v>
      </c>
      <c r="AD23" s="1">
        <v>-0.13750000000000001</v>
      </c>
      <c r="AE23" s="1">
        <v>-9.7500000000000003E-2</v>
      </c>
      <c r="AF23" s="1">
        <v>-0.1605</v>
      </c>
      <c r="AG23" s="1">
        <v>-0.11</v>
      </c>
      <c r="AH23" s="1">
        <v>1.395</v>
      </c>
      <c r="AI23" s="1">
        <v>-6.5000000000000002E-2</v>
      </c>
      <c r="AJ23" s="1">
        <v>-0.11</v>
      </c>
      <c r="AK23" s="1">
        <v>-8.5000000000000006E-2</v>
      </c>
      <c r="AL23" s="1">
        <v>-8.5000000000000006E-2</v>
      </c>
      <c r="AM23" s="1">
        <v>-7.8E-2</v>
      </c>
      <c r="AN23" s="1">
        <v>-2.8000000000000001E-2</v>
      </c>
      <c r="AO23" s="1">
        <v>1.7500000000000002E-2</v>
      </c>
      <c r="AP23" s="1">
        <v>3.7499999999999999E-2</v>
      </c>
      <c r="AQ23" s="1">
        <v>-7.7499999999999999E-2</v>
      </c>
      <c r="AR23" s="1">
        <v>-0.14749999999999999</v>
      </c>
      <c r="AS23" s="1">
        <v>0.26</v>
      </c>
      <c r="AT23" s="1">
        <v>0.06</v>
      </c>
    </row>
    <row r="24" spans="1:46">
      <c r="A24" s="3">
        <v>0.87131535926310788</v>
      </c>
      <c r="B24" s="9">
        <v>37377</v>
      </c>
      <c r="C24" s="5">
        <v>4.4400000000000004</v>
      </c>
      <c r="D24" s="5">
        <v>0.21</v>
      </c>
      <c r="E24" s="5">
        <v>0.13500000000000001</v>
      </c>
      <c r="F24" s="6">
        <v>0.44</v>
      </c>
      <c r="G24" s="5">
        <v>0.38500000000000001</v>
      </c>
      <c r="H24" s="5">
        <v>0.255</v>
      </c>
      <c r="I24" s="5">
        <v>0.19500000000000001</v>
      </c>
      <c r="J24" s="5">
        <v>3.5000000000000003E-2</v>
      </c>
      <c r="K24" s="3">
        <v>3.5000000000000003E-2</v>
      </c>
      <c r="L24" s="3">
        <v>0.27</v>
      </c>
      <c r="M24" s="1">
        <v>-0.505</v>
      </c>
      <c r="N24" s="1">
        <v>-0.33500000000000002</v>
      </c>
      <c r="O24" s="1">
        <v>0.26500000000000001</v>
      </c>
      <c r="P24" s="1">
        <v>-6.5000000000000002E-2</v>
      </c>
      <c r="Q24" s="1">
        <v>-0.1</v>
      </c>
      <c r="R24" s="1">
        <v>-8.5000000000000006E-2</v>
      </c>
      <c r="S24" s="1">
        <v>-7.0000000000000007E-2</v>
      </c>
      <c r="T24" s="1">
        <v>-6.5000000000000002E-2</v>
      </c>
      <c r="U24" s="1">
        <v>-7.2499999999999995E-2</v>
      </c>
      <c r="V24" s="1">
        <v>-8.5000000000000006E-2</v>
      </c>
      <c r="W24" s="1">
        <v>-1.4999999999999999E-2</v>
      </c>
      <c r="X24" s="1">
        <v>0.89500000000000002</v>
      </c>
      <c r="Y24" s="1">
        <v>1.395</v>
      </c>
      <c r="Z24" s="1">
        <v>3.5000000000000001E-3</v>
      </c>
      <c r="AA24" s="1">
        <v>0.21</v>
      </c>
      <c r="AB24" s="1">
        <v>-7.0000000000000007E-2</v>
      </c>
      <c r="AC24" s="1">
        <v>0.44</v>
      </c>
      <c r="AD24" s="1">
        <v>-0.1225</v>
      </c>
      <c r="AE24" s="1">
        <v>-9.7500000000000003E-2</v>
      </c>
      <c r="AF24" s="1">
        <v>-0.13800000000000001</v>
      </c>
      <c r="AG24" s="1">
        <v>-0.11</v>
      </c>
      <c r="AH24" s="1">
        <v>1.395</v>
      </c>
      <c r="AI24" s="1">
        <v>-6.5000000000000002E-2</v>
      </c>
      <c r="AJ24" s="1">
        <v>-0.11</v>
      </c>
      <c r="AK24" s="1">
        <v>-8.5000000000000006E-2</v>
      </c>
      <c r="AL24" s="1">
        <v>-8.5000000000000006E-2</v>
      </c>
      <c r="AM24" s="1">
        <v>-7.5499999999999998E-2</v>
      </c>
      <c r="AN24" s="1">
        <v>-2.5499999999999998E-2</v>
      </c>
      <c r="AO24" s="1">
        <v>1.7500000000000002E-2</v>
      </c>
      <c r="AP24" s="1">
        <v>3.7499999999999999E-2</v>
      </c>
      <c r="AQ24" s="1">
        <v>-7.2499999999999995E-2</v>
      </c>
      <c r="AR24" s="1">
        <v>-9.5000000000000001E-2</v>
      </c>
      <c r="AS24" s="1">
        <v>0.26</v>
      </c>
      <c r="AT24" s="1">
        <v>0.06</v>
      </c>
    </row>
    <row r="25" spans="1:46">
      <c r="A25" s="3">
        <v>0.86595823077450607</v>
      </c>
      <c r="B25" s="9">
        <v>37408</v>
      </c>
      <c r="C25" s="5">
        <v>4.4550000000000001</v>
      </c>
      <c r="D25" s="5">
        <v>0.21</v>
      </c>
      <c r="E25" s="5">
        <v>0.13500000000000001</v>
      </c>
      <c r="F25" s="6">
        <v>0.44</v>
      </c>
      <c r="G25" s="5">
        <v>0.38500000000000001</v>
      </c>
      <c r="H25" s="5">
        <v>0.255</v>
      </c>
      <c r="I25" s="5">
        <v>0.20499999999999999</v>
      </c>
      <c r="J25" s="5">
        <v>3.5000000000000003E-2</v>
      </c>
      <c r="K25" s="3">
        <v>3.5000000000000003E-2</v>
      </c>
      <c r="L25" s="3">
        <v>0.27</v>
      </c>
      <c r="M25" s="1">
        <v>-0.505</v>
      </c>
      <c r="N25" s="1">
        <v>-0.33500000000000002</v>
      </c>
      <c r="O25" s="1">
        <v>0.26500000000000001</v>
      </c>
      <c r="P25" s="1">
        <v>-6.5000000000000002E-2</v>
      </c>
      <c r="Q25" s="1">
        <v>-0.1</v>
      </c>
      <c r="R25" s="1">
        <v>-8.5000000000000006E-2</v>
      </c>
      <c r="S25" s="1">
        <v>-7.0000000000000007E-2</v>
      </c>
      <c r="T25" s="1">
        <v>-6.5000000000000002E-2</v>
      </c>
      <c r="U25" s="1">
        <v>-7.2499999999999995E-2</v>
      </c>
      <c r="V25" s="1">
        <v>-8.5000000000000006E-2</v>
      </c>
      <c r="W25" s="1">
        <v>-1.4999999999999999E-2</v>
      </c>
      <c r="X25" s="1">
        <v>0.89500000000000002</v>
      </c>
      <c r="Y25" s="1">
        <v>1.395</v>
      </c>
      <c r="Z25" s="1">
        <v>3.5000000000000001E-3</v>
      </c>
      <c r="AA25" s="1">
        <v>0.21</v>
      </c>
      <c r="AB25" s="1">
        <v>-7.0000000000000007E-2</v>
      </c>
      <c r="AC25" s="1">
        <v>0.44</v>
      </c>
      <c r="AD25" s="1">
        <v>-0.1275</v>
      </c>
      <c r="AE25" s="1">
        <v>-9.7500000000000003E-2</v>
      </c>
      <c r="AF25" s="1">
        <v>-0.13800000000000001</v>
      </c>
      <c r="AG25" s="1">
        <v>-0.11</v>
      </c>
      <c r="AH25" s="1">
        <v>1.395</v>
      </c>
      <c r="AI25" s="1">
        <v>-6.5000000000000002E-2</v>
      </c>
      <c r="AJ25" s="1">
        <v>-0.11</v>
      </c>
      <c r="AK25" s="1">
        <v>-8.5000000000000006E-2</v>
      </c>
      <c r="AL25" s="1">
        <v>-8.5000000000000006E-2</v>
      </c>
      <c r="AM25" s="1">
        <v>-7.5499999999999998E-2</v>
      </c>
      <c r="AN25" s="1">
        <v>-2.5499999999999998E-2</v>
      </c>
      <c r="AO25" s="1">
        <v>1.7500000000000002E-2</v>
      </c>
      <c r="AP25" s="1">
        <v>3.7499999999999999E-2</v>
      </c>
      <c r="AQ25" s="1">
        <v>-7.2499999999999995E-2</v>
      </c>
      <c r="AR25" s="1">
        <v>-9.2499999999999999E-2</v>
      </c>
      <c r="AS25" s="1">
        <v>0.26</v>
      </c>
      <c r="AT25" s="1">
        <v>0.06</v>
      </c>
    </row>
    <row r="26" spans="1:46">
      <c r="A26" s="3">
        <v>0.86080764673329269</v>
      </c>
      <c r="B26" s="9">
        <v>37438</v>
      </c>
      <c r="C26" s="5">
        <v>4.4889999999999999</v>
      </c>
      <c r="D26" s="5">
        <v>0.21</v>
      </c>
      <c r="E26" s="5">
        <v>0.13500000000000001</v>
      </c>
      <c r="F26" s="6">
        <v>0.5</v>
      </c>
      <c r="G26" s="5">
        <v>0.39750000000000002</v>
      </c>
      <c r="H26" s="5">
        <v>0.26500000000000001</v>
      </c>
      <c r="I26" s="5">
        <v>0.24</v>
      </c>
      <c r="J26" s="5">
        <v>3.5000000000000003E-2</v>
      </c>
      <c r="K26" s="3">
        <v>3.5000000000000003E-2</v>
      </c>
      <c r="L26" s="3">
        <v>0.27</v>
      </c>
      <c r="M26" s="1">
        <v>-0.505</v>
      </c>
      <c r="N26" s="1">
        <v>-0.33500000000000002</v>
      </c>
      <c r="O26" s="1">
        <v>0.26500000000000001</v>
      </c>
      <c r="P26" s="1">
        <v>-6.5000000000000002E-2</v>
      </c>
      <c r="Q26" s="1">
        <v>-0.1</v>
      </c>
      <c r="R26" s="1">
        <v>-8.5000000000000006E-2</v>
      </c>
      <c r="S26" s="1">
        <v>-7.0000000000000007E-2</v>
      </c>
      <c r="T26" s="1">
        <v>-6.5000000000000002E-2</v>
      </c>
      <c r="U26" s="1">
        <v>-7.2499999999999995E-2</v>
      </c>
      <c r="V26" s="1">
        <v>-8.5000000000000006E-2</v>
      </c>
      <c r="W26" s="1">
        <v>-1.4999999999999999E-2</v>
      </c>
      <c r="X26" s="1">
        <v>1.64</v>
      </c>
      <c r="Y26" s="1">
        <v>2.14</v>
      </c>
      <c r="Z26" s="1">
        <v>3.5000000000000001E-3</v>
      </c>
      <c r="AA26" s="1">
        <v>0.21</v>
      </c>
      <c r="AB26" s="1">
        <v>-7.0000000000000007E-2</v>
      </c>
      <c r="AC26" s="1">
        <v>0.5</v>
      </c>
      <c r="AD26" s="1">
        <v>-0.11749999999999999</v>
      </c>
      <c r="AE26" s="1">
        <v>-9.7500000000000003E-2</v>
      </c>
      <c r="AF26" s="1">
        <v>-0.128</v>
      </c>
      <c r="AG26" s="1">
        <v>-0.11</v>
      </c>
      <c r="AH26" s="1">
        <v>2.14</v>
      </c>
      <c r="AI26" s="1">
        <v>-6.5000000000000002E-2</v>
      </c>
      <c r="AJ26" s="1">
        <v>-0.11</v>
      </c>
      <c r="AK26" s="1">
        <v>-8.5000000000000006E-2</v>
      </c>
      <c r="AL26" s="1">
        <v>-8.5000000000000006E-2</v>
      </c>
      <c r="AM26" s="1">
        <v>-7.5499999999999998E-2</v>
      </c>
      <c r="AN26" s="1">
        <v>-2.5499999999999998E-2</v>
      </c>
      <c r="AO26" s="1">
        <v>1.7500000000000002E-2</v>
      </c>
      <c r="AP26" s="1">
        <v>3.7499999999999999E-2</v>
      </c>
      <c r="AQ26" s="1">
        <v>-7.2499999999999995E-2</v>
      </c>
      <c r="AR26" s="1">
        <v>-8.2500000000000004E-2</v>
      </c>
      <c r="AS26" s="1">
        <v>0.26</v>
      </c>
      <c r="AT26" s="1">
        <v>0.06</v>
      </c>
    </row>
    <row r="27" spans="1:46">
      <c r="A27" s="3">
        <v>0.85552440887068715</v>
      </c>
      <c r="B27" s="9">
        <v>37469</v>
      </c>
      <c r="C27" s="5">
        <v>4.47</v>
      </c>
      <c r="D27" s="5">
        <v>0.21</v>
      </c>
      <c r="E27" s="5">
        <v>0.13500000000000001</v>
      </c>
      <c r="F27" s="6">
        <v>0.5</v>
      </c>
      <c r="G27" s="5">
        <v>0.4</v>
      </c>
      <c r="H27" s="5">
        <v>0.26500000000000001</v>
      </c>
      <c r="I27" s="5">
        <v>0.24</v>
      </c>
      <c r="J27" s="5">
        <v>3.5000000000000003E-2</v>
      </c>
      <c r="K27" s="3">
        <v>3.5000000000000003E-2</v>
      </c>
      <c r="L27" s="3">
        <v>0.27</v>
      </c>
      <c r="M27" s="1">
        <v>-0.505</v>
      </c>
      <c r="N27" s="1">
        <v>-0.33500000000000002</v>
      </c>
      <c r="O27" s="1">
        <v>0.26500000000000001</v>
      </c>
      <c r="P27" s="1">
        <v>-6.5000000000000002E-2</v>
      </c>
      <c r="Q27" s="1">
        <v>-0.1</v>
      </c>
      <c r="R27" s="1">
        <v>-8.5000000000000006E-2</v>
      </c>
      <c r="S27" s="1">
        <v>-7.0000000000000007E-2</v>
      </c>
      <c r="T27" s="1">
        <v>-6.5000000000000002E-2</v>
      </c>
      <c r="U27" s="1">
        <v>-7.2499999999999995E-2</v>
      </c>
      <c r="V27" s="1">
        <v>-8.5000000000000006E-2</v>
      </c>
      <c r="W27" s="1">
        <v>-1.4999999999999999E-2</v>
      </c>
      <c r="X27" s="1">
        <v>1.64</v>
      </c>
      <c r="Y27" s="1">
        <v>2.14</v>
      </c>
      <c r="Z27" s="1">
        <v>3.5000000000000001E-3</v>
      </c>
      <c r="AA27" s="1">
        <v>0.21</v>
      </c>
      <c r="AB27" s="1">
        <v>-7.0000000000000007E-2</v>
      </c>
      <c r="AC27" s="1">
        <v>0.5</v>
      </c>
      <c r="AD27" s="1">
        <v>-0.1075</v>
      </c>
      <c r="AE27" s="1">
        <v>-9.7500000000000003E-2</v>
      </c>
      <c r="AF27" s="1">
        <v>-0.1205</v>
      </c>
      <c r="AG27" s="1">
        <v>-0.11</v>
      </c>
      <c r="AH27" s="1">
        <v>2.14</v>
      </c>
      <c r="AI27" s="1">
        <v>-6.5000000000000002E-2</v>
      </c>
      <c r="AJ27" s="1">
        <v>-0.11</v>
      </c>
      <c r="AK27" s="1">
        <v>-8.5000000000000006E-2</v>
      </c>
      <c r="AL27" s="1">
        <v>-8.5000000000000006E-2</v>
      </c>
      <c r="AM27" s="1">
        <v>-7.5499999999999998E-2</v>
      </c>
      <c r="AN27" s="1">
        <v>-2.5499999999999998E-2</v>
      </c>
      <c r="AO27" s="1">
        <v>1.7500000000000002E-2</v>
      </c>
      <c r="AP27" s="1">
        <v>3.7499999999999999E-2</v>
      </c>
      <c r="AQ27" s="1">
        <v>-7.2499999999999995E-2</v>
      </c>
      <c r="AR27" s="1">
        <v>-0.08</v>
      </c>
      <c r="AS27" s="1">
        <v>0.26</v>
      </c>
      <c r="AT27" s="1">
        <v>0.06</v>
      </c>
    </row>
    <row r="28" spans="1:46">
      <c r="A28" s="3">
        <v>0.85027128209689751</v>
      </c>
      <c r="B28" s="9">
        <v>37500</v>
      </c>
      <c r="C28" s="5">
        <v>4.47</v>
      </c>
      <c r="D28" s="5">
        <v>0.21</v>
      </c>
      <c r="E28" s="5">
        <v>0.13500000000000001</v>
      </c>
      <c r="F28" s="6">
        <v>0.46</v>
      </c>
      <c r="G28" s="5">
        <v>0.39750000000000002</v>
      </c>
      <c r="H28" s="5">
        <v>0.245</v>
      </c>
      <c r="I28" s="5">
        <v>0.21</v>
      </c>
      <c r="J28" s="5">
        <v>3.5000000000000003E-2</v>
      </c>
      <c r="K28" s="3">
        <v>3.5000000000000003E-2</v>
      </c>
      <c r="L28" s="3">
        <v>0.27</v>
      </c>
      <c r="M28" s="1">
        <v>-0.505</v>
      </c>
      <c r="N28" s="1">
        <v>-0.33500000000000002</v>
      </c>
      <c r="O28" s="1">
        <v>0.26500000000000001</v>
      </c>
      <c r="P28" s="1">
        <v>-6.5000000000000002E-2</v>
      </c>
      <c r="Q28" s="1">
        <v>-0.1</v>
      </c>
      <c r="R28" s="1">
        <v>-8.5000000000000006E-2</v>
      </c>
      <c r="S28" s="1">
        <v>-7.0000000000000007E-2</v>
      </c>
      <c r="T28" s="1">
        <v>-6.5000000000000002E-2</v>
      </c>
      <c r="U28" s="1">
        <v>-7.2499999999999995E-2</v>
      </c>
      <c r="V28" s="1">
        <v>-8.5000000000000006E-2</v>
      </c>
      <c r="W28" s="1">
        <v>-1.4999999999999999E-2</v>
      </c>
      <c r="X28" s="1">
        <v>1.64</v>
      </c>
      <c r="Y28" s="1">
        <v>2.14</v>
      </c>
      <c r="Z28" s="1">
        <v>3.5000000000000001E-3</v>
      </c>
      <c r="AA28" s="1">
        <v>0.21</v>
      </c>
      <c r="AB28" s="1">
        <v>-7.0000000000000007E-2</v>
      </c>
      <c r="AC28" s="1">
        <v>0.46</v>
      </c>
      <c r="AD28" s="1">
        <v>-0.11749999999999999</v>
      </c>
      <c r="AE28" s="1">
        <v>-9.7500000000000003E-2</v>
      </c>
      <c r="AF28" s="1">
        <v>-0.128</v>
      </c>
      <c r="AG28" s="1">
        <v>-0.11</v>
      </c>
      <c r="AH28" s="1">
        <v>2.14</v>
      </c>
      <c r="AI28" s="1">
        <v>-6.5000000000000002E-2</v>
      </c>
      <c r="AJ28" s="1">
        <v>-0.11</v>
      </c>
      <c r="AK28" s="1">
        <v>-8.5000000000000006E-2</v>
      </c>
      <c r="AL28" s="1">
        <v>-8.5000000000000006E-2</v>
      </c>
      <c r="AM28" s="1">
        <v>-7.5499999999999998E-2</v>
      </c>
      <c r="AN28" s="1">
        <v>-2.5499999999999998E-2</v>
      </c>
      <c r="AO28" s="1">
        <v>1.7500000000000002E-2</v>
      </c>
      <c r="AP28" s="1">
        <v>3.7499999999999999E-2</v>
      </c>
      <c r="AQ28" s="1">
        <v>-7.2499999999999995E-2</v>
      </c>
      <c r="AR28" s="1">
        <v>-8.7499999999999994E-2</v>
      </c>
      <c r="AS28" s="1">
        <v>0.26</v>
      </c>
      <c r="AT28" s="1">
        <v>0.06</v>
      </c>
    </row>
    <row r="29" spans="1:46">
      <c r="A29" s="3">
        <v>0.84522379123460789</v>
      </c>
      <c r="B29" s="9">
        <v>37530</v>
      </c>
      <c r="C29" s="5">
        <v>4.4349999999999996</v>
      </c>
      <c r="D29" s="5">
        <v>0.21</v>
      </c>
      <c r="E29" s="5">
        <v>0.13500000000000001</v>
      </c>
      <c r="F29" s="6">
        <v>0.47</v>
      </c>
      <c r="G29" s="5">
        <v>0.4</v>
      </c>
      <c r="H29" s="5">
        <v>0.255</v>
      </c>
      <c r="I29" s="5">
        <v>0.20499999999999999</v>
      </c>
      <c r="J29" s="5">
        <v>3.5000000000000003E-2</v>
      </c>
      <c r="K29" s="3">
        <v>3.5000000000000003E-2</v>
      </c>
      <c r="L29" s="3">
        <v>0.27</v>
      </c>
      <c r="M29" s="1">
        <v>-0.505</v>
      </c>
      <c r="N29" s="1">
        <v>-0.33500000000000002</v>
      </c>
      <c r="O29" s="1">
        <v>0.26500000000000001</v>
      </c>
      <c r="P29" s="1">
        <v>-6.5000000000000002E-2</v>
      </c>
      <c r="Q29" s="1">
        <v>-0.1</v>
      </c>
      <c r="R29" s="1">
        <v>-8.5000000000000006E-2</v>
      </c>
      <c r="S29" s="1">
        <v>-7.0000000000000007E-2</v>
      </c>
      <c r="T29" s="1">
        <v>-6.5000000000000002E-2</v>
      </c>
      <c r="U29" s="1">
        <v>-7.2499999999999995E-2</v>
      </c>
      <c r="V29" s="1">
        <v>-8.5000000000000006E-2</v>
      </c>
      <c r="W29" s="1">
        <v>-1.4999999999999999E-2</v>
      </c>
      <c r="X29" s="1">
        <v>1.01</v>
      </c>
      <c r="Y29" s="1">
        <v>1.51</v>
      </c>
      <c r="Z29" s="1">
        <v>3.5000000000000001E-3</v>
      </c>
      <c r="AA29" s="1">
        <v>0.21</v>
      </c>
      <c r="AB29" s="1">
        <v>-7.0000000000000007E-2</v>
      </c>
      <c r="AC29" s="1">
        <v>0.47</v>
      </c>
      <c r="AD29" s="1">
        <v>-0.13</v>
      </c>
      <c r="AE29" s="1">
        <v>-9.7500000000000003E-2</v>
      </c>
      <c r="AF29" s="1">
        <v>-0.14050000000000001</v>
      </c>
      <c r="AG29" s="1">
        <v>-0.11</v>
      </c>
      <c r="AH29" s="1">
        <v>1.51</v>
      </c>
      <c r="AI29" s="1">
        <v>-6.5000000000000002E-2</v>
      </c>
      <c r="AJ29" s="1">
        <v>-0.11</v>
      </c>
      <c r="AK29" s="1">
        <v>-8.5000000000000006E-2</v>
      </c>
      <c r="AL29" s="1">
        <v>-8.5000000000000006E-2</v>
      </c>
      <c r="AM29" s="1">
        <v>-7.5499999999999998E-2</v>
      </c>
      <c r="AN29" s="1">
        <v>-2.5499999999999998E-2</v>
      </c>
      <c r="AO29" s="1">
        <v>1.7500000000000002E-2</v>
      </c>
      <c r="AP29" s="1">
        <v>3.7499999999999999E-2</v>
      </c>
      <c r="AQ29" s="1">
        <v>-7.2499999999999995E-2</v>
      </c>
      <c r="AR29" s="1">
        <v>-0.1075</v>
      </c>
      <c r="AS29" s="1">
        <v>0.26</v>
      </c>
      <c r="AT29" s="1">
        <v>0.06</v>
      </c>
    </row>
    <row r="30" spans="1:46">
      <c r="A30" s="3">
        <v>0.84004916770182447</v>
      </c>
      <c r="B30" s="9">
        <v>37561</v>
      </c>
      <c r="C30" s="5">
        <v>4.5650000000000004</v>
      </c>
      <c r="D30" s="5">
        <v>0.245</v>
      </c>
      <c r="E30" s="5">
        <v>0.19500000000000001</v>
      </c>
      <c r="F30" s="6">
        <v>0.85</v>
      </c>
      <c r="G30" s="5">
        <v>0.64</v>
      </c>
      <c r="H30" s="5">
        <v>0.3</v>
      </c>
      <c r="I30" s="5">
        <v>0.27</v>
      </c>
      <c r="J30" s="5">
        <v>0.09</v>
      </c>
      <c r="K30" s="3">
        <v>0.09</v>
      </c>
      <c r="L30" s="3">
        <v>0.39500000000000002</v>
      </c>
      <c r="M30" s="1">
        <v>-0.185</v>
      </c>
      <c r="N30" s="1">
        <v>-0.245</v>
      </c>
      <c r="O30" s="1">
        <v>0.32500000000000001</v>
      </c>
      <c r="P30" s="1">
        <v>-0.08</v>
      </c>
      <c r="Q30" s="1">
        <v>-0.115</v>
      </c>
      <c r="R30" s="1">
        <v>-0.1</v>
      </c>
      <c r="S30" s="1">
        <v>-0.06</v>
      </c>
      <c r="T30" s="1">
        <v>-0.08</v>
      </c>
      <c r="U30" s="1">
        <v>-0.06</v>
      </c>
      <c r="V30" s="1">
        <v>-7.2499999999999995E-2</v>
      </c>
      <c r="W30" s="1">
        <v>-2.8000000000000001E-2</v>
      </c>
      <c r="X30" s="1">
        <v>1.2</v>
      </c>
      <c r="Y30" s="1">
        <v>1.3</v>
      </c>
      <c r="Z30" s="1">
        <v>6.0000000000000001E-3</v>
      </c>
      <c r="AA30" s="1">
        <v>0.28499999999999998</v>
      </c>
      <c r="AB30" s="1">
        <v>-6.7500000000000004E-2</v>
      </c>
      <c r="AC30" s="1">
        <v>0.505</v>
      </c>
      <c r="AD30" s="1">
        <v>-0.13500000000000001</v>
      </c>
      <c r="AE30" s="1">
        <v>-9.7500000000000003E-2</v>
      </c>
      <c r="AF30" s="1">
        <v>-0.13800000000000001</v>
      </c>
      <c r="AG30" s="1">
        <v>-0.13</v>
      </c>
      <c r="AH30" s="1">
        <v>1.35</v>
      </c>
      <c r="AI30" s="1">
        <v>-0.08</v>
      </c>
      <c r="AJ30" s="1">
        <v>-0.125</v>
      </c>
      <c r="AK30" s="1">
        <v>-0.1</v>
      </c>
      <c r="AL30" s="1">
        <v>-0.1</v>
      </c>
      <c r="AM30" s="1">
        <v>-6.3E-2</v>
      </c>
      <c r="AN30" s="1">
        <v>-1.2999999999999999E-2</v>
      </c>
      <c r="AO30" s="1">
        <v>2.5000000000000001E-2</v>
      </c>
      <c r="AP30" s="1">
        <v>6.2E-2</v>
      </c>
      <c r="AQ30" s="1">
        <v>-7.2499999999999995E-2</v>
      </c>
      <c r="AR30" s="1">
        <v>-0.1</v>
      </c>
      <c r="AS30" s="1">
        <v>0.58499999999999996</v>
      </c>
      <c r="AT30" s="1">
        <v>0.13500000000000001</v>
      </c>
    </row>
    <row r="31" spans="1:46">
      <c r="A31" s="3">
        <v>0.83507076418234449</v>
      </c>
      <c r="B31" s="9">
        <v>37591</v>
      </c>
      <c r="C31" s="5">
        <v>4.665</v>
      </c>
      <c r="D31" s="5">
        <v>0.245</v>
      </c>
      <c r="E31" s="5">
        <v>0.19500000000000001</v>
      </c>
      <c r="F31" s="6">
        <v>1.26</v>
      </c>
      <c r="G31" s="5">
        <v>0.97</v>
      </c>
      <c r="H31" s="5">
        <v>0.37</v>
      </c>
      <c r="I31" s="5">
        <v>0.31</v>
      </c>
      <c r="J31" s="5">
        <v>9.5000000000000001E-2</v>
      </c>
      <c r="K31" s="3">
        <v>9.5000000000000001E-2</v>
      </c>
      <c r="L31" s="3">
        <v>0.39500000000000002</v>
      </c>
      <c r="M31" s="1">
        <v>-0.185</v>
      </c>
      <c r="N31" s="1">
        <v>-0.245</v>
      </c>
      <c r="O31" s="1">
        <v>0.32500000000000001</v>
      </c>
      <c r="P31" s="1">
        <v>-0.08</v>
      </c>
      <c r="Q31" s="1">
        <v>-0.115</v>
      </c>
      <c r="R31" s="1">
        <v>-0.10249999999999999</v>
      </c>
      <c r="S31" s="1">
        <v>-0.06</v>
      </c>
      <c r="T31" s="1">
        <v>-8.2500000000000004E-2</v>
      </c>
      <c r="U31" s="1">
        <v>-0.06</v>
      </c>
      <c r="V31" s="1">
        <v>-7.2499999999999995E-2</v>
      </c>
      <c r="W31" s="1">
        <v>-2.8000000000000001E-2</v>
      </c>
      <c r="X31" s="1">
        <v>1.2</v>
      </c>
      <c r="Y31" s="1">
        <v>1.3</v>
      </c>
      <c r="Z31" s="1">
        <v>6.0000000000000001E-3</v>
      </c>
      <c r="AA31" s="1">
        <v>0.28499999999999998</v>
      </c>
      <c r="AB31" s="1">
        <v>-6.7500000000000004E-2</v>
      </c>
      <c r="AC31" s="1">
        <v>1.26</v>
      </c>
      <c r="AD31" s="1">
        <v>-0.16</v>
      </c>
      <c r="AE31" s="1">
        <v>-9.7500000000000003E-2</v>
      </c>
      <c r="AF31" s="1">
        <v>-0.16300000000000001</v>
      </c>
      <c r="AG31" s="1">
        <v>-0.13</v>
      </c>
      <c r="AH31" s="1">
        <v>1.35</v>
      </c>
      <c r="AI31" s="1">
        <v>-8.2500000000000004E-2</v>
      </c>
      <c r="AJ31" s="1">
        <v>-0.1275</v>
      </c>
      <c r="AK31" s="1">
        <v>-0.10249999999999999</v>
      </c>
      <c r="AL31" s="1">
        <v>-0.10249999999999999</v>
      </c>
      <c r="AM31" s="1">
        <v>-6.3E-2</v>
      </c>
      <c r="AN31" s="1">
        <v>-1.2999999999999999E-2</v>
      </c>
      <c r="AO31" s="1">
        <v>2.5000000000000001E-2</v>
      </c>
      <c r="AP31" s="1">
        <v>6.2E-2</v>
      </c>
      <c r="AQ31" s="1">
        <v>-7.2499999999999995E-2</v>
      </c>
      <c r="AR31" s="1">
        <v>-0.12</v>
      </c>
      <c r="AS31" s="1">
        <v>0.58499999999999996</v>
      </c>
      <c r="AT31" s="1">
        <v>0.1575</v>
      </c>
    </row>
    <row r="32" spans="1:46">
      <c r="A32" s="3">
        <v>0.82995033237430471</v>
      </c>
      <c r="B32" s="9">
        <v>37622</v>
      </c>
      <c r="C32" s="5">
        <v>4.71</v>
      </c>
      <c r="D32" s="5">
        <v>0.245</v>
      </c>
      <c r="E32" s="5">
        <v>0.19500000000000001</v>
      </c>
      <c r="F32" s="6">
        <v>1.58</v>
      </c>
      <c r="G32" s="5">
        <v>1.19</v>
      </c>
      <c r="H32" s="5">
        <v>0.4</v>
      </c>
      <c r="I32" s="5">
        <v>0.31</v>
      </c>
      <c r="J32" s="5">
        <v>0.115</v>
      </c>
      <c r="K32" s="3">
        <v>0.115</v>
      </c>
      <c r="L32" s="3">
        <v>0.39500000000000002</v>
      </c>
      <c r="M32" s="1">
        <v>-0.185</v>
      </c>
      <c r="N32" s="1">
        <v>-0.245</v>
      </c>
      <c r="O32" s="1">
        <v>0.32500000000000001</v>
      </c>
      <c r="P32" s="1">
        <v>-7.7499999999999999E-2</v>
      </c>
      <c r="Q32" s="1">
        <v>-0.1125</v>
      </c>
      <c r="R32" s="1">
        <v>-0.105</v>
      </c>
      <c r="S32" s="1">
        <v>-5.7500000000000002E-2</v>
      </c>
      <c r="T32" s="1">
        <v>-8.5000000000000006E-2</v>
      </c>
      <c r="U32" s="1">
        <v>-0.06</v>
      </c>
      <c r="V32" s="1">
        <v>-7.2499999999999995E-2</v>
      </c>
      <c r="W32" s="1">
        <v>-0.02</v>
      </c>
      <c r="X32" s="1">
        <v>1.115</v>
      </c>
      <c r="Y32" s="1">
        <v>1.2150000000000001</v>
      </c>
      <c r="Z32" s="1">
        <v>5.0000000000000001E-3</v>
      </c>
      <c r="AA32" s="1">
        <v>0.28499999999999998</v>
      </c>
      <c r="AB32" s="1">
        <v>-6.7500000000000004E-2</v>
      </c>
      <c r="AC32" s="1">
        <v>1.58</v>
      </c>
      <c r="AD32" s="1">
        <v>-0.16500000000000001</v>
      </c>
      <c r="AE32" s="1">
        <v>-9.7500000000000003E-2</v>
      </c>
      <c r="AF32" s="1">
        <v>-0.14599999999999999</v>
      </c>
      <c r="AG32" s="1">
        <v>-0.13</v>
      </c>
      <c r="AH32" s="1">
        <v>1.2649999999999999</v>
      </c>
      <c r="AI32" s="1">
        <v>-8.5000000000000006E-2</v>
      </c>
      <c r="AJ32" s="1">
        <v>-0.13</v>
      </c>
      <c r="AK32" s="1">
        <v>-0.105</v>
      </c>
      <c r="AL32" s="1">
        <v>-0.105</v>
      </c>
      <c r="AM32" s="1">
        <v>-6.3E-2</v>
      </c>
      <c r="AN32" s="1">
        <v>-1.2999999999999999E-2</v>
      </c>
      <c r="AO32" s="1">
        <v>2.5000000000000001E-2</v>
      </c>
      <c r="AP32" s="1">
        <v>6.2E-2</v>
      </c>
      <c r="AQ32" s="1">
        <v>-7.2499999999999995E-2</v>
      </c>
      <c r="AR32" s="1">
        <v>-0.1225</v>
      </c>
      <c r="AS32" s="1">
        <v>0.58499999999999996</v>
      </c>
      <c r="AT32" s="1">
        <v>0.17249999999999999</v>
      </c>
    </row>
    <row r="33" spans="1:46">
      <c r="A33" s="3">
        <v>0.8248522861596842</v>
      </c>
      <c r="B33" s="9">
        <v>37653</v>
      </c>
      <c r="C33" s="5">
        <v>4.5250000000000004</v>
      </c>
      <c r="D33" s="5">
        <v>0.245</v>
      </c>
      <c r="E33" s="5">
        <v>0.19500000000000001</v>
      </c>
      <c r="F33" s="6">
        <v>1.54</v>
      </c>
      <c r="G33" s="5">
        <v>1.19</v>
      </c>
      <c r="H33" s="5">
        <v>0.39</v>
      </c>
      <c r="I33" s="5">
        <v>0.28999999999999998</v>
      </c>
      <c r="J33" s="5">
        <v>0.11</v>
      </c>
      <c r="K33" s="3">
        <v>0.11</v>
      </c>
      <c r="L33" s="3">
        <v>0.39500000000000002</v>
      </c>
      <c r="M33" s="1">
        <v>-0.185</v>
      </c>
      <c r="N33" s="1">
        <v>-0.245</v>
      </c>
      <c r="O33" s="1">
        <v>0.32500000000000001</v>
      </c>
      <c r="P33" s="1">
        <v>-7.7499999999999999E-2</v>
      </c>
      <c r="Q33" s="1">
        <v>-0.1125</v>
      </c>
      <c r="R33" s="1">
        <v>-9.7500000000000003E-2</v>
      </c>
      <c r="S33" s="1">
        <v>-5.7500000000000002E-2</v>
      </c>
      <c r="T33" s="1">
        <v>-7.7499999999999999E-2</v>
      </c>
      <c r="U33" s="1">
        <v>-0.06</v>
      </c>
      <c r="V33" s="1">
        <v>-7.2499999999999995E-2</v>
      </c>
      <c r="W33" s="1">
        <v>-0.02</v>
      </c>
      <c r="X33" s="1">
        <v>1.115</v>
      </c>
      <c r="Y33" s="1">
        <v>1.2150000000000001</v>
      </c>
      <c r="Z33" s="1">
        <v>5.0000000000000001E-3</v>
      </c>
      <c r="AA33" s="1">
        <v>0.28499999999999998</v>
      </c>
      <c r="AB33" s="1">
        <v>-6.7500000000000004E-2</v>
      </c>
      <c r="AC33" s="1">
        <v>1.54</v>
      </c>
      <c r="AD33" s="1">
        <v>-0.15</v>
      </c>
      <c r="AE33" s="1">
        <v>-9.7500000000000003E-2</v>
      </c>
      <c r="AF33" s="1">
        <v>-0.26900000000000002</v>
      </c>
      <c r="AG33" s="1">
        <v>-0.13</v>
      </c>
      <c r="AH33" s="1">
        <v>1.2649999999999999</v>
      </c>
      <c r="AI33" s="1">
        <v>-7.7499999999999999E-2</v>
      </c>
      <c r="AJ33" s="1">
        <v>-0.1225</v>
      </c>
      <c r="AK33" s="1">
        <v>-9.7500000000000003E-2</v>
      </c>
      <c r="AL33" s="1">
        <v>-9.7500000000000003E-2</v>
      </c>
      <c r="AM33" s="1">
        <v>-6.3E-2</v>
      </c>
      <c r="AN33" s="1">
        <v>-1.2999999999999999E-2</v>
      </c>
      <c r="AO33" s="1">
        <v>2.5000000000000001E-2</v>
      </c>
      <c r="AP33" s="1">
        <v>6.2E-2</v>
      </c>
      <c r="AQ33" s="1">
        <v>-7.2499999999999995E-2</v>
      </c>
      <c r="AR33" s="1">
        <v>-0.11749999999999999</v>
      </c>
      <c r="AS33" s="1">
        <v>0.58499999999999996</v>
      </c>
      <c r="AT33" s="1">
        <v>0.17</v>
      </c>
    </row>
    <row r="34" spans="1:46">
      <c r="A34" s="3">
        <v>0.82027298573189433</v>
      </c>
      <c r="B34" s="9">
        <v>37681</v>
      </c>
      <c r="C34" s="5">
        <v>4.3</v>
      </c>
      <c r="D34" s="5">
        <v>0.245</v>
      </c>
      <c r="E34" s="5">
        <v>0.19500000000000001</v>
      </c>
      <c r="F34" s="6">
        <v>0.92</v>
      </c>
      <c r="G34" s="5">
        <v>0.81</v>
      </c>
      <c r="H34" s="5">
        <v>0.39</v>
      </c>
      <c r="I34" s="5">
        <v>0.27</v>
      </c>
      <c r="J34" s="5">
        <v>0.09</v>
      </c>
      <c r="K34" s="3">
        <v>0.09</v>
      </c>
      <c r="L34" s="3">
        <v>0.39500000000000002</v>
      </c>
      <c r="M34" s="1">
        <v>-0.185</v>
      </c>
      <c r="N34" s="1">
        <v>-0.245</v>
      </c>
      <c r="O34" s="1">
        <v>0.32500000000000001</v>
      </c>
      <c r="P34" s="1">
        <v>-7.7499999999999999E-2</v>
      </c>
      <c r="Q34" s="1">
        <v>-0.1125</v>
      </c>
      <c r="R34" s="1">
        <v>-9.5000000000000001E-2</v>
      </c>
      <c r="S34" s="1">
        <v>-5.7500000000000002E-2</v>
      </c>
      <c r="T34" s="1">
        <v>-7.4999999999999997E-2</v>
      </c>
      <c r="U34" s="1">
        <v>-0.06</v>
      </c>
      <c r="V34" s="1">
        <v>-7.2499999999999995E-2</v>
      </c>
      <c r="W34" s="1">
        <v>-0.02</v>
      </c>
      <c r="X34" s="1">
        <v>1.115</v>
      </c>
      <c r="Y34" s="1">
        <v>1.2150000000000001</v>
      </c>
      <c r="Z34" s="1">
        <v>5.0000000000000001E-3</v>
      </c>
      <c r="AA34" s="1">
        <v>0.28499999999999998</v>
      </c>
      <c r="AB34" s="1">
        <v>-6.7500000000000004E-2</v>
      </c>
      <c r="AC34" s="1">
        <v>0.92</v>
      </c>
      <c r="AD34" s="1">
        <v>-0.14000000000000001</v>
      </c>
      <c r="AE34" s="1">
        <v>-9.7500000000000003E-2</v>
      </c>
      <c r="AF34" s="1">
        <v>-0.20399999999999999</v>
      </c>
      <c r="AG34" s="1">
        <v>-0.13</v>
      </c>
      <c r="AH34" s="1">
        <v>1.2649999999999999</v>
      </c>
      <c r="AI34" s="1">
        <v>-7.4999999999999997E-2</v>
      </c>
      <c r="AJ34" s="1">
        <v>-0.12</v>
      </c>
      <c r="AK34" s="1">
        <v>-9.5000000000000001E-2</v>
      </c>
      <c r="AL34" s="1">
        <v>-9.5000000000000001E-2</v>
      </c>
      <c r="AM34" s="1">
        <v>-6.3E-2</v>
      </c>
      <c r="AN34" s="1">
        <v>-1.2999999999999999E-2</v>
      </c>
      <c r="AO34" s="1">
        <v>2.5000000000000001E-2</v>
      </c>
      <c r="AP34" s="1">
        <v>6.2E-2</v>
      </c>
      <c r="AQ34" s="1">
        <v>-7.2499999999999995E-2</v>
      </c>
      <c r="AR34" s="1">
        <v>-0.105</v>
      </c>
      <c r="AS34" s="1">
        <v>0.58499999999999996</v>
      </c>
      <c r="AT34" s="1">
        <v>0.16500000000000001</v>
      </c>
    </row>
    <row r="35" spans="1:46">
      <c r="A35" s="3">
        <v>0.8152510473354122</v>
      </c>
      <c r="B35" s="9">
        <v>37712</v>
      </c>
      <c r="C35" s="5">
        <v>4.1150000000000002</v>
      </c>
      <c r="D35" s="5">
        <v>0.16500000000000001</v>
      </c>
      <c r="E35" s="5">
        <v>0.09</v>
      </c>
      <c r="F35" s="6">
        <v>0.5</v>
      </c>
      <c r="G35" s="5">
        <v>0.435</v>
      </c>
      <c r="H35" s="5">
        <v>0.24</v>
      </c>
      <c r="I35" s="5">
        <v>0.19500000000000001</v>
      </c>
      <c r="J35" s="5">
        <v>-0.02</v>
      </c>
      <c r="K35" s="3">
        <v>0</v>
      </c>
      <c r="L35" s="3">
        <v>0.22500000000000001</v>
      </c>
      <c r="M35" s="1">
        <v>-0.28499999999999998</v>
      </c>
      <c r="N35" s="1">
        <v>-0.35499999999999998</v>
      </c>
      <c r="O35" s="1">
        <v>0.20499999999999999</v>
      </c>
      <c r="P35" s="1">
        <v>-0.06</v>
      </c>
      <c r="Q35" s="1">
        <v>-9.5000000000000001E-2</v>
      </c>
      <c r="R35" s="1">
        <v>-0.1</v>
      </c>
      <c r="S35" s="1">
        <v>-5.5E-2</v>
      </c>
      <c r="T35" s="1">
        <v>-0.08</v>
      </c>
      <c r="U35" s="1">
        <v>-5.7500000000000002E-2</v>
      </c>
      <c r="V35" s="1">
        <v>-7.0000000000000007E-2</v>
      </c>
      <c r="W35" s="1">
        <v>-1.4999999999999999E-2</v>
      </c>
      <c r="X35" s="1">
        <v>0.62</v>
      </c>
      <c r="Y35" s="1">
        <v>1.02</v>
      </c>
      <c r="Z35" s="1">
        <v>5.0000000000000001E-3</v>
      </c>
      <c r="AA35" s="1">
        <v>0.16500000000000001</v>
      </c>
      <c r="AB35" s="1">
        <v>-7.2499999999999995E-2</v>
      </c>
      <c r="AC35" s="1">
        <v>0.5</v>
      </c>
      <c r="AD35" s="1">
        <v>-0.1275</v>
      </c>
      <c r="AE35" s="1">
        <v>-0.10249999999999999</v>
      </c>
      <c r="AF35" s="1">
        <v>-0.1585</v>
      </c>
      <c r="AG35" s="1">
        <v>-0.14499999999999999</v>
      </c>
      <c r="AH35" s="1">
        <v>1.175</v>
      </c>
      <c r="AI35" s="1">
        <v>-0.08</v>
      </c>
      <c r="AJ35" s="1">
        <v>-0.125</v>
      </c>
      <c r="AK35" s="1">
        <v>-0.1</v>
      </c>
      <c r="AL35" s="1">
        <v>-0.1</v>
      </c>
      <c r="AM35" s="1">
        <v>-7.5999999999999998E-2</v>
      </c>
      <c r="AN35" s="1">
        <v>-2.5999999999999999E-2</v>
      </c>
      <c r="AO35" s="1">
        <v>1.7500000000000002E-2</v>
      </c>
      <c r="AP35" s="1">
        <v>3.95E-2</v>
      </c>
      <c r="AQ35" s="1">
        <v>-7.7499999999999999E-2</v>
      </c>
      <c r="AR35" s="1">
        <v>-0.14499999999999999</v>
      </c>
      <c r="AS35" s="1">
        <v>0.23</v>
      </c>
      <c r="AT35" s="1">
        <v>0.06</v>
      </c>
    </row>
    <row r="36" spans="1:46">
      <c r="A36" s="3">
        <v>0.8104470013797469</v>
      </c>
      <c r="B36" s="9">
        <v>37742</v>
      </c>
      <c r="C36" s="5">
        <v>4.04</v>
      </c>
      <c r="D36" s="5">
        <v>0.16500000000000001</v>
      </c>
      <c r="E36" s="5">
        <v>0.09</v>
      </c>
      <c r="F36" s="6">
        <v>0.44</v>
      </c>
      <c r="G36" s="5">
        <v>0.38500000000000001</v>
      </c>
      <c r="H36" s="5">
        <v>0.19500000000000001</v>
      </c>
      <c r="I36" s="5">
        <v>0.185</v>
      </c>
      <c r="J36" s="5">
        <v>-0.02</v>
      </c>
      <c r="K36" s="3">
        <v>0</v>
      </c>
      <c r="L36" s="3">
        <v>0.22500000000000001</v>
      </c>
      <c r="M36" s="1">
        <v>-0.28499999999999998</v>
      </c>
      <c r="N36" s="1">
        <v>-0.35499999999999998</v>
      </c>
      <c r="O36" s="1">
        <v>0.20499999999999999</v>
      </c>
      <c r="P36" s="1">
        <v>-0.06</v>
      </c>
      <c r="Q36" s="1">
        <v>-9.5000000000000001E-2</v>
      </c>
      <c r="R36" s="1">
        <v>-0.1</v>
      </c>
      <c r="S36" s="1">
        <v>-5.5E-2</v>
      </c>
      <c r="T36" s="1">
        <v>-0.08</v>
      </c>
      <c r="U36" s="1">
        <v>-5.7500000000000002E-2</v>
      </c>
      <c r="V36" s="1">
        <v>-7.0000000000000007E-2</v>
      </c>
      <c r="W36" s="1">
        <v>-1.4999999999999999E-2</v>
      </c>
      <c r="X36" s="1">
        <v>0.62</v>
      </c>
      <c r="Y36" s="1">
        <v>1.02</v>
      </c>
      <c r="Z36" s="1">
        <v>5.0000000000000001E-3</v>
      </c>
      <c r="AA36" s="1">
        <v>0.16500000000000001</v>
      </c>
      <c r="AB36" s="1">
        <v>-7.2499999999999995E-2</v>
      </c>
      <c r="AC36" s="1">
        <v>0.44</v>
      </c>
      <c r="AD36" s="1">
        <v>-0.1125</v>
      </c>
      <c r="AE36" s="1">
        <v>-0.10249999999999999</v>
      </c>
      <c r="AF36" s="1">
        <v>-0.13600000000000001</v>
      </c>
      <c r="AG36" s="1">
        <v>-0.14499999999999999</v>
      </c>
      <c r="AH36" s="1">
        <v>1.175</v>
      </c>
      <c r="AI36" s="1">
        <v>-0.08</v>
      </c>
      <c r="AJ36" s="1">
        <v>-0.125</v>
      </c>
      <c r="AK36" s="1">
        <v>-0.1</v>
      </c>
      <c r="AL36" s="1">
        <v>-0.1</v>
      </c>
      <c r="AM36" s="1">
        <v>-7.3499999999999996E-2</v>
      </c>
      <c r="AN36" s="1">
        <v>-2.35E-2</v>
      </c>
      <c r="AO36" s="1">
        <v>1.7500000000000002E-2</v>
      </c>
      <c r="AP36" s="1">
        <v>3.95E-2</v>
      </c>
      <c r="AQ36" s="1">
        <v>-7.2499999999999995E-2</v>
      </c>
      <c r="AR36" s="1">
        <v>-9.2499999999999999E-2</v>
      </c>
      <c r="AS36" s="1">
        <v>0.23</v>
      </c>
      <c r="AT36" s="1">
        <v>0.06</v>
      </c>
    </row>
    <row r="37" spans="1:46">
      <c r="A37" s="3">
        <v>0.80551360329393817</v>
      </c>
      <c r="B37" s="9">
        <v>37773</v>
      </c>
      <c r="C37" s="5">
        <v>4.07</v>
      </c>
      <c r="D37" s="5">
        <v>0.16500000000000001</v>
      </c>
      <c r="E37" s="5">
        <v>0.09</v>
      </c>
      <c r="F37" s="6">
        <v>0.44</v>
      </c>
      <c r="G37" s="5">
        <v>0.38500000000000001</v>
      </c>
      <c r="H37" s="5">
        <v>0.19500000000000001</v>
      </c>
      <c r="I37" s="5">
        <v>0.19500000000000001</v>
      </c>
      <c r="J37" s="5">
        <v>-0.02</v>
      </c>
      <c r="K37" s="3">
        <v>0</v>
      </c>
      <c r="L37" s="3">
        <v>0.22500000000000001</v>
      </c>
      <c r="M37" s="1">
        <v>-0.28499999999999998</v>
      </c>
      <c r="N37" s="1">
        <v>-0.35499999999999998</v>
      </c>
      <c r="O37" s="1">
        <v>0.20499999999999999</v>
      </c>
      <c r="P37" s="1">
        <v>-0.06</v>
      </c>
      <c r="Q37" s="1">
        <v>-9.5000000000000001E-2</v>
      </c>
      <c r="R37" s="1">
        <v>-0.1</v>
      </c>
      <c r="S37" s="1">
        <v>-5.5E-2</v>
      </c>
      <c r="T37" s="1">
        <v>-0.08</v>
      </c>
      <c r="U37" s="1">
        <v>-5.7500000000000002E-2</v>
      </c>
      <c r="V37" s="1">
        <v>-7.0000000000000007E-2</v>
      </c>
      <c r="W37" s="1">
        <v>-1.4999999999999999E-2</v>
      </c>
      <c r="X37" s="1">
        <v>0.62</v>
      </c>
      <c r="Y37" s="1">
        <v>1.02</v>
      </c>
      <c r="Z37" s="1">
        <v>5.0000000000000001E-3</v>
      </c>
      <c r="AA37" s="1">
        <v>0.16500000000000001</v>
      </c>
      <c r="AB37" s="1">
        <v>-7.2499999999999995E-2</v>
      </c>
      <c r="AC37" s="1">
        <v>0.44</v>
      </c>
      <c r="AD37" s="1">
        <v>-0.11749999999999999</v>
      </c>
      <c r="AE37" s="1">
        <v>-0.10249999999999999</v>
      </c>
      <c r="AF37" s="1">
        <v>-0.13600000000000001</v>
      </c>
      <c r="AG37" s="1">
        <v>-0.14499999999999999</v>
      </c>
      <c r="AH37" s="1">
        <v>1.175</v>
      </c>
      <c r="AI37" s="1">
        <v>-0.08</v>
      </c>
      <c r="AJ37" s="1">
        <v>-0.125</v>
      </c>
      <c r="AK37" s="1">
        <v>-0.1</v>
      </c>
      <c r="AL37" s="1">
        <v>-0.1</v>
      </c>
      <c r="AM37" s="1">
        <v>-7.3499999999999996E-2</v>
      </c>
      <c r="AN37" s="1">
        <v>-2.35E-2</v>
      </c>
      <c r="AO37" s="1">
        <v>1.7500000000000002E-2</v>
      </c>
      <c r="AP37" s="1">
        <v>3.95E-2</v>
      </c>
      <c r="AQ37" s="1">
        <v>-7.2499999999999995E-2</v>
      </c>
      <c r="AR37" s="1">
        <v>-0.09</v>
      </c>
      <c r="AS37" s="1">
        <v>0.23</v>
      </c>
      <c r="AT37" s="1">
        <v>0.06</v>
      </c>
    </row>
    <row r="38" spans="1:46">
      <c r="A38" s="3">
        <v>0.80076595522473693</v>
      </c>
      <c r="B38" s="9">
        <v>37803</v>
      </c>
      <c r="C38" s="5">
        <v>4.0880000000000001</v>
      </c>
      <c r="D38" s="5">
        <v>0.16500000000000001</v>
      </c>
      <c r="E38" s="5">
        <v>0.09</v>
      </c>
      <c r="F38" s="6">
        <v>0.5</v>
      </c>
      <c r="G38" s="5">
        <v>0.39750000000000002</v>
      </c>
      <c r="H38" s="5">
        <v>0.26500000000000001</v>
      </c>
      <c r="I38" s="5">
        <v>0.2</v>
      </c>
      <c r="J38" s="5">
        <v>-0.02</v>
      </c>
      <c r="K38" s="3">
        <v>0</v>
      </c>
      <c r="L38" s="3">
        <v>0.22500000000000001</v>
      </c>
      <c r="M38" s="1">
        <v>-0.28499999999999998</v>
      </c>
      <c r="N38" s="1">
        <v>-0.35499999999999998</v>
      </c>
      <c r="O38" s="1">
        <v>0.20499999999999999</v>
      </c>
      <c r="P38" s="1">
        <v>-0.06</v>
      </c>
      <c r="Q38" s="1">
        <v>-9.5000000000000001E-2</v>
      </c>
      <c r="R38" s="1">
        <v>-0.1</v>
      </c>
      <c r="S38" s="1">
        <v>-5.5E-2</v>
      </c>
      <c r="T38" s="1">
        <v>-0.08</v>
      </c>
      <c r="U38" s="1">
        <v>-5.7500000000000002E-2</v>
      </c>
      <c r="V38" s="1">
        <v>-7.0000000000000007E-2</v>
      </c>
      <c r="W38" s="1">
        <v>-1.4999999999999999E-2</v>
      </c>
      <c r="X38" s="1">
        <v>0.62</v>
      </c>
      <c r="Y38" s="1">
        <v>1.02</v>
      </c>
      <c r="Z38" s="1">
        <v>5.0000000000000001E-3</v>
      </c>
      <c r="AA38" s="1">
        <v>0.16500000000000001</v>
      </c>
      <c r="AB38" s="1">
        <v>-7.2499999999999995E-2</v>
      </c>
      <c r="AC38" s="1">
        <v>0.5</v>
      </c>
      <c r="AD38" s="1">
        <v>-0.1075</v>
      </c>
      <c r="AE38" s="1">
        <v>-0.10249999999999999</v>
      </c>
      <c r="AF38" s="1">
        <v>-0.126</v>
      </c>
      <c r="AG38" s="1">
        <v>-0.14499999999999999</v>
      </c>
      <c r="AH38" s="1">
        <v>1.175</v>
      </c>
      <c r="AI38" s="1">
        <v>-0.08</v>
      </c>
      <c r="AJ38" s="1">
        <v>-0.125</v>
      </c>
      <c r="AK38" s="1">
        <v>-0.1</v>
      </c>
      <c r="AL38" s="1">
        <v>-0.1</v>
      </c>
      <c r="AM38" s="1">
        <v>-7.3499999999999996E-2</v>
      </c>
      <c r="AN38" s="1">
        <v>-2.35E-2</v>
      </c>
      <c r="AO38" s="1">
        <v>1.7500000000000002E-2</v>
      </c>
      <c r="AP38" s="1">
        <v>3.95E-2</v>
      </c>
      <c r="AQ38" s="1">
        <v>-7.2499999999999995E-2</v>
      </c>
      <c r="AR38" s="1">
        <v>-0.08</v>
      </c>
      <c r="AS38" s="1">
        <v>0.23</v>
      </c>
      <c r="AT38" s="1">
        <v>0.06</v>
      </c>
    </row>
    <row r="39" spans="1:46">
      <c r="A39" s="3">
        <v>0.79588591693033928</v>
      </c>
      <c r="B39" s="9">
        <v>37834</v>
      </c>
      <c r="C39" s="5">
        <v>4.1180000000000003</v>
      </c>
      <c r="D39" s="5">
        <v>0.16500000000000001</v>
      </c>
      <c r="E39" s="5">
        <v>0.09</v>
      </c>
      <c r="F39" s="6">
        <v>0.5</v>
      </c>
      <c r="G39" s="5">
        <v>0.4</v>
      </c>
      <c r="H39" s="5">
        <v>0.20499999999999999</v>
      </c>
      <c r="I39" s="5">
        <v>0.21</v>
      </c>
      <c r="J39" s="5">
        <v>-0.02</v>
      </c>
      <c r="K39" s="3">
        <v>0</v>
      </c>
      <c r="L39" s="3">
        <v>0.22500000000000001</v>
      </c>
      <c r="M39" s="1">
        <v>-0.28499999999999998</v>
      </c>
      <c r="N39" s="1">
        <v>-0.35499999999999998</v>
      </c>
      <c r="O39" s="1">
        <v>0.20499999999999999</v>
      </c>
      <c r="P39" s="1">
        <v>-0.06</v>
      </c>
      <c r="Q39" s="1">
        <v>-9.5000000000000001E-2</v>
      </c>
      <c r="R39" s="1">
        <v>-0.1</v>
      </c>
      <c r="S39" s="1">
        <v>-5.5E-2</v>
      </c>
      <c r="T39" s="1">
        <v>-0.08</v>
      </c>
      <c r="U39" s="1">
        <v>-5.7500000000000002E-2</v>
      </c>
      <c r="V39" s="1">
        <v>-7.0000000000000007E-2</v>
      </c>
      <c r="W39" s="1">
        <v>-1.4999999999999999E-2</v>
      </c>
      <c r="X39" s="1">
        <v>0.62</v>
      </c>
      <c r="Y39" s="1">
        <v>1.02</v>
      </c>
      <c r="Z39" s="1">
        <v>5.0000000000000001E-3</v>
      </c>
      <c r="AA39" s="1">
        <v>0.16500000000000001</v>
      </c>
      <c r="AB39" s="1">
        <v>-7.2499999999999995E-2</v>
      </c>
      <c r="AC39" s="1">
        <v>0.5</v>
      </c>
      <c r="AD39" s="1">
        <v>-9.7500000000000003E-2</v>
      </c>
      <c r="AE39" s="1">
        <v>-0.10249999999999999</v>
      </c>
      <c r="AF39" s="1">
        <v>-0.11849999999999999</v>
      </c>
      <c r="AG39" s="1">
        <v>-0.14499999999999999</v>
      </c>
      <c r="AH39" s="1">
        <v>1.175</v>
      </c>
      <c r="AI39" s="1">
        <v>-0.08</v>
      </c>
      <c r="AJ39" s="1">
        <v>-0.125</v>
      </c>
      <c r="AK39" s="1">
        <v>-0.1</v>
      </c>
      <c r="AL39" s="1">
        <v>-0.1</v>
      </c>
      <c r="AM39" s="1">
        <v>-7.3499999999999996E-2</v>
      </c>
      <c r="AN39" s="1">
        <v>-2.35E-2</v>
      </c>
      <c r="AO39" s="1">
        <v>1.7500000000000002E-2</v>
      </c>
      <c r="AP39" s="1">
        <v>3.95E-2</v>
      </c>
      <c r="AQ39" s="1">
        <v>-7.2499999999999995E-2</v>
      </c>
      <c r="AR39" s="1">
        <v>-7.7499999999999999E-2</v>
      </c>
      <c r="AS39" s="1">
        <v>0.23</v>
      </c>
      <c r="AT39" s="1">
        <v>0.06</v>
      </c>
    </row>
    <row r="40" spans="1:46">
      <c r="A40" s="3">
        <v>0.7910362582616276</v>
      </c>
      <c r="B40" s="9">
        <v>37865</v>
      </c>
      <c r="C40" s="5">
        <v>4.117</v>
      </c>
      <c r="D40" s="5">
        <v>0.16500000000000001</v>
      </c>
      <c r="E40" s="5">
        <v>0.09</v>
      </c>
      <c r="F40" s="6">
        <v>0.46</v>
      </c>
      <c r="G40" s="5">
        <v>0.39750000000000002</v>
      </c>
      <c r="H40" s="5">
        <v>0.185</v>
      </c>
      <c r="I40" s="5">
        <v>0.185</v>
      </c>
      <c r="J40" s="5">
        <v>-0.02</v>
      </c>
      <c r="K40" s="3">
        <v>0</v>
      </c>
      <c r="L40" s="3">
        <v>0.22500000000000001</v>
      </c>
      <c r="M40" s="1">
        <v>-0.28499999999999998</v>
      </c>
      <c r="N40" s="1">
        <v>-0.35499999999999998</v>
      </c>
      <c r="O40" s="1">
        <v>0.20499999999999999</v>
      </c>
      <c r="P40" s="1">
        <v>-0.06</v>
      </c>
      <c r="Q40" s="1">
        <v>-9.5000000000000001E-2</v>
      </c>
      <c r="R40" s="1">
        <v>-0.1</v>
      </c>
      <c r="S40" s="1">
        <v>-5.5E-2</v>
      </c>
      <c r="T40" s="1">
        <v>-0.08</v>
      </c>
      <c r="U40" s="1">
        <v>-5.7500000000000002E-2</v>
      </c>
      <c r="V40" s="1">
        <v>-7.0000000000000007E-2</v>
      </c>
      <c r="W40" s="1">
        <v>-1.4999999999999999E-2</v>
      </c>
      <c r="X40" s="1">
        <v>0.62</v>
      </c>
      <c r="Y40" s="1">
        <v>1.02</v>
      </c>
      <c r="Z40" s="1">
        <v>5.0000000000000001E-3</v>
      </c>
      <c r="AA40" s="1">
        <v>0.16500000000000001</v>
      </c>
      <c r="AB40" s="1">
        <v>-7.2499999999999995E-2</v>
      </c>
      <c r="AC40" s="1">
        <v>0.46</v>
      </c>
      <c r="AD40" s="1">
        <v>-0.1075</v>
      </c>
      <c r="AE40" s="1">
        <v>-0.10249999999999999</v>
      </c>
      <c r="AF40" s="1">
        <v>-0.126</v>
      </c>
      <c r="AG40" s="1">
        <v>-0.14499999999999999</v>
      </c>
      <c r="AH40" s="1">
        <v>1.175</v>
      </c>
      <c r="AI40" s="1">
        <v>-0.08</v>
      </c>
      <c r="AJ40" s="1">
        <v>-0.125</v>
      </c>
      <c r="AK40" s="1">
        <v>-0.1</v>
      </c>
      <c r="AL40" s="1">
        <v>-0.1</v>
      </c>
      <c r="AM40" s="1">
        <v>-7.3499999999999996E-2</v>
      </c>
      <c r="AN40" s="1">
        <v>-2.35E-2</v>
      </c>
      <c r="AO40" s="1">
        <v>1.7500000000000002E-2</v>
      </c>
      <c r="AP40" s="1">
        <v>3.95E-2</v>
      </c>
      <c r="AQ40" s="1">
        <v>-7.2499999999999995E-2</v>
      </c>
      <c r="AR40" s="1">
        <v>-8.5000000000000006E-2</v>
      </c>
      <c r="AS40" s="1">
        <v>0.23</v>
      </c>
      <c r="AT40" s="1">
        <v>0.06</v>
      </c>
    </row>
    <row r="41" spans="1:46">
      <c r="A41" s="3">
        <v>0.78637138488398461</v>
      </c>
      <c r="B41" s="9">
        <v>37895</v>
      </c>
      <c r="C41" s="5">
        <v>4.1150000000000002</v>
      </c>
      <c r="D41" s="5">
        <v>0.16500000000000001</v>
      </c>
      <c r="E41" s="5">
        <v>0.09</v>
      </c>
      <c r="F41" s="6">
        <v>0.47</v>
      </c>
      <c r="G41" s="5">
        <v>0.4</v>
      </c>
      <c r="H41" s="5">
        <v>0.20499999999999999</v>
      </c>
      <c r="I41" s="5">
        <v>0.19500000000000001</v>
      </c>
      <c r="J41" s="5">
        <v>-0.02</v>
      </c>
      <c r="K41" s="3">
        <v>0</v>
      </c>
      <c r="L41" s="3">
        <v>0.22500000000000001</v>
      </c>
      <c r="M41" s="1">
        <v>-0.28499999999999998</v>
      </c>
      <c r="N41" s="1">
        <v>-0.35499999999999998</v>
      </c>
      <c r="O41" s="1">
        <v>0.20499999999999999</v>
      </c>
      <c r="P41" s="1">
        <v>-0.06</v>
      </c>
      <c r="Q41" s="1">
        <v>-9.5000000000000001E-2</v>
      </c>
      <c r="R41" s="1">
        <v>-0.1</v>
      </c>
      <c r="S41" s="1">
        <v>-5.5E-2</v>
      </c>
      <c r="T41" s="1">
        <v>-0.08</v>
      </c>
      <c r="U41" s="1">
        <v>-5.7500000000000002E-2</v>
      </c>
      <c r="V41" s="1">
        <v>-7.0000000000000007E-2</v>
      </c>
      <c r="W41" s="1">
        <v>-1.4999999999999999E-2</v>
      </c>
      <c r="X41" s="1">
        <v>0.62</v>
      </c>
      <c r="Y41" s="1">
        <v>1.02</v>
      </c>
      <c r="Z41" s="1">
        <v>5.0000000000000001E-3</v>
      </c>
      <c r="AA41" s="1">
        <v>0.16500000000000001</v>
      </c>
      <c r="AB41" s="1">
        <v>-7.2499999999999995E-2</v>
      </c>
      <c r="AC41" s="1">
        <v>0.47</v>
      </c>
      <c r="AD41" s="1">
        <v>-0.12</v>
      </c>
      <c r="AE41" s="1">
        <v>-0.10249999999999999</v>
      </c>
      <c r="AF41" s="1">
        <v>-0.13850000000000001</v>
      </c>
      <c r="AG41" s="1">
        <v>-0.14499999999999999</v>
      </c>
      <c r="AH41" s="1">
        <v>1.175</v>
      </c>
      <c r="AI41" s="1">
        <v>-0.08</v>
      </c>
      <c r="AJ41" s="1">
        <v>-0.125</v>
      </c>
      <c r="AK41" s="1">
        <v>-0.1</v>
      </c>
      <c r="AL41" s="1">
        <v>-0.1</v>
      </c>
      <c r="AM41" s="1">
        <v>-7.3499999999999996E-2</v>
      </c>
      <c r="AN41" s="1">
        <v>-2.35E-2</v>
      </c>
      <c r="AO41" s="1">
        <v>1.7500000000000002E-2</v>
      </c>
      <c r="AP41" s="1">
        <v>3.95E-2</v>
      </c>
      <c r="AQ41" s="1">
        <v>-7.2499999999999995E-2</v>
      </c>
      <c r="AR41" s="1">
        <v>-0.105</v>
      </c>
      <c r="AS41" s="1">
        <v>0.23</v>
      </c>
      <c r="AT41" s="1">
        <v>0.06</v>
      </c>
    </row>
    <row r="42" spans="1:46">
      <c r="A42" s="3">
        <v>0.78158000430485663</v>
      </c>
      <c r="B42" s="9">
        <v>37926</v>
      </c>
      <c r="C42" s="5">
        <v>4.2309999999999999</v>
      </c>
      <c r="D42" s="5">
        <v>0.22500000000000001</v>
      </c>
      <c r="E42" s="5">
        <v>0.16500000000000001</v>
      </c>
      <c r="F42" s="6">
        <v>0.85</v>
      </c>
      <c r="G42" s="5">
        <v>0.64</v>
      </c>
      <c r="H42" s="5">
        <v>0.3</v>
      </c>
      <c r="I42" s="5">
        <v>0.27750000000000002</v>
      </c>
      <c r="J42" s="5">
        <v>7.0000000000000007E-2</v>
      </c>
      <c r="K42" s="3">
        <v>0.09</v>
      </c>
      <c r="L42" s="3">
        <v>0.375</v>
      </c>
      <c r="M42" s="1">
        <v>-0.18</v>
      </c>
      <c r="N42" s="1">
        <v>-0.27500000000000002</v>
      </c>
      <c r="O42" s="1">
        <v>0.30499999999999999</v>
      </c>
      <c r="P42" s="1">
        <v>-7.7499999999999999E-2</v>
      </c>
      <c r="Q42" s="1">
        <v>-0.1125</v>
      </c>
      <c r="R42" s="1">
        <v>-0.12</v>
      </c>
      <c r="S42" s="1">
        <v>-5.7500000000000002E-2</v>
      </c>
      <c r="T42" s="1">
        <v>-0.1</v>
      </c>
      <c r="U42" s="1">
        <v>-0.06</v>
      </c>
      <c r="V42" s="1">
        <v>-7.2499999999999995E-2</v>
      </c>
      <c r="W42" s="1">
        <v>-2.8000000000000001E-2</v>
      </c>
      <c r="X42" s="1">
        <v>0.75</v>
      </c>
      <c r="Y42" s="1">
        <v>0.8</v>
      </c>
      <c r="Z42" s="1">
        <v>5.0000000000000001E-3</v>
      </c>
      <c r="AA42" s="1">
        <v>0.22500000000000001</v>
      </c>
      <c r="AB42" s="1">
        <v>-6.7500000000000004E-2</v>
      </c>
      <c r="AC42" s="1">
        <v>0.85</v>
      </c>
      <c r="AD42" s="1">
        <v>-0.13500000000000001</v>
      </c>
      <c r="AE42" s="1">
        <v>-0.09</v>
      </c>
      <c r="AF42" s="1">
        <v>-0.13600000000000001</v>
      </c>
      <c r="AG42" s="1">
        <v>-0.155</v>
      </c>
      <c r="AH42" s="1">
        <v>0.95499999999999996</v>
      </c>
      <c r="AI42" s="1">
        <v>-0.1</v>
      </c>
      <c r="AJ42" s="1">
        <v>-0.14499999999999999</v>
      </c>
      <c r="AK42" s="1">
        <v>-0.12</v>
      </c>
      <c r="AL42" s="1">
        <v>-0.12</v>
      </c>
      <c r="AM42" s="1">
        <v>-6.0999999999999999E-2</v>
      </c>
      <c r="AN42" s="1">
        <v>-1.0999999999999999E-2</v>
      </c>
      <c r="AO42" s="1">
        <v>2.5000000000000001E-2</v>
      </c>
      <c r="AP42" s="1">
        <v>6.4000000000000001E-2</v>
      </c>
      <c r="AQ42" s="1">
        <v>-7.2499999999999995E-2</v>
      </c>
      <c r="AR42" s="1">
        <v>-9.7500000000000003E-2</v>
      </c>
      <c r="AS42" s="1">
        <v>0.60499999999999998</v>
      </c>
      <c r="AT42" s="1">
        <v>0.13500000000000001</v>
      </c>
    </row>
    <row r="43" spans="1:46">
      <c r="A43" s="3">
        <v>0.77697153715284417</v>
      </c>
      <c r="B43" s="9">
        <v>37956</v>
      </c>
      <c r="C43" s="5">
        <v>4.3540000000000001</v>
      </c>
      <c r="D43" s="5">
        <v>0.22500000000000001</v>
      </c>
      <c r="E43" s="5">
        <v>0.16500000000000001</v>
      </c>
      <c r="F43" s="6">
        <v>1.26</v>
      </c>
      <c r="G43" s="5">
        <v>0.97</v>
      </c>
      <c r="H43" s="5">
        <v>0.37</v>
      </c>
      <c r="I43" s="5">
        <v>0.315</v>
      </c>
      <c r="J43" s="5">
        <v>7.4999999999999997E-2</v>
      </c>
      <c r="K43" s="3">
        <v>9.5000000000000001E-2</v>
      </c>
      <c r="L43" s="3">
        <v>0.375</v>
      </c>
      <c r="M43" s="1">
        <v>-0.18</v>
      </c>
      <c r="N43" s="1">
        <v>-0.27500000000000002</v>
      </c>
      <c r="O43" s="1">
        <v>0.30499999999999999</v>
      </c>
      <c r="P43" s="1">
        <v>-0.08</v>
      </c>
      <c r="Q43" s="1">
        <v>-0.115</v>
      </c>
      <c r="R43" s="1">
        <v>-0.1225</v>
      </c>
      <c r="S43" s="1">
        <v>-0.06</v>
      </c>
      <c r="T43" s="1">
        <v>-0.10249999999999999</v>
      </c>
      <c r="U43" s="1">
        <v>-0.06</v>
      </c>
      <c r="V43" s="1">
        <v>-7.2499999999999995E-2</v>
      </c>
      <c r="W43" s="1">
        <v>-2.8000000000000001E-2</v>
      </c>
      <c r="X43" s="1">
        <v>0.75</v>
      </c>
      <c r="Y43" s="1">
        <v>0.8</v>
      </c>
      <c r="Z43" s="1">
        <v>5.0000000000000001E-3</v>
      </c>
      <c r="AA43" s="1">
        <v>0.22500000000000001</v>
      </c>
      <c r="AB43" s="1">
        <v>-6.7500000000000004E-2</v>
      </c>
      <c r="AC43" s="1">
        <v>1.26</v>
      </c>
      <c r="AD43" s="1">
        <v>-0.1575</v>
      </c>
      <c r="AE43" s="1">
        <v>-0.09</v>
      </c>
      <c r="AF43" s="1">
        <v>-0.161</v>
      </c>
      <c r="AG43" s="1">
        <v>-0.155</v>
      </c>
      <c r="AH43" s="1">
        <v>0.95499999999999996</v>
      </c>
      <c r="AI43" s="1">
        <v>-0.10249999999999999</v>
      </c>
      <c r="AJ43" s="1">
        <v>-0.14749999999999999</v>
      </c>
      <c r="AK43" s="1">
        <v>-0.1225</v>
      </c>
      <c r="AL43" s="1">
        <v>-0.1225</v>
      </c>
      <c r="AM43" s="1">
        <v>-6.0999999999999999E-2</v>
      </c>
      <c r="AN43" s="1">
        <v>-1.0999999999999999E-2</v>
      </c>
      <c r="AO43" s="1">
        <v>2.5000000000000001E-2</v>
      </c>
      <c r="AP43" s="1">
        <v>6.4000000000000001E-2</v>
      </c>
      <c r="AQ43" s="1">
        <v>-7.2499999999999995E-2</v>
      </c>
      <c r="AR43" s="1">
        <v>-0.11749999999999999</v>
      </c>
      <c r="AS43" s="1">
        <v>0.60499999999999998</v>
      </c>
      <c r="AT43" s="1">
        <v>0.1575</v>
      </c>
    </row>
    <row r="44" spans="1:46">
      <c r="A44" s="3">
        <v>0.77222375652210695</v>
      </c>
      <c r="B44" s="9">
        <v>37987</v>
      </c>
      <c r="C44" s="5">
        <v>4.4400000000000004</v>
      </c>
      <c r="D44" s="5">
        <v>0.22500000000000001</v>
      </c>
      <c r="E44" s="5">
        <v>0.16500000000000001</v>
      </c>
      <c r="F44" s="6">
        <v>1.58</v>
      </c>
      <c r="G44" s="5">
        <v>1.19</v>
      </c>
      <c r="H44" s="5">
        <v>0.4</v>
      </c>
      <c r="I44" s="5">
        <v>0.31</v>
      </c>
      <c r="J44" s="5">
        <v>0.09</v>
      </c>
      <c r="K44" s="3">
        <v>0.115</v>
      </c>
      <c r="L44" s="3">
        <v>0.375</v>
      </c>
      <c r="M44" s="1">
        <v>-0.18</v>
      </c>
      <c r="N44" s="1">
        <v>-0.27500000000000002</v>
      </c>
      <c r="O44" s="1">
        <v>0.30499999999999999</v>
      </c>
      <c r="P44" s="1">
        <v>-0.08</v>
      </c>
      <c r="Q44" s="1">
        <v>-0.115</v>
      </c>
      <c r="R44" s="1">
        <v>-0.125</v>
      </c>
      <c r="S44" s="1">
        <v>-0.06</v>
      </c>
      <c r="T44" s="1">
        <v>-0.105</v>
      </c>
      <c r="U44" s="1">
        <v>-0.06</v>
      </c>
      <c r="V44" s="1">
        <v>-7.2499999999999995E-2</v>
      </c>
      <c r="W44" s="1">
        <v>-2.2499999999999999E-2</v>
      </c>
      <c r="X44" s="1">
        <v>0.75</v>
      </c>
      <c r="Y44" s="1">
        <v>0.8</v>
      </c>
      <c r="Z44" s="1">
        <v>5.0000000000000001E-3</v>
      </c>
      <c r="AA44" s="1">
        <v>0.22500000000000001</v>
      </c>
      <c r="AB44" s="1">
        <v>-6.5500000000000003E-2</v>
      </c>
      <c r="AC44" s="1">
        <v>1.58</v>
      </c>
      <c r="AD44" s="1">
        <v>-0.16250000000000001</v>
      </c>
      <c r="AE44" s="1">
        <v>-8.7999999999999995E-2</v>
      </c>
      <c r="AF44" s="1">
        <v>-0.14399999999999999</v>
      </c>
      <c r="AG44" s="1">
        <v>-0.155</v>
      </c>
      <c r="AH44" s="1">
        <v>0.95499999999999996</v>
      </c>
      <c r="AI44" s="1">
        <v>-0.105</v>
      </c>
      <c r="AJ44" s="1">
        <v>-0.15</v>
      </c>
      <c r="AK44" s="1">
        <v>-0.125</v>
      </c>
      <c r="AL44" s="1">
        <v>-0.125</v>
      </c>
      <c r="AM44" s="1">
        <v>-6.0999999999999999E-2</v>
      </c>
      <c r="AN44" s="1">
        <v>-1.0999999999999999E-2</v>
      </c>
      <c r="AO44" s="1">
        <v>2.5000000000000001E-2</v>
      </c>
      <c r="AP44" s="1">
        <v>6.4000000000000001E-2</v>
      </c>
      <c r="AQ44" s="1">
        <v>-7.2499999999999995E-2</v>
      </c>
      <c r="AR44" s="1">
        <v>-0.12</v>
      </c>
      <c r="AS44" s="1">
        <v>0.60499999999999998</v>
      </c>
      <c r="AT44" s="1">
        <v>0.17249999999999999</v>
      </c>
    </row>
    <row r="45" spans="1:46">
      <c r="A45" s="3">
        <v>0.76748879010050852</v>
      </c>
      <c r="B45" s="9">
        <v>38018</v>
      </c>
      <c r="C45" s="5">
        <v>4.274</v>
      </c>
      <c r="D45" s="5">
        <v>0.22500000000000001</v>
      </c>
      <c r="E45" s="5">
        <v>0.16500000000000001</v>
      </c>
      <c r="F45" s="6">
        <v>1.54</v>
      </c>
      <c r="G45" s="5">
        <v>1.19</v>
      </c>
      <c r="H45" s="5">
        <v>0.39</v>
      </c>
      <c r="I45" s="5">
        <v>0.28999999999999998</v>
      </c>
      <c r="J45" s="5">
        <v>0.09</v>
      </c>
      <c r="K45" s="3">
        <v>0.11</v>
      </c>
      <c r="L45" s="3">
        <v>0.375</v>
      </c>
      <c r="M45" s="1">
        <v>-0.18</v>
      </c>
      <c r="N45" s="1">
        <v>-0.27500000000000002</v>
      </c>
      <c r="O45" s="1">
        <v>0.30499999999999999</v>
      </c>
      <c r="P45" s="1">
        <v>-0.08</v>
      </c>
      <c r="Q45" s="1">
        <v>-0.115</v>
      </c>
      <c r="R45" s="1">
        <v>-0.11749999999999999</v>
      </c>
      <c r="S45" s="1">
        <v>-0.06</v>
      </c>
      <c r="T45" s="1">
        <v>-9.7500000000000003E-2</v>
      </c>
      <c r="U45" s="1">
        <v>-0.06</v>
      </c>
      <c r="V45" s="1">
        <v>-7.2499999999999995E-2</v>
      </c>
      <c r="W45" s="1">
        <v>-2.2499999999999999E-2</v>
      </c>
      <c r="X45" s="1">
        <v>0.75</v>
      </c>
      <c r="Y45" s="1">
        <v>0.8</v>
      </c>
      <c r="Z45" s="1">
        <v>5.0000000000000001E-3</v>
      </c>
      <c r="AA45" s="1">
        <v>0.22500000000000001</v>
      </c>
      <c r="AB45" s="1">
        <v>-6.5500000000000003E-2</v>
      </c>
      <c r="AC45" s="1">
        <v>1.54</v>
      </c>
      <c r="AD45" s="1">
        <v>-0.14749999999999999</v>
      </c>
      <c r="AE45" s="1">
        <v>-8.7999999999999995E-2</v>
      </c>
      <c r="AF45" s="1">
        <v>-0.26700000000000002</v>
      </c>
      <c r="AG45" s="1">
        <v>-0.155</v>
      </c>
      <c r="AH45" s="1">
        <v>0.95499999999999996</v>
      </c>
      <c r="AI45" s="1">
        <v>-9.7500000000000003E-2</v>
      </c>
      <c r="AJ45" s="1">
        <v>-0.14249999999999999</v>
      </c>
      <c r="AK45" s="1">
        <v>-0.11749999999999999</v>
      </c>
      <c r="AL45" s="1">
        <v>-0.11749999999999999</v>
      </c>
      <c r="AM45" s="1">
        <v>-6.8500000000000005E-2</v>
      </c>
      <c r="AN45" s="1">
        <v>-1.0999999999999999E-2</v>
      </c>
      <c r="AO45" s="1">
        <v>2.5000000000000001E-2</v>
      </c>
      <c r="AP45" s="1">
        <v>6.4000000000000001E-2</v>
      </c>
      <c r="AQ45" s="1">
        <v>-7.2499999999999995E-2</v>
      </c>
      <c r="AR45" s="1">
        <v>-0.115</v>
      </c>
      <c r="AS45" s="1">
        <v>0.60499999999999998</v>
      </c>
      <c r="AT45" s="1">
        <v>0.17</v>
      </c>
    </row>
    <row r="46" spans="1:46">
      <c r="A46" s="3">
        <v>0.76308481220323388</v>
      </c>
      <c r="B46" s="9">
        <v>38047</v>
      </c>
      <c r="C46" s="5">
        <v>4.1349999999999998</v>
      </c>
      <c r="D46" s="5">
        <v>0.22500000000000001</v>
      </c>
      <c r="E46" s="5">
        <v>0.16500000000000001</v>
      </c>
      <c r="F46" s="6">
        <v>0.92</v>
      </c>
      <c r="G46" s="5">
        <v>0.81</v>
      </c>
      <c r="H46" s="5">
        <v>0.39</v>
      </c>
      <c r="I46" s="5">
        <v>0.27</v>
      </c>
      <c r="J46" s="5">
        <v>7.4999999999999997E-2</v>
      </c>
      <c r="K46" s="3">
        <v>0.09</v>
      </c>
      <c r="L46" s="3">
        <v>0.375</v>
      </c>
      <c r="M46" s="1">
        <v>-0.18</v>
      </c>
      <c r="N46" s="1">
        <v>-0.27500000000000002</v>
      </c>
      <c r="O46" s="1">
        <v>0.30499999999999999</v>
      </c>
      <c r="P46" s="1">
        <v>-0.08</v>
      </c>
      <c r="Q46" s="1">
        <v>-0.115</v>
      </c>
      <c r="R46" s="1">
        <v>-0.115</v>
      </c>
      <c r="S46" s="1">
        <v>-0.06</v>
      </c>
      <c r="T46" s="1">
        <v>-9.5000000000000001E-2</v>
      </c>
      <c r="U46" s="1">
        <v>-0.06</v>
      </c>
      <c r="V46" s="1">
        <v>-7.2499999999999995E-2</v>
      </c>
      <c r="W46" s="1">
        <v>-2.2499999999999999E-2</v>
      </c>
      <c r="X46" s="1">
        <v>0.75</v>
      </c>
      <c r="Y46" s="1">
        <v>0.8</v>
      </c>
      <c r="Z46" s="1">
        <v>5.0000000000000001E-3</v>
      </c>
      <c r="AA46" s="1">
        <v>0.22500000000000001</v>
      </c>
      <c r="AB46" s="1">
        <v>-6.5500000000000003E-2</v>
      </c>
      <c r="AC46" s="1">
        <v>0.92</v>
      </c>
      <c r="AD46" s="1">
        <v>-0.13750000000000001</v>
      </c>
      <c r="AE46" s="1">
        <v>-8.7999999999999995E-2</v>
      </c>
      <c r="AF46" s="1">
        <v>-0.20200000000000001</v>
      </c>
      <c r="AG46" s="1">
        <v>-0.155</v>
      </c>
      <c r="AH46" s="1">
        <v>0.95499999999999996</v>
      </c>
      <c r="AI46" s="1">
        <v>-9.5000000000000001E-2</v>
      </c>
      <c r="AJ46" s="1">
        <v>-0.14000000000000001</v>
      </c>
      <c r="AK46" s="1">
        <v>-0.115</v>
      </c>
      <c r="AL46" s="1">
        <v>-0.115</v>
      </c>
      <c r="AM46" s="1">
        <v>-6.8500000000000005E-2</v>
      </c>
      <c r="AN46" s="1">
        <v>-1.0999999999999999E-2</v>
      </c>
      <c r="AO46" s="1">
        <v>2.5000000000000001E-2</v>
      </c>
      <c r="AP46" s="1">
        <v>6.4000000000000001E-2</v>
      </c>
      <c r="AQ46" s="1">
        <v>-7.2499999999999995E-2</v>
      </c>
      <c r="AR46" s="1">
        <v>-0.10249999999999999</v>
      </c>
      <c r="AS46" s="1">
        <v>0.60499999999999998</v>
      </c>
      <c r="AT46" s="1">
        <v>0.16500000000000001</v>
      </c>
    </row>
    <row r="47" spans="1:46">
      <c r="A47" s="3">
        <v>0.75839064981862758</v>
      </c>
      <c r="B47" s="9">
        <v>38078</v>
      </c>
      <c r="C47" s="5">
        <v>4.2249999999999996</v>
      </c>
      <c r="D47" s="5">
        <v>0.155</v>
      </c>
      <c r="E47" s="5">
        <v>8.5000000000000006E-2</v>
      </c>
      <c r="F47" s="6">
        <v>0.5</v>
      </c>
      <c r="G47" s="5">
        <v>0.435</v>
      </c>
      <c r="H47" s="5">
        <v>0.24</v>
      </c>
      <c r="I47" s="5">
        <v>0.19500000000000001</v>
      </c>
      <c r="J47" s="5">
        <v>-7.0000000000000007E-2</v>
      </c>
      <c r="K47" s="3">
        <v>-0.05</v>
      </c>
      <c r="L47" s="3">
        <v>0.215</v>
      </c>
      <c r="M47" s="1">
        <v>-0.23499999999999999</v>
      </c>
      <c r="N47" s="1">
        <v>-0.4</v>
      </c>
      <c r="O47" s="1">
        <v>0.19500000000000001</v>
      </c>
      <c r="P47" s="1">
        <v>-6.25E-2</v>
      </c>
      <c r="Q47" s="1">
        <v>-9.7500000000000003E-2</v>
      </c>
      <c r="R47" s="1">
        <v>-0.13</v>
      </c>
      <c r="S47" s="1">
        <v>-5.7500000000000002E-2</v>
      </c>
      <c r="T47" s="1">
        <v>-0.11</v>
      </c>
      <c r="U47" s="1">
        <v>-5.7500000000000002E-2</v>
      </c>
      <c r="V47" s="1">
        <v>-7.0000000000000007E-2</v>
      </c>
      <c r="W47" s="1">
        <v>-1.7500000000000002E-2</v>
      </c>
      <c r="X47" s="1">
        <v>0.12</v>
      </c>
      <c r="Y47" s="1">
        <v>0.7</v>
      </c>
      <c r="Z47" s="1">
        <v>5.0000000000000001E-3</v>
      </c>
      <c r="AA47" s="1">
        <v>0.155</v>
      </c>
      <c r="AB47" s="1">
        <v>-7.0499999999999993E-2</v>
      </c>
      <c r="AC47" s="1">
        <v>0.5</v>
      </c>
      <c r="AD47" s="1">
        <v>-0.1275</v>
      </c>
      <c r="AE47" s="1">
        <v>-9.2999999999999999E-2</v>
      </c>
      <c r="AF47" s="1">
        <v>-0.1565</v>
      </c>
      <c r="AG47" s="1">
        <v>-0.14499999999999999</v>
      </c>
      <c r="AH47" s="1">
        <v>0.6</v>
      </c>
      <c r="AI47" s="1">
        <v>-0.11</v>
      </c>
      <c r="AJ47" s="1">
        <v>-0.155</v>
      </c>
      <c r="AK47" s="1">
        <v>-0.13</v>
      </c>
      <c r="AL47" s="1">
        <v>-0.13</v>
      </c>
      <c r="AM47" s="1">
        <v>-8.1500000000000003E-2</v>
      </c>
      <c r="AN47" s="1">
        <v>-2.4E-2</v>
      </c>
      <c r="AO47" s="1">
        <v>1.7500000000000002E-2</v>
      </c>
      <c r="AP47" s="1">
        <v>4.1500000000000002E-2</v>
      </c>
      <c r="AQ47" s="1">
        <v>-7.7499999999999999E-2</v>
      </c>
      <c r="AR47" s="1">
        <v>-0.14249999999999999</v>
      </c>
      <c r="AS47" s="1">
        <v>0.22</v>
      </c>
      <c r="AT47" s="1">
        <v>0.06</v>
      </c>
    </row>
    <row r="48" spans="1:46">
      <c r="A48" s="3">
        <v>0.75385980106473049</v>
      </c>
      <c r="B48" s="9">
        <v>38108</v>
      </c>
      <c r="C48" s="5">
        <v>4.2690000000000001</v>
      </c>
      <c r="D48" s="5">
        <v>0.155</v>
      </c>
      <c r="E48" s="5">
        <v>8.5000000000000006E-2</v>
      </c>
      <c r="F48" s="6">
        <v>0.44</v>
      </c>
      <c r="G48" s="5">
        <v>0.38500000000000001</v>
      </c>
      <c r="H48" s="5">
        <v>0.19500000000000001</v>
      </c>
      <c r="I48" s="5">
        <v>0.185</v>
      </c>
      <c r="J48" s="5">
        <v>-7.0000000000000007E-2</v>
      </c>
      <c r="K48" s="3">
        <v>-0.05</v>
      </c>
      <c r="L48" s="3">
        <v>0.215</v>
      </c>
      <c r="M48" s="1">
        <v>-0.23499999999999999</v>
      </c>
      <c r="N48" s="1">
        <v>-0.4</v>
      </c>
      <c r="O48" s="1">
        <v>0.19500000000000001</v>
      </c>
      <c r="P48" s="1">
        <v>-6.25E-2</v>
      </c>
      <c r="Q48" s="1">
        <v>-9.7500000000000003E-2</v>
      </c>
      <c r="R48" s="1">
        <v>-0.13</v>
      </c>
      <c r="S48" s="1">
        <v>-5.7500000000000002E-2</v>
      </c>
      <c r="T48" s="1">
        <v>-0.11</v>
      </c>
      <c r="U48" s="1">
        <v>-5.7500000000000002E-2</v>
      </c>
      <c r="V48" s="1">
        <v>-7.0000000000000007E-2</v>
      </c>
      <c r="W48" s="1">
        <v>-1.7500000000000002E-2</v>
      </c>
      <c r="X48" s="1">
        <v>0.12</v>
      </c>
      <c r="Y48" s="1">
        <v>0.7</v>
      </c>
      <c r="Z48" s="1">
        <v>5.0000000000000001E-3</v>
      </c>
      <c r="AA48" s="1">
        <v>0.155</v>
      </c>
      <c r="AB48" s="1">
        <v>-7.0499999999999993E-2</v>
      </c>
      <c r="AC48" s="1">
        <v>0.44</v>
      </c>
      <c r="AD48" s="1">
        <v>-0.1125</v>
      </c>
      <c r="AE48" s="1">
        <v>-9.2999999999999999E-2</v>
      </c>
      <c r="AF48" s="1">
        <v>-0.13400000000000001</v>
      </c>
      <c r="AG48" s="1">
        <v>-0.14499999999999999</v>
      </c>
      <c r="AH48" s="1">
        <v>0.6</v>
      </c>
      <c r="AI48" s="1">
        <v>-0.11</v>
      </c>
      <c r="AJ48" s="1">
        <v>-0.155</v>
      </c>
      <c r="AK48" s="1">
        <v>-0.13</v>
      </c>
      <c r="AL48" s="1">
        <v>-0.13</v>
      </c>
      <c r="AM48" s="1">
        <v>-7.9000000000000001E-2</v>
      </c>
      <c r="AN48" s="1">
        <v>-2.1499999999999998E-2</v>
      </c>
      <c r="AO48" s="1">
        <v>1.7500000000000002E-2</v>
      </c>
      <c r="AP48" s="1">
        <v>4.1500000000000002E-2</v>
      </c>
      <c r="AQ48" s="1">
        <v>-7.2499999999999995E-2</v>
      </c>
      <c r="AR48" s="1">
        <v>-0.09</v>
      </c>
      <c r="AS48" s="1">
        <v>0.22</v>
      </c>
      <c r="AT48" s="1">
        <v>0.06</v>
      </c>
    </row>
    <row r="49" spans="1:46">
      <c r="A49" s="3">
        <v>0.74920431854985081</v>
      </c>
      <c r="B49" s="9">
        <v>38139</v>
      </c>
      <c r="C49" s="5">
        <v>4.306</v>
      </c>
      <c r="D49" s="5">
        <v>0.155</v>
      </c>
      <c r="E49" s="5">
        <v>8.5000000000000006E-2</v>
      </c>
      <c r="F49" s="6">
        <v>0.44</v>
      </c>
      <c r="G49" s="5">
        <v>0.38500000000000001</v>
      </c>
      <c r="H49" s="5">
        <v>0.19500000000000001</v>
      </c>
      <c r="I49" s="5">
        <v>0.19500000000000001</v>
      </c>
      <c r="J49" s="5">
        <v>-7.0000000000000007E-2</v>
      </c>
      <c r="K49" s="3">
        <v>-0.05</v>
      </c>
      <c r="L49" s="3">
        <v>0.215</v>
      </c>
      <c r="M49" s="1">
        <v>-0.23499999999999999</v>
      </c>
      <c r="N49" s="1">
        <v>-0.4</v>
      </c>
      <c r="O49" s="1">
        <v>0.19500000000000001</v>
      </c>
      <c r="P49" s="1">
        <v>-6.25E-2</v>
      </c>
      <c r="Q49" s="1">
        <v>-9.7500000000000003E-2</v>
      </c>
      <c r="R49" s="1">
        <v>-0.13</v>
      </c>
      <c r="S49" s="1">
        <v>-5.7500000000000002E-2</v>
      </c>
      <c r="T49" s="1">
        <v>-0.11</v>
      </c>
      <c r="U49" s="1">
        <v>-5.7500000000000002E-2</v>
      </c>
      <c r="V49" s="1">
        <v>-7.0000000000000007E-2</v>
      </c>
      <c r="W49" s="1">
        <v>-1.7500000000000002E-2</v>
      </c>
      <c r="X49" s="1">
        <v>0.12</v>
      </c>
      <c r="Y49" s="1">
        <v>0.7</v>
      </c>
      <c r="Z49" s="1">
        <v>5.0000000000000001E-3</v>
      </c>
      <c r="AA49" s="1">
        <v>0.155</v>
      </c>
      <c r="AB49" s="1">
        <v>-7.0499999999999993E-2</v>
      </c>
      <c r="AC49" s="1">
        <v>0.44</v>
      </c>
      <c r="AD49" s="1">
        <v>-0.11749999999999999</v>
      </c>
      <c r="AE49" s="1">
        <v>-9.2999999999999999E-2</v>
      </c>
      <c r="AF49" s="1">
        <v>-0.13400000000000001</v>
      </c>
      <c r="AG49" s="1">
        <v>-0.14499999999999999</v>
      </c>
      <c r="AH49" s="1">
        <v>0.6</v>
      </c>
      <c r="AI49" s="1">
        <v>-0.11</v>
      </c>
      <c r="AJ49" s="1">
        <v>-0.155</v>
      </c>
      <c r="AK49" s="1">
        <v>-0.13</v>
      </c>
      <c r="AL49" s="1">
        <v>-0.13</v>
      </c>
      <c r="AM49" s="1">
        <v>-7.9000000000000001E-2</v>
      </c>
      <c r="AN49" s="1">
        <v>-2.1499999999999998E-2</v>
      </c>
      <c r="AO49" s="1">
        <v>1.7500000000000002E-2</v>
      </c>
      <c r="AP49" s="1">
        <v>4.1500000000000002E-2</v>
      </c>
      <c r="AQ49" s="1">
        <v>-7.2499999999999995E-2</v>
      </c>
      <c r="AR49" s="1">
        <v>-8.7499999999999994E-2</v>
      </c>
      <c r="AS49" s="1">
        <v>0.22</v>
      </c>
      <c r="AT49" s="1">
        <v>0.06</v>
      </c>
    </row>
    <row r="50" spans="1:46">
      <c r="A50" s="3">
        <v>0.74472442559056418</v>
      </c>
      <c r="B50" s="9">
        <v>38169</v>
      </c>
      <c r="C50" s="5">
        <v>4.3460000000000001</v>
      </c>
      <c r="D50" s="5">
        <v>0.155</v>
      </c>
      <c r="E50" s="5">
        <v>8.5000000000000006E-2</v>
      </c>
      <c r="F50" s="6">
        <v>0.5</v>
      </c>
      <c r="G50" s="5">
        <v>0.39750000000000002</v>
      </c>
      <c r="H50" s="5">
        <v>0.26500000000000001</v>
      </c>
      <c r="I50" s="5">
        <v>0.2</v>
      </c>
      <c r="J50" s="5">
        <v>-7.0000000000000007E-2</v>
      </c>
      <c r="K50" s="3">
        <v>-0.05</v>
      </c>
      <c r="L50" s="3">
        <v>0.215</v>
      </c>
      <c r="M50" s="1">
        <v>-0.23499999999999999</v>
      </c>
      <c r="N50" s="1">
        <v>-0.4</v>
      </c>
      <c r="O50" s="1">
        <v>0.19500000000000001</v>
      </c>
      <c r="P50" s="1">
        <v>-6.25E-2</v>
      </c>
      <c r="Q50" s="1">
        <v>-9.7500000000000003E-2</v>
      </c>
      <c r="R50" s="1">
        <v>-0.13</v>
      </c>
      <c r="S50" s="1">
        <v>-5.7500000000000002E-2</v>
      </c>
      <c r="T50" s="1">
        <v>-0.11</v>
      </c>
      <c r="U50" s="1">
        <v>-5.7500000000000002E-2</v>
      </c>
      <c r="V50" s="1">
        <v>-7.0000000000000007E-2</v>
      </c>
      <c r="W50" s="1">
        <v>-1.7500000000000002E-2</v>
      </c>
      <c r="X50" s="1">
        <v>0.12</v>
      </c>
      <c r="Y50" s="1">
        <v>0.7</v>
      </c>
      <c r="Z50" s="1">
        <v>5.0000000000000001E-3</v>
      </c>
      <c r="AA50" s="1">
        <v>0.155</v>
      </c>
      <c r="AB50" s="1">
        <v>-7.0499999999999993E-2</v>
      </c>
      <c r="AC50" s="1">
        <v>0.5</v>
      </c>
      <c r="AD50" s="1">
        <v>-0.1075</v>
      </c>
      <c r="AE50" s="1">
        <v>-9.2999999999999999E-2</v>
      </c>
      <c r="AF50" s="1">
        <v>-0.124</v>
      </c>
      <c r="AG50" s="1">
        <v>-0.14499999999999999</v>
      </c>
      <c r="AH50" s="1">
        <v>0.6</v>
      </c>
      <c r="AI50" s="1">
        <v>-0.11</v>
      </c>
      <c r="AJ50" s="1">
        <v>-0.155</v>
      </c>
      <c r="AK50" s="1">
        <v>-0.13</v>
      </c>
      <c r="AL50" s="1">
        <v>-0.13</v>
      </c>
      <c r="AM50" s="1">
        <v>-7.9000000000000001E-2</v>
      </c>
      <c r="AN50" s="1">
        <v>-2.1499999999999998E-2</v>
      </c>
      <c r="AO50" s="1">
        <v>1.7500000000000002E-2</v>
      </c>
      <c r="AP50" s="1">
        <v>4.1500000000000002E-2</v>
      </c>
      <c r="AQ50" s="1">
        <v>-7.2499999999999995E-2</v>
      </c>
      <c r="AR50" s="1">
        <v>-7.7499999999999999E-2</v>
      </c>
      <c r="AS50" s="1">
        <v>0.22</v>
      </c>
      <c r="AT50" s="1">
        <v>0.06</v>
      </c>
    </row>
    <row r="51" spans="1:46">
      <c r="A51" s="3">
        <v>0.7401213270508824</v>
      </c>
      <c r="B51" s="9">
        <v>38200</v>
      </c>
      <c r="C51" s="5">
        <v>4.3940000000000001</v>
      </c>
      <c r="D51" s="5">
        <v>0.155</v>
      </c>
      <c r="E51" s="5">
        <v>8.5000000000000006E-2</v>
      </c>
      <c r="F51" s="6">
        <v>0.5</v>
      </c>
      <c r="G51" s="5">
        <v>0.4</v>
      </c>
      <c r="H51" s="5">
        <v>0.20499999999999999</v>
      </c>
      <c r="I51" s="5">
        <v>0.21</v>
      </c>
      <c r="J51" s="5">
        <v>-7.0000000000000007E-2</v>
      </c>
      <c r="K51" s="3">
        <v>-0.05</v>
      </c>
      <c r="L51" s="3">
        <v>0.215</v>
      </c>
      <c r="M51" s="1">
        <v>-0.23499999999999999</v>
      </c>
      <c r="N51" s="1">
        <v>-0.4</v>
      </c>
      <c r="O51" s="1">
        <v>0.19500000000000001</v>
      </c>
      <c r="P51" s="1">
        <v>-6.25E-2</v>
      </c>
      <c r="Q51" s="1">
        <v>-9.7500000000000003E-2</v>
      </c>
      <c r="R51" s="1">
        <v>-0.13</v>
      </c>
      <c r="S51" s="1">
        <v>-5.7500000000000002E-2</v>
      </c>
      <c r="T51" s="1">
        <v>-0.11</v>
      </c>
      <c r="U51" s="1">
        <v>-5.7500000000000002E-2</v>
      </c>
      <c r="V51" s="1">
        <v>-7.0000000000000007E-2</v>
      </c>
      <c r="W51" s="1">
        <v>-1.7500000000000002E-2</v>
      </c>
      <c r="X51" s="1">
        <v>0.12</v>
      </c>
      <c r="Y51" s="1">
        <v>0.7</v>
      </c>
      <c r="Z51" s="1">
        <v>5.0000000000000001E-3</v>
      </c>
      <c r="AA51" s="1">
        <v>0.155</v>
      </c>
      <c r="AB51" s="1">
        <v>-7.0499999999999993E-2</v>
      </c>
      <c r="AC51" s="1">
        <v>0.5</v>
      </c>
      <c r="AD51" s="1">
        <v>-9.7500000000000003E-2</v>
      </c>
      <c r="AE51" s="1">
        <v>-9.2999999999999999E-2</v>
      </c>
      <c r="AF51" s="1">
        <v>-0.11650000000000001</v>
      </c>
      <c r="AG51" s="1">
        <v>-0.14499999999999999</v>
      </c>
      <c r="AH51" s="1">
        <v>0.6</v>
      </c>
      <c r="AI51" s="1">
        <v>-0.11</v>
      </c>
      <c r="AJ51" s="1">
        <v>-0.155</v>
      </c>
      <c r="AK51" s="1">
        <v>-0.13</v>
      </c>
      <c r="AL51" s="1">
        <v>-0.13</v>
      </c>
      <c r="AM51" s="1">
        <v>-7.9000000000000001E-2</v>
      </c>
      <c r="AN51" s="1">
        <v>-2.1499999999999998E-2</v>
      </c>
      <c r="AO51" s="1">
        <v>1.7500000000000002E-2</v>
      </c>
      <c r="AP51" s="1">
        <v>4.1500000000000002E-2</v>
      </c>
      <c r="AQ51" s="1">
        <v>-7.2499999999999995E-2</v>
      </c>
      <c r="AR51" s="1">
        <v>-7.4999999999999997E-2</v>
      </c>
      <c r="AS51" s="1">
        <v>0.22</v>
      </c>
      <c r="AT51" s="1">
        <v>0.06</v>
      </c>
    </row>
    <row r="52" spans="1:46">
      <c r="A52" s="3">
        <v>0.73554464376171502</v>
      </c>
      <c r="B52" s="9">
        <v>38231</v>
      </c>
      <c r="C52" s="5">
        <v>4.407</v>
      </c>
      <c r="D52" s="5">
        <v>0.155</v>
      </c>
      <c r="E52" s="5">
        <v>8.5000000000000006E-2</v>
      </c>
      <c r="F52" s="6">
        <v>0.46</v>
      </c>
      <c r="G52" s="5">
        <v>0.39750000000000002</v>
      </c>
      <c r="H52" s="5">
        <v>0.185</v>
      </c>
      <c r="I52" s="5">
        <v>0.185</v>
      </c>
      <c r="J52" s="5">
        <v>-7.0000000000000007E-2</v>
      </c>
      <c r="K52" s="3">
        <v>-0.05</v>
      </c>
      <c r="L52" s="3">
        <v>0.215</v>
      </c>
      <c r="M52" s="1">
        <v>-0.23499999999999999</v>
      </c>
      <c r="N52" s="1">
        <v>-0.4</v>
      </c>
      <c r="O52" s="1">
        <v>0.19500000000000001</v>
      </c>
      <c r="P52" s="1">
        <v>-6.25E-2</v>
      </c>
      <c r="Q52" s="1">
        <v>-9.7500000000000003E-2</v>
      </c>
      <c r="R52" s="1">
        <v>-0.13</v>
      </c>
      <c r="S52" s="1">
        <v>-5.7500000000000002E-2</v>
      </c>
      <c r="T52" s="1">
        <v>-0.11</v>
      </c>
      <c r="U52" s="1">
        <v>-5.7500000000000002E-2</v>
      </c>
      <c r="V52" s="1">
        <v>-7.0000000000000007E-2</v>
      </c>
      <c r="W52" s="1">
        <v>-1.7500000000000002E-2</v>
      </c>
      <c r="X52" s="1">
        <v>0.12</v>
      </c>
      <c r="Y52" s="1">
        <v>0.7</v>
      </c>
      <c r="Z52" s="1">
        <v>5.0000000000000001E-3</v>
      </c>
      <c r="AA52" s="1">
        <v>0.155</v>
      </c>
      <c r="AB52" s="1">
        <v>-7.0499999999999993E-2</v>
      </c>
      <c r="AC52" s="1">
        <v>0.46</v>
      </c>
      <c r="AD52" s="1">
        <v>-0.1075</v>
      </c>
      <c r="AE52" s="1">
        <v>-9.2999999999999999E-2</v>
      </c>
      <c r="AF52" s="1">
        <v>-0.124</v>
      </c>
      <c r="AG52" s="1">
        <v>-0.14499999999999999</v>
      </c>
      <c r="AH52" s="1">
        <v>0.6</v>
      </c>
      <c r="AI52" s="1">
        <v>-0.11</v>
      </c>
      <c r="AJ52" s="1">
        <v>-0.155</v>
      </c>
      <c r="AK52" s="1">
        <v>-0.13</v>
      </c>
      <c r="AL52" s="1">
        <v>-0.13</v>
      </c>
      <c r="AM52" s="1">
        <v>-7.9000000000000001E-2</v>
      </c>
      <c r="AN52" s="1">
        <v>-2.1499999999999998E-2</v>
      </c>
      <c r="AO52" s="1">
        <v>1.7500000000000002E-2</v>
      </c>
      <c r="AP52" s="1">
        <v>4.1500000000000002E-2</v>
      </c>
      <c r="AQ52" s="1">
        <v>-7.2499999999999995E-2</v>
      </c>
      <c r="AR52" s="1">
        <v>-8.2500000000000004E-2</v>
      </c>
      <c r="AS52" s="1">
        <v>0.22</v>
      </c>
      <c r="AT52" s="1">
        <v>0.06</v>
      </c>
    </row>
    <row r="53" spans="1:46">
      <c r="A53" s="3">
        <v>0.73114061621332216</v>
      </c>
      <c r="B53" s="9">
        <v>38261</v>
      </c>
      <c r="C53" s="5">
        <v>4.4400000000000004</v>
      </c>
      <c r="D53" s="5">
        <v>0.155</v>
      </c>
      <c r="E53" s="5">
        <v>8.5000000000000006E-2</v>
      </c>
      <c r="F53" s="6">
        <v>0.47</v>
      </c>
      <c r="G53" s="5">
        <v>0.4</v>
      </c>
      <c r="H53" s="5">
        <v>0.20499999999999999</v>
      </c>
      <c r="I53" s="5">
        <v>0.19500000000000001</v>
      </c>
      <c r="J53" s="5">
        <v>-7.0000000000000007E-2</v>
      </c>
      <c r="K53" s="3">
        <v>-0.05</v>
      </c>
      <c r="L53" s="3">
        <v>0.215</v>
      </c>
      <c r="M53" s="1">
        <v>-0.23499999999999999</v>
      </c>
      <c r="N53" s="1">
        <v>-0.4</v>
      </c>
      <c r="O53" s="1">
        <v>0.19500000000000001</v>
      </c>
      <c r="P53" s="1">
        <v>-6.25E-2</v>
      </c>
      <c r="Q53" s="1">
        <v>-9.7500000000000003E-2</v>
      </c>
      <c r="R53" s="1">
        <v>-0.13</v>
      </c>
      <c r="S53" s="1">
        <v>-5.7500000000000002E-2</v>
      </c>
      <c r="T53" s="1">
        <v>-0.11</v>
      </c>
      <c r="U53" s="1">
        <v>-5.7500000000000002E-2</v>
      </c>
      <c r="V53" s="1">
        <v>-7.0000000000000007E-2</v>
      </c>
      <c r="W53" s="1">
        <v>-1.7500000000000002E-2</v>
      </c>
      <c r="X53" s="1">
        <v>0.12</v>
      </c>
      <c r="Y53" s="1">
        <v>0.7</v>
      </c>
      <c r="Z53" s="1">
        <v>5.0000000000000001E-3</v>
      </c>
      <c r="AA53" s="1">
        <v>0.155</v>
      </c>
      <c r="AB53" s="1">
        <v>-7.0499999999999993E-2</v>
      </c>
      <c r="AC53" s="1">
        <v>0.47</v>
      </c>
      <c r="AD53" s="1">
        <v>-0.12</v>
      </c>
      <c r="AE53" s="1">
        <v>-9.2999999999999999E-2</v>
      </c>
      <c r="AF53" s="1">
        <v>-0.13650000000000001</v>
      </c>
      <c r="AG53" s="1">
        <v>-0.14499999999999999</v>
      </c>
      <c r="AH53" s="1">
        <v>0.6</v>
      </c>
      <c r="AI53" s="1">
        <v>-0.11</v>
      </c>
      <c r="AJ53" s="1">
        <v>-0.155</v>
      </c>
      <c r="AK53" s="1">
        <v>-0.13</v>
      </c>
      <c r="AL53" s="1">
        <v>-0.13</v>
      </c>
      <c r="AM53" s="1">
        <v>-7.9000000000000001E-2</v>
      </c>
      <c r="AN53" s="1">
        <v>-2.1499999999999998E-2</v>
      </c>
      <c r="AO53" s="1">
        <v>1.7500000000000002E-2</v>
      </c>
      <c r="AP53" s="1">
        <v>4.1500000000000002E-2</v>
      </c>
      <c r="AQ53" s="1">
        <v>-7.2499999999999995E-2</v>
      </c>
      <c r="AR53" s="1">
        <v>-0.10249999999999999</v>
      </c>
      <c r="AS53" s="1">
        <v>0.22</v>
      </c>
      <c r="AT53" s="1">
        <v>0.06</v>
      </c>
    </row>
    <row r="54" spans="1:46">
      <c r="A54" s="3">
        <v>0.72661550880748205</v>
      </c>
      <c r="B54" s="9">
        <v>38292</v>
      </c>
      <c r="C54" s="5">
        <v>4.556</v>
      </c>
      <c r="D54" s="5">
        <v>0.22</v>
      </c>
      <c r="E54" s="5">
        <v>0.15</v>
      </c>
      <c r="F54" s="6">
        <v>0.85499999999999998</v>
      </c>
      <c r="G54" s="5">
        <v>0.64</v>
      </c>
      <c r="H54" s="5">
        <v>0.3</v>
      </c>
      <c r="I54" s="5">
        <v>0.27250000000000002</v>
      </c>
      <c r="J54" s="5">
        <v>7.0000000000000007E-2</v>
      </c>
      <c r="K54" s="3">
        <v>7.0000000000000007E-2</v>
      </c>
      <c r="L54" s="3">
        <v>0.37</v>
      </c>
      <c r="M54" s="1">
        <v>-0.16</v>
      </c>
      <c r="N54" s="1">
        <v>-0.29499999999999998</v>
      </c>
      <c r="O54" s="1">
        <v>0.26</v>
      </c>
      <c r="P54" s="1">
        <v>-7.2499999999999995E-2</v>
      </c>
      <c r="Q54" s="1">
        <v>-0.1075</v>
      </c>
      <c r="R54" s="1">
        <v>-0.15</v>
      </c>
      <c r="S54" s="1">
        <v>-5.2499999999999998E-2</v>
      </c>
      <c r="T54" s="1">
        <v>-0.13</v>
      </c>
      <c r="U54" s="1">
        <v>-5.2499999999999998E-2</v>
      </c>
      <c r="V54" s="1">
        <v>-5.5E-2</v>
      </c>
      <c r="W54" s="1">
        <v>-3.0499999999999999E-2</v>
      </c>
      <c r="X54" s="1">
        <v>0.47</v>
      </c>
      <c r="Y54" s="1">
        <v>0.52</v>
      </c>
      <c r="Z54" s="1">
        <v>5.0000000000000001E-3</v>
      </c>
      <c r="AA54" s="1">
        <v>0.22</v>
      </c>
      <c r="AB54" s="1">
        <v>-6.5500000000000003E-2</v>
      </c>
      <c r="AC54" s="1">
        <v>0.85499999999999998</v>
      </c>
      <c r="AD54" s="1">
        <v>-0.12</v>
      </c>
      <c r="AE54" s="1">
        <v>-8.7999999999999995E-2</v>
      </c>
      <c r="AF54" s="1">
        <v>-0.13400000000000001</v>
      </c>
      <c r="AG54" s="1">
        <v>-0.15</v>
      </c>
      <c r="AH54" s="1">
        <v>0.42</v>
      </c>
      <c r="AI54" s="1">
        <v>-0.13</v>
      </c>
      <c r="AJ54" s="1">
        <v>-0.17499999999999999</v>
      </c>
      <c r="AK54" s="1">
        <v>-0.15</v>
      </c>
      <c r="AL54" s="1">
        <v>-0.15</v>
      </c>
      <c r="AM54" s="1">
        <v>-6.6500000000000004E-2</v>
      </c>
      <c r="AN54" s="1">
        <v>-8.9999999999999993E-3</v>
      </c>
      <c r="AO54" s="1">
        <v>2.5000000000000001E-2</v>
      </c>
      <c r="AP54" s="1">
        <v>6.6000000000000003E-2</v>
      </c>
      <c r="AQ54" s="1">
        <v>-7.2499999999999995E-2</v>
      </c>
      <c r="AR54" s="1">
        <v>-9.5000000000000001E-2</v>
      </c>
      <c r="AS54" s="1">
        <v>0.41499999999999998</v>
      </c>
      <c r="AT54" s="1">
        <v>0.13500000000000001</v>
      </c>
    </row>
    <row r="55" spans="1:46">
      <c r="A55" s="3">
        <v>0.72226113649846357</v>
      </c>
      <c r="B55" s="9">
        <v>38322</v>
      </c>
      <c r="C55" s="5">
        <v>4.6790000000000003</v>
      </c>
      <c r="D55" s="5">
        <v>0.22</v>
      </c>
      <c r="E55" s="5">
        <v>0.15</v>
      </c>
      <c r="F55" s="6">
        <v>1.27</v>
      </c>
      <c r="G55" s="5">
        <v>0.97</v>
      </c>
      <c r="H55" s="5">
        <v>0.37</v>
      </c>
      <c r="I55" s="5">
        <v>0.3075</v>
      </c>
      <c r="J55" s="5">
        <v>7.4999999999999997E-2</v>
      </c>
      <c r="K55" s="3">
        <v>7.4999999999999997E-2</v>
      </c>
      <c r="L55" s="3">
        <v>0.37</v>
      </c>
      <c r="M55" s="1">
        <v>-0.16</v>
      </c>
      <c r="N55" s="1">
        <v>-0.29499999999999998</v>
      </c>
      <c r="O55" s="1">
        <v>0.26</v>
      </c>
      <c r="P55" s="1">
        <v>-7.2499999999999995E-2</v>
      </c>
      <c r="Q55" s="1">
        <v>-0.1075</v>
      </c>
      <c r="R55" s="1">
        <v>-0.1525</v>
      </c>
      <c r="S55" s="1">
        <v>-5.2499999999999998E-2</v>
      </c>
      <c r="T55" s="1">
        <v>-0.13250000000000001</v>
      </c>
      <c r="U55" s="1">
        <v>-5.2499999999999998E-2</v>
      </c>
      <c r="V55" s="1">
        <v>-5.5E-2</v>
      </c>
      <c r="W55" s="1">
        <v>-3.0499999999999999E-2</v>
      </c>
      <c r="X55" s="1">
        <v>0.47</v>
      </c>
      <c r="Y55" s="1">
        <v>0.52</v>
      </c>
      <c r="Z55" s="1">
        <v>5.0000000000000001E-3</v>
      </c>
      <c r="AA55" s="1">
        <v>0.22</v>
      </c>
      <c r="AB55" s="1">
        <v>-6.5500000000000003E-2</v>
      </c>
      <c r="AC55" s="1">
        <v>1.27</v>
      </c>
      <c r="AD55" s="1">
        <v>-0.14249999999999999</v>
      </c>
      <c r="AE55" s="1">
        <v>-8.7999999999999995E-2</v>
      </c>
      <c r="AF55" s="1">
        <v>-0.159</v>
      </c>
      <c r="AG55" s="1">
        <v>-0.15</v>
      </c>
      <c r="AH55" s="1">
        <v>0.42</v>
      </c>
      <c r="AI55" s="1">
        <v>-0.13250000000000001</v>
      </c>
      <c r="AJ55" s="1">
        <v>-0.17749999999999999</v>
      </c>
      <c r="AK55" s="1">
        <v>-0.1525</v>
      </c>
      <c r="AL55" s="1">
        <v>-0.1525</v>
      </c>
      <c r="AM55" s="1">
        <v>-6.6500000000000004E-2</v>
      </c>
      <c r="AN55" s="1">
        <v>-8.9999999999999993E-3</v>
      </c>
      <c r="AO55" s="1">
        <v>2.5000000000000001E-2</v>
      </c>
      <c r="AP55" s="1">
        <v>6.6000000000000003E-2</v>
      </c>
      <c r="AQ55" s="1">
        <v>-7.2499999999999995E-2</v>
      </c>
      <c r="AR55" s="1">
        <v>-0.115</v>
      </c>
      <c r="AS55" s="1">
        <v>0.41499999999999998</v>
      </c>
      <c r="AT55" s="1">
        <v>0.1575</v>
      </c>
    </row>
    <row r="56" spans="1:46">
      <c r="A56" s="3">
        <v>0.71778707524839702</v>
      </c>
      <c r="B56" s="9">
        <v>38353</v>
      </c>
      <c r="C56" s="5">
        <v>4.649</v>
      </c>
      <c r="D56" s="5">
        <v>0.22</v>
      </c>
      <c r="E56" s="5">
        <v>0.15</v>
      </c>
      <c r="F56" s="6">
        <v>1.595</v>
      </c>
      <c r="G56" s="5">
        <v>1.19</v>
      </c>
      <c r="H56" s="5">
        <v>0.4</v>
      </c>
      <c r="I56" s="5">
        <v>0.3125</v>
      </c>
      <c r="J56" s="5">
        <v>0.09</v>
      </c>
      <c r="K56" s="3">
        <v>0.09</v>
      </c>
      <c r="L56" s="3">
        <v>0.37</v>
      </c>
      <c r="M56" s="1">
        <v>-0.16</v>
      </c>
      <c r="N56" s="1">
        <v>-0.29499999999999998</v>
      </c>
      <c r="O56" s="1">
        <v>0.26</v>
      </c>
      <c r="P56" s="1">
        <v>-7.2499999999999995E-2</v>
      </c>
      <c r="Q56" s="1">
        <v>-0.1075</v>
      </c>
      <c r="R56" s="1">
        <v>-0.155</v>
      </c>
      <c r="S56" s="1">
        <v>-5.2499999999999998E-2</v>
      </c>
      <c r="T56" s="1">
        <v>-0.13500000000000001</v>
      </c>
      <c r="U56" s="1">
        <v>-5.2499999999999998E-2</v>
      </c>
      <c r="V56" s="1">
        <v>-5.5E-2</v>
      </c>
      <c r="W56" s="1">
        <v>-2.2499999999999999E-2</v>
      </c>
      <c r="X56" s="1">
        <v>0.47</v>
      </c>
      <c r="Y56" s="1">
        <v>0.52</v>
      </c>
      <c r="Z56" s="1">
        <v>5.0000000000000001E-3</v>
      </c>
      <c r="AA56" s="1">
        <v>0.22</v>
      </c>
      <c r="AB56" s="1">
        <v>-6.3500000000000001E-2</v>
      </c>
      <c r="AC56" s="1">
        <v>1.595</v>
      </c>
      <c r="AD56" s="1">
        <v>-0.14749999999999999</v>
      </c>
      <c r="AE56" s="1">
        <v>-8.5999999999999993E-2</v>
      </c>
      <c r="AF56" s="1">
        <v>-0.14199999999999999</v>
      </c>
      <c r="AG56" s="1">
        <v>-0.15</v>
      </c>
      <c r="AH56" s="1">
        <v>0.42</v>
      </c>
      <c r="AI56" s="1">
        <v>-0.13500000000000001</v>
      </c>
      <c r="AJ56" s="1">
        <v>-0.18</v>
      </c>
      <c r="AK56" s="1">
        <v>-0.155</v>
      </c>
      <c r="AL56" s="1">
        <v>-0.155</v>
      </c>
      <c r="AM56" s="1">
        <v>-5.8999999999999997E-2</v>
      </c>
      <c r="AN56" s="1">
        <v>-8.9999999999999993E-3</v>
      </c>
      <c r="AO56" s="1">
        <v>2.5000000000000001E-2</v>
      </c>
      <c r="AP56" s="1">
        <v>6.6000000000000003E-2</v>
      </c>
      <c r="AQ56" s="1">
        <v>-7.2499999999999995E-2</v>
      </c>
      <c r="AR56" s="1">
        <v>-0.11799999999999999</v>
      </c>
      <c r="AS56" s="1">
        <v>0.41499999999999998</v>
      </c>
      <c r="AT56" s="1">
        <v>0.17249999999999999</v>
      </c>
    </row>
    <row r="57" spans="1:46">
      <c r="A57" s="3">
        <v>0.71333875401899416</v>
      </c>
      <c r="B57" s="9">
        <v>38384</v>
      </c>
      <c r="C57" s="5">
        <v>4.5289999999999999</v>
      </c>
      <c r="D57" s="5">
        <v>0.22</v>
      </c>
      <c r="E57" s="5">
        <v>0.15</v>
      </c>
      <c r="F57" s="6">
        <v>1.5549999999999999</v>
      </c>
      <c r="G57" s="5">
        <v>1.19</v>
      </c>
      <c r="H57" s="5">
        <v>0.39</v>
      </c>
      <c r="I57" s="5">
        <v>0.3125</v>
      </c>
      <c r="J57" s="5">
        <v>0.09</v>
      </c>
      <c r="K57" s="3">
        <v>0.09</v>
      </c>
      <c r="L57" s="3">
        <v>0.37</v>
      </c>
      <c r="M57" s="1">
        <v>-0.16</v>
      </c>
      <c r="N57" s="1">
        <v>-0.29499999999999998</v>
      </c>
      <c r="O57" s="1">
        <v>0.26</v>
      </c>
      <c r="P57" s="1">
        <v>-7.2499999999999995E-2</v>
      </c>
      <c r="Q57" s="1">
        <v>-0.1075</v>
      </c>
      <c r="R57" s="1">
        <v>-0.14749999999999999</v>
      </c>
      <c r="S57" s="1">
        <v>-5.2499999999999998E-2</v>
      </c>
      <c r="T57" s="1">
        <v>-0.1275</v>
      </c>
      <c r="U57" s="1">
        <v>-5.2499999999999998E-2</v>
      </c>
      <c r="V57" s="1">
        <v>-5.5E-2</v>
      </c>
      <c r="W57" s="1">
        <v>-2.2499999999999999E-2</v>
      </c>
      <c r="X57" s="1">
        <v>0.47</v>
      </c>
      <c r="Y57" s="1">
        <v>0.52</v>
      </c>
      <c r="Z57" s="1">
        <v>5.0000000000000001E-3</v>
      </c>
      <c r="AA57" s="1">
        <v>0.22</v>
      </c>
      <c r="AB57" s="1">
        <v>-6.3500000000000001E-2</v>
      </c>
      <c r="AC57" s="1">
        <v>1.5549999999999999</v>
      </c>
      <c r="AD57" s="1">
        <v>-0.13250000000000001</v>
      </c>
      <c r="AE57" s="1">
        <v>-8.5999999999999993E-2</v>
      </c>
      <c r="AF57" s="1">
        <v>-0.26500000000000001</v>
      </c>
      <c r="AG57" s="1">
        <v>-0.15</v>
      </c>
      <c r="AH57" s="1">
        <v>0.42</v>
      </c>
      <c r="AI57" s="1">
        <v>-0.1275</v>
      </c>
      <c r="AJ57" s="1">
        <v>-0.17249999999999999</v>
      </c>
      <c r="AK57" s="1">
        <v>-0.14749999999999999</v>
      </c>
      <c r="AL57" s="1">
        <v>-0.14749999999999999</v>
      </c>
      <c r="AM57" s="1">
        <v>-6.6500000000000004E-2</v>
      </c>
      <c r="AN57" s="1">
        <v>-8.9999999999999993E-3</v>
      </c>
      <c r="AO57" s="1">
        <v>2.5000000000000001E-2</v>
      </c>
      <c r="AP57" s="1">
        <v>6.6000000000000003E-2</v>
      </c>
      <c r="AQ57" s="1">
        <v>-7.2499999999999995E-2</v>
      </c>
      <c r="AR57" s="1">
        <v>-0.113</v>
      </c>
      <c r="AS57" s="1">
        <v>0.41499999999999998</v>
      </c>
      <c r="AT57" s="1">
        <v>0.17</v>
      </c>
    </row>
    <row r="58" spans="1:46">
      <c r="A58" s="3">
        <v>0.70934292732871085</v>
      </c>
      <c r="B58" s="9">
        <v>38412</v>
      </c>
      <c r="C58" s="5">
        <v>4.3890000000000002</v>
      </c>
      <c r="D58" s="5">
        <v>0.22</v>
      </c>
      <c r="E58" s="5">
        <v>0.15</v>
      </c>
      <c r="F58" s="6">
        <v>0.92500000000000004</v>
      </c>
      <c r="G58" s="5">
        <v>0.81</v>
      </c>
      <c r="H58" s="5">
        <v>0.39</v>
      </c>
      <c r="I58" s="5">
        <v>0.27</v>
      </c>
      <c r="J58" s="5">
        <v>7.4999999999999997E-2</v>
      </c>
      <c r="K58" s="3">
        <v>7.4999999999999997E-2</v>
      </c>
      <c r="L58" s="3">
        <v>0.37</v>
      </c>
      <c r="M58" s="1">
        <v>-0.16</v>
      </c>
      <c r="N58" s="1">
        <v>-0.29499999999999998</v>
      </c>
      <c r="O58" s="1">
        <v>0.26</v>
      </c>
      <c r="P58" s="1">
        <v>-7.2499999999999995E-2</v>
      </c>
      <c r="Q58" s="1">
        <v>-0.1075</v>
      </c>
      <c r="R58" s="1">
        <v>-0.14499999999999999</v>
      </c>
      <c r="S58" s="1">
        <v>-5.2499999999999998E-2</v>
      </c>
      <c r="T58" s="1">
        <v>-0.125</v>
      </c>
      <c r="U58" s="1">
        <v>-5.2499999999999998E-2</v>
      </c>
      <c r="V58" s="1">
        <v>-5.5E-2</v>
      </c>
      <c r="W58" s="1">
        <v>-2.2499999999999999E-2</v>
      </c>
      <c r="X58" s="1">
        <v>0.47</v>
      </c>
      <c r="Y58" s="1">
        <v>0.52</v>
      </c>
      <c r="Z58" s="1">
        <v>5.0000000000000001E-3</v>
      </c>
      <c r="AA58" s="1">
        <v>0.22</v>
      </c>
      <c r="AB58" s="1">
        <v>-6.3500000000000001E-2</v>
      </c>
      <c r="AC58" s="1">
        <v>0.92500000000000004</v>
      </c>
      <c r="AD58" s="1">
        <v>-0.1225</v>
      </c>
      <c r="AE58" s="1">
        <v>-8.5999999999999993E-2</v>
      </c>
      <c r="AF58" s="1">
        <v>-0.2</v>
      </c>
      <c r="AG58" s="1">
        <v>-0.15</v>
      </c>
      <c r="AH58" s="1">
        <v>0.42</v>
      </c>
      <c r="AI58" s="1">
        <v>-0.125</v>
      </c>
      <c r="AJ58" s="1">
        <v>-0.17</v>
      </c>
      <c r="AK58" s="1">
        <v>-0.14499999999999999</v>
      </c>
      <c r="AL58" s="1">
        <v>-0.14499999999999999</v>
      </c>
      <c r="AM58" s="1">
        <v>-6.6500000000000004E-2</v>
      </c>
      <c r="AN58" s="1">
        <v>-8.9999999999999993E-3</v>
      </c>
      <c r="AO58" s="1">
        <v>2.5000000000000001E-2</v>
      </c>
      <c r="AP58" s="1">
        <v>6.6000000000000003E-2</v>
      </c>
      <c r="AQ58" s="1">
        <v>-7.2499999999999995E-2</v>
      </c>
      <c r="AR58" s="1">
        <v>-0.10050000000000001</v>
      </c>
      <c r="AS58" s="1">
        <v>0.41499999999999998</v>
      </c>
      <c r="AT58" s="1">
        <v>0.16500000000000001</v>
      </c>
    </row>
    <row r="59" spans="1:46">
      <c r="A59" s="3">
        <v>0.70494322287700151</v>
      </c>
      <c r="B59" s="9">
        <v>38443</v>
      </c>
      <c r="C59" s="5">
        <v>4.26</v>
      </c>
      <c r="D59" s="5">
        <v>0.16</v>
      </c>
      <c r="E59" s="5">
        <v>7.0000000000000007E-2</v>
      </c>
      <c r="F59" s="6">
        <v>0.5</v>
      </c>
      <c r="G59" s="5">
        <v>0.435</v>
      </c>
      <c r="H59" s="5">
        <v>0.24</v>
      </c>
      <c r="I59" s="5">
        <v>0.19500000000000001</v>
      </c>
      <c r="J59" s="5">
        <v>-0.09</v>
      </c>
      <c r="K59" s="3">
        <v>-7.0000000000000007E-2</v>
      </c>
      <c r="L59" s="3">
        <v>0.22</v>
      </c>
      <c r="M59" s="1">
        <v>-0.23499999999999999</v>
      </c>
      <c r="N59" s="1">
        <v>-0.43</v>
      </c>
      <c r="O59" s="1">
        <v>0.17</v>
      </c>
      <c r="P59" s="1">
        <v>-0.06</v>
      </c>
      <c r="Q59" s="1">
        <v>-9.5000000000000001E-2</v>
      </c>
      <c r="R59" s="1">
        <v>-0.15</v>
      </c>
      <c r="S59" s="1">
        <v>-5.5E-2</v>
      </c>
      <c r="T59" s="1">
        <v>-0.13</v>
      </c>
      <c r="U59" s="1">
        <v>-5.5E-2</v>
      </c>
      <c r="V59" s="1">
        <v>-5.7500000000000002E-2</v>
      </c>
      <c r="W59" s="1">
        <v>-1.7500000000000002E-2</v>
      </c>
      <c r="X59" s="1">
        <v>0.12</v>
      </c>
      <c r="Y59" s="1">
        <v>0.65</v>
      </c>
      <c r="Z59" s="1">
        <v>5.0000000000000001E-3</v>
      </c>
      <c r="AA59" s="1">
        <v>0.16</v>
      </c>
      <c r="AB59" s="1">
        <v>-6.8500000000000005E-2</v>
      </c>
      <c r="AC59" s="1">
        <v>0.5</v>
      </c>
      <c r="AD59" s="1">
        <v>-0.1255</v>
      </c>
      <c r="AE59" s="1">
        <v>-9.0999999999999998E-2</v>
      </c>
      <c r="AF59" s="1">
        <v>-0.1545</v>
      </c>
      <c r="AG59" s="1">
        <v>-0.14499999999999999</v>
      </c>
      <c r="AH59" s="1">
        <v>0.55000000000000004</v>
      </c>
      <c r="AI59" s="1">
        <v>-0.13</v>
      </c>
      <c r="AJ59" s="1">
        <v>-0.17499999999999999</v>
      </c>
      <c r="AK59" s="1">
        <v>-0.15</v>
      </c>
      <c r="AL59" s="1">
        <v>-0.15</v>
      </c>
      <c r="AM59" s="1">
        <v>-7.9500000000000001E-2</v>
      </c>
      <c r="AN59" s="1">
        <v>-2.1999999999999999E-2</v>
      </c>
      <c r="AO59" s="1">
        <v>1.7500000000000002E-2</v>
      </c>
      <c r="AP59" s="1">
        <v>4.3499999999999997E-2</v>
      </c>
      <c r="AQ59" s="1">
        <v>-7.7499999999999999E-2</v>
      </c>
      <c r="AR59" s="1">
        <v>-0.14050000000000001</v>
      </c>
      <c r="AS59" s="1">
        <v>0.16500000000000001</v>
      </c>
      <c r="AT59" s="1">
        <v>0.06</v>
      </c>
    </row>
    <row r="60" spans="1:46">
      <c r="A60" s="3">
        <v>0.70070958229093516</v>
      </c>
      <c r="B60" s="9">
        <v>38473</v>
      </c>
      <c r="C60" s="5">
        <v>4.3040000000000003</v>
      </c>
      <c r="D60" s="5">
        <v>0.16</v>
      </c>
      <c r="E60" s="5">
        <v>7.0000000000000007E-2</v>
      </c>
      <c r="F60" s="6">
        <v>0.44</v>
      </c>
      <c r="G60" s="5">
        <v>0.38500000000000001</v>
      </c>
      <c r="H60" s="5">
        <v>0.19500000000000001</v>
      </c>
      <c r="I60" s="5">
        <v>0.185</v>
      </c>
      <c r="J60" s="5">
        <v>-0.09</v>
      </c>
      <c r="K60" s="3">
        <v>-7.0000000000000007E-2</v>
      </c>
      <c r="L60" s="3">
        <v>0.22</v>
      </c>
      <c r="M60" s="1">
        <v>-0.23499999999999999</v>
      </c>
      <c r="N60" s="1">
        <v>-0.43</v>
      </c>
      <c r="O60" s="1">
        <v>0.17</v>
      </c>
      <c r="P60" s="1">
        <v>-0.06</v>
      </c>
      <c r="Q60" s="1">
        <v>-9.5000000000000001E-2</v>
      </c>
      <c r="R60" s="1">
        <v>-0.15</v>
      </c>
      <c r="S60" s="1">
        <v>-5.5E-2</v>
      </c>
      <c r="T60" s="1">
        <v>-0.13</v>
      </c>
      <c r="U60" s="1">
        <v>-5.5E-2</v>
      </c>
      <c r="V60" s="1">
        <v>-5.7500000000000002E-2</v>
      </c>
      <c r="W60" s="1">
        <v>-1.7500000000000002E-2</v>
      </c>
      <c r="X60" s="1">
        <v>0.12</v>
      </c>
      <c r="Y60" s="1">
        <v>0.65</v>
      </c>
      <c r="Z60" s="1">
        <v>5.0000000000000001E-3</v>
      </c>
      <c r="AA60" s="1">
        <v>0.16</v>
      </c>
      <c r="AB60" s="1">
        <v>-6.8500000000000005E-2</v>
      </c>
      <c r="AC60" s="1">
        <v>0.44</v>
      </c>
      <c r="AD60" s="1">
        <v>-0.1105</v>
      </c>
      <c r="AE60" s="1">
        <v>-9.0999999999999998E-2</v>
      </c>
      <c r="AF60" s="1">
        <v>-0.13200000000000001</v>
      </c>
      <c r="AG60" s="1">
        <v>-0.14499999999999999</v>
      </c>
      <c r="AH60" s="1">
        <v>0.55000000000000004</v>
      </c>
      <c r="AI60" s="1">
        <v>-0.13</v>
      </c>
      <c r="AJ60" s="1">
        <v>-0.17499999999999999</v>
      </c>
      <c r="AK60" s="1">
        <v>-0.15</v>
      </c>
      <c r="AL60" s="1">
        <v>-0.15</v>
      </c>
      <c r="AM60" s="1">
        <v>-7.6999999999999999E-2</v>
      </c>
      <c r="AN60" s="1">
        <v>-1.95E-2</v>
      </c>
      <c r="AO60" s="1">
        <v>1.7500000000000002E-2</v>
      </c>
      <c r="AP60" s="1">
        <v>4.3499999999999997E-2</v>
      </c>
      <c r="AQ60" s="1">
        <v>-7.2499999999999995E-2</v>
      </c>
      <c r="AR60" s="1">
        <v>-8.7999999999999995E-2</v>
      </c>
      <c r="AS60" s="1">
        <v>0.16500000000000001</v>
      </c>
      <c r="AT60" s="1">
        <v>0.06</v>
      </c>
    </row>
    <row r="61" spans="1:46" s="3" customFormat="1">
      <c r="B61" s="9"/>
      <c r="C61" s="5"/>
      <c r="D61" s="5"/>
      <c r="E61" s="5"/>
      <c r="F61" s="6"/>
      <c r="G61" s="5"/>
      <c r="H61" s="5"/>
      <c r="I61" s="5"/>
      <c r="J61" s="5"/>
    </row>
    <row r="62" spans="1:46" s="3" customFormat="1">
      <c r="B62" s="9"/>
      <c r="C62" s="5"/>
      <c r="D62" s="5"/>
      <c r="E62" s="5"/>
      <c r="F62" s="6"/>
      <c r="G62" s="5"/>
      <c r="H62" s="5"/>
      <c r="I62" s="5"/>
      <c r="J62" s="5"/>
    </row>
    <row r="63" spans="1:46" s="3" customFormat="1">
      <c r="B63" s="9"/>
      <c r="C63" s="5"/>
      <c r="D63" s="5"/>
      <c r="E63" s="5"/>
      <c r="F63" s="6"/>
      <c r="G63" s="5"/>
      <c r="H63" s="5"/>
      <c r="I63" s="5"/>
      <c r="J63" s="5"/>
    </row>
    <row r="64" spans="1:46" s="3" customFormat="1">
      <c r="B64" s="9"/>
      <c r="C64" s="5"/>
      <c r="D64" s="5"/>
      <c r="E64" s="5"/>
      <c r="F64" s="6"/>
      <c r="G64" s="5"/>
      <c r="H64" s="5"/>
      <c r="I64" s="5"/>
      <c r="J64" s="5"/>
    </row>
    <row r="65" spans="2:10" s="3" customFormat="1">
      <c r="B65" s="9"/>
      <c r="C65" s="5"/>
      <c r="D65" s="5"/>
      <c r="E65" s="5"/>
      <c r="F65" s="6"/>
      <c r="G65" s="5"/>
      <c r="H65" s="5"/>
      <c r="I65" s="5"/>
      <c r="J65" s="5"/>
    </row>
    <row r="66" spans="2:10" s="3" customFormat="1">
      <c r="B66" s="9"/>
      <c r="C66" s="5"/>
      <c r="D66" s="5"/>
      <c r="E66" s="5"/>
      <c r="F66" s="6"/>
      <c r="G66" s="5"/>
      <c r="H66" s="5"/>
      <c r="I66" s="5"/>
      <c r="J66" s="5"/>
    </row>
    <row r="67" spans="2:10" s="3" customFormat="1">
      <c r="B67" s="9"/>
      <c r="C67" s="5"/>
      <c r="D67" s="5"/>
      <c r="E67" s="5"/>
      <c r="F67" s="6"/>
      <c r="G67" s="5"/>
      <c r="H67" s="5"/>
      <c r="I67" s="5"/>
      <c r="J67" s="5"/>
    </row>
    <row r="68" spans="2:10" s="3" customFormat="1">
      <c r="B68" s="9"/>
      <c r="C68" s="5"/>
      <c r="D68" s="5"/>
      <c r="E68" s="5"/>
      <c r="F68" s="6"/>
      <c r="G68" s="5"/>
      <c r="H68" s="5"/>
      <c r="I68" s="5"/>
      <c r="J68" s="5"/>
    </row>
    <row r="69" spans="2:10" s="3" customFormat="1">
      <c r="B69" s="9"/>
      <c r="C69" s="5"/>
      <c r="D69" s="5"/>
      <c r="E69" s="5"/>
      <c r="F69" s="6"/>
      <c r="G69" s="5"/>
      <c r="H69" s="5"/>
      <c r="I69" s="5"/>
      <c r="J69" s="5"/>
    </row>
    <row r="70" spans="2:10" s="3" customFormat="1">
      <c r="B70" s="9"/>
      <c r="C70" s="5"/>
      <c r="D70" s="5"/>
      <c r="E70" s="5"/>
      <c r="F70" s="6"/>
      <c r="G70" s="5"/>
      <c r="H70" s="5"/>
      <c r="I70" s="5"/>
      <c r="J70" s="5"/>
    </row>
    <row r="71" spans="2:10" s="3" customFormat="1">
      <c r="B71" s="9"/>
      <c r="C71" s="5"/>
      <c r="D71" s="5"/>
      <c r="E71" s="5"/>
      <c r="F71" s="6"/>
      <c r="G71" s="5"/>
      <c r="H71" s="5"/>
      <c r="I71" s="5"/>
      <c r="J71" s="5"/>
    </row>
    <row r="72" spans="2:10" s="3" customFormat="1">
      <c r="B72" s="9"/>
      <c r="C72" s="5"/>
      <c r="D72" s="5"/>
      <c r="E72" s="5"/>
      <c r="F72" s="6"/>
      <c r="G72" s="5"/>
      <c r="H72" s="5"/>
      <c r="I72" s="5"/>
      <c r="J72" s="5"/>
    </row>
    <row r="73" spans="2:10" s="3" customFormat="1">
      <c r="B73" s="9"/>
      <c r="C73" s="5"/>
      <c r="D73" s="5"/>
      <c r="E73" s="5"/>
      <c r="F73" s="6"/>
      <c r="G73" s="5"/>
      <c r="H73" s="5"/>
      <c r="I73" s="5"/>
      <c r="J73" s="5"/>
    </row>
    <row r="74" spans="2:10" s="3" customFormat="1">
      <c r="B74" s="9"/>
      <c r="C74" s="5"/>
      <c r="D74" s="5"/>
      <c r="E74" s="5"/>
      <c r="F74" s="6"/>
      <c r="G74" s="5"/>
      <c r="H74" s="5"/>
      <c r="I74" s="5"/>
      <c r="J74" s="5"/>
    </row>
    <row r="75" spans="2:10" s="3" customFormat="1">
      <c r="B75" s="9"/>
      <c r="C75" s="5"/>
      <c r="D75" s="5"/>
      <c r="E75" s="5"/>
      <c r="F75" s="6"/>
      <c r="G75" s="5"/>
      <c r="H75" s="5"/>
      <c r="I75" s="5"/>
      <c r="J75" s="5"/>
    </row>
    <row r="76" spans="2:10" s="3" customFormat="1">
      <c r="B76" s="9"/>
      <c r="C76" s="5"/>
      <c r="D76" s="5"/>
      <c r="E76" s="5"/>
      <c r="F76" s="6"/>
      <c r="G76" s="5"/>
      <c r="H76" s="5"/>
      <c r="I76" s="5"/>
      <c r="J76" s="5"/>
    </row>
    <row r="77" spans="2:10" s="3" customFormat="1">
      <c r="B77" s="9"/>
      <c r="C77" s="5"/>
      <c r="D77" s="5"/>
      <c r="E77" s="5"/>
      <c r="F77" s="6"/>
      <c r="G77" s="5"/>
      <c r="H77" s="5"/>
      <c r="I77" s="5"/>
      <c r="J77" s="5"/>
    </row>
    <row r="78" spans="2:10" s="3" customFormat="1">
      <c r="B78" s="9"/>
      <c r="C78" s="5"/>
      <c r="D78" s="5"/>
      <c r="E78" s="5"/>
      <c r="F78" s="6"/>
      <c r="G78" s="5"/>
      <c r="H78" s="5"/>
      <c r="I78" s="5"/>
      <c r="J78" s="5"/>
    </row>
    <row r="79" spans="2:10" s="3" customFormat="1">
      <c r="B79" s="9"/>
      <c r="C79" s="5"/>
      <c r="D79" s="5"/>
      <c r="E79" s="5"/>
      <c r="F79" s="6"/>
      <c r="G79" s="5"/>
      <c r="H79" s="5"/>
      <c r="I79" s="5"/>
      <c r="J79" s="5"/>
    </row>
    <row r="80" spans="2:10" s="3" customFormat="1">
      <c r="B80" s="9"/>
      <c r="C80" s="5"/>
      <c r="D80" s="5"/>
      <c r="E80" s="5"/>
      <c r="F80" s="6"/>
      <c r="G80" s="5"/>
      <c r="H80" s="5"/>
      <c r="I80" s="5"/>
      <c r="J80" s="5"/>
    </row>
    <row r="81" spans="2:10" s="3" customFormat="1">
      <c r="B81" s="9"/>
      <c r="C81" s="5"/>
      <c r="D81" s="5"/>
      <c r="E81" s="5"/>
      <c r="F81" s="6"/>
      <c r="G81" s="5"/>
      <c r="H81" s="5"/>
      <c r="I81" s="5"/>
      <c r="J81" s="5"/>
    </row>
    <row r="82" spans="2:10" s="3" customFormat="1">
      <c r="B82" s="9"/>
      <c r="C82" s="5"/>
      <c r="D82" s="5"/>
      <c r="E82" s="5"/>
      <c r="F82" s="6"/>
      <c r="G82" s="5"/>
      <c r="H82" s="5"/>
      <c r="I82" s="5"/>
      <c r="J82" s="5"/>
    </row>
    <row r="83" spans="2:10" s="3" customFormat="1">
      <c r="B83" s="9"/>
      <c r="C83" s="5"/>
      <c r="D83" s="5"/>
      <c r="E83" s="5"/>
      <c r="F83" s="6"/>
      <c r="G83" s="5"/>
      <c r="H83" s="5"/>
      <c r="I83" s="5"/>
      <c r="J83" s="5"/>
    </row>
    <row r="84" spans="2:10" s="3" customFormat="1">
      <c r="B84" s="9"/>
      <c r="C84" s="5"/>
      <c r="D84" s="5"/>
      <c r="E84" s="5"/>
      <c r="F84" s="6"/>
      <c r="G84" s="5"/>
      <c r="H84" s="5"/>
      <c r="I84" s="5"/>
      <c r="J84" s="5"/>
    </row>
    <row r="85" spans="2:10" s="3" customFormat="1">
      <c r="B85" s="9"/>
      <c r="C85" s="5"/>
      <c r="D85" s="5"/>
      <c r="E85" s="5"/>
      <c r="F85" s="6"/>
      <c r="G85" s="5"/>
      <c r="H85" s="5"/>
      <c r="I85" s="5"/>
      <c r="J85" s="5"/>
    </row>
    <row r="86" spans="2:10" s="3" customFormat="1">
      <c r="B86" s="9"/>
      <c r="C86" s="5"/>
      <c r="D86" s="5"/>
      <c r="E86" s="5"/>
      <c r="F86" s="6"/>
      <c r="G86" s="5"/>
      <c r="H86" s="5"/>
      <c r="I86" s="5"/>
      <c r="J86" s="5"/>
    </row>
    <row r="87" spans="2:10" s="3" customFormat="1">
      <c r="B87" s="9"/>
      <c r="C87" s="5"/>
      <c r="D87" s="5"/>
      <c r="E87" s="5"/>
      <c r="F87" s="6"/>
      <c r="G87" s="5"/>
      <c r="H87" s="5"/>
      <c r="I87" s="5"/>
      <c r="J87" s="5"/>
    </row>
    <row r="88" spans="2:10" s="3" customFormat="1">
      <c r="B88" s="9"/>
      <c r="C88" s="5"/>
      <c r="D88" s="5"/>
      <c r="E88" s="5"/>
      <c r="F88" s="6"/>
      <c r="G88" s="5"/>
      <c r="H88" s="5"/>
      <c r="I88" s="5"/>
      <c r="J88" s="5"/>
    </row>
    <row r="89" spans="2:10" s="3" customFormat="1">
      <c r="B89" s="9"/>
      <c r="C89" s="5"/>
      <c r="D89" s="5"/>
      <c r="E89" s="5"/>
      <c r="F89" s="6"/>
      <c r="G89" s="5"/>
      <c r="H89" s="5"/>
      <c r="I89" s="5"/>
      <c r="J89" s="5"/>
    </row>
    <row r="90" spans="2:10" s="3" customFormat="1">
      <c r="B90" s="9"/>
      <c r="C90" s="5"/>
      <c r="D90" s="5"/>
      <c r="E90" s="5"/>
      <c r="F90" s="6"/>
      <c r="G90" s="5"/>
      <c r="H90" s="5"/>
      <c r="I90" s="5"/>
      <c r="J90" s="5"/>
    </row>
    <row r="91" spans="2:10" s="3" customFormat="1">
      <c r="B91" s="9"/>
      <c r="C91" s="5"/>
      <c r="D91" s="5"/>
      <c r="E91" s="5"/>
      <c r="F91" s="6"/>
      <c r="G91" s="5"/>
      <c r="H91" s="5"/>
      <c r="I91" s="5"/>
      <c r="J91" s="5"/>
    </row>
    <row r="92" spans="2:10" s="3" customFormat="1">
      <c r="B92" s="9"/>
      <c r="C92" s="5"/>
      <c r="D92" s="5"/>
      <c r="E92" s="5"/>
      <c r="F92" s="6"/>
      <c r="G92" s="5"/>
      <c r="H92" s="5"/>
      <c r="I92" s="5"/>
      <c r="J92" s="5"/>
    </row>
    <row r="93" spans="2:10" s="3" customFormat="1">
      <c r="B93" s="9"/>
      <c r="C93" s="5"/>
      <c r="D93" s="5"/>
      <c r="E93" s="5"/>
      <c r="F93" s="6"/>
      <c r="G93" s="5"/>
      <c r="H93" s="5"/>
      <c r="I93" s="5"/>
      <c r="J93" s="5"/>
    </row>
    <row r="94" spans="2:10" s="3" customFormat="1">
      <c r="B94" s="9"/>
      <c r="C94" s="5"/>
      <c r="D94" s="5"/>
      <c r="E94" s="5"/>
      <c r="F94" s="6"/>
      <c r="G94" s="5"/>
      <c r="H94" s="5"/>
      <c r="I94" s="5"/>
      <c r="J94" s="5"/>
    </row>
    <row r="95" spans="2:10" s="3" customFormat="1">
      <c r="B95" s="9"/>
      <c r="C95" s="5"/>
      <c r="D95" s="5"/>
      <c r="E95" s="5"/>
      <c r="F95" s="6"/>
      <c r="G95" s="5"/>
      <c r="H95" s="5"/>
      <c r="I95" s="5"/>
      <c r="J95" s="5"/>
    </row>
    <row r="96" spans="2:10" s="3" customFormat="1">
      <c r="B96" s="9"/>
      <c r="C96" s="5"/>
      <c r="D96" s="5"/>
      <c r="E96" s="5"/>
      <c r="F96" s="6"/>
      <c r="G96" s="5"/>
      <c r="H96" s="5"/>
      <c r="I96" s="5"/>
      <c r="J96" s="5"/>
    </row>
    <row r="97" spans="2:10" s="3" customFormat="1">
      <c r="B97" s="9"/>
      <c r="C97" s="5"/>
      <c r="D97" s="5"/>
      <c r="E97" s="5"/>
      <c r="F97" s="6"/>
      <c r="G97" s="5"/>
      <c r="H97" s="5"/>
      <c r="I97" s="5"/>
      <c r="J97" s="5"/>
    </row>
    <row r="98" spans="2:10" s="3" customFormat="1">
      <c r="B98" s="9"/>
      <c r="C98" s="5"/>
      <c r="D98" s="5"/>
      <c r="E98" s="5"/>
      <c r="F98" s="6"/>
      <c r="G98" s="5"/>
      <c r="H98" s="5"/>
      <c r="I98" s="5"/>
      <c r="J98" s="5"/>
    </row>
    <row r="99" spans="2:10" s="3" customFormat="1">
      <c r="B99" s="9"/>
      <c r="C99" s="5"/>
      <c r="D99" s="5"/>
      <c r="E99" s="5"/>
      <c r="F99" s="6"/>
      <c r="G99" s="5"/>
      <c r="H99" s="5"/>
      <c r="I99" s="5"/>
      <c r="J99" s="5"/>
    </row>
    <row r="100" spans="2:10" s="3" customFormat="1">
      <c r="B100" s="9"/>
      <c r="C100" s="5"/>
      <c r="D100" s="5"/>
      <c r="E100" s="5"/>
      <c r="F100" s="6"/>
      <c r="G100" s="5"/>
      <c r="H100" s="5"/>
      <c r="I100" s="5"/>
      <c r="J100" s="5"/>
    </row>
    <row r="101" spans="2:10" s="3" customFormat="1">
      <c r="B101" s="9"/>
      <c r="C101" s="5"/>
      <c r="D101" s="5"/>
      <c r="E101" s="5"/>
      <c r="F101" s="6"/>
      <c r="G101" s="5"/>
      <c r="H101" s="5"/>
      <c r="I101" s="5"/>
      <c r="J101" s="5"/>
    </row>
    <row r="102" spans="2:10" s="3" customFormat="1">
      <c r="B102" s="9"/>
      <c r="C102" s="5"/>
      <c r="D102" s="5"/>
      <c r="E102" s="5"/>
      <c r="F102" s="6"/>
      <c r="G102" s="5"/>
      <c r="H102" s="5"/>
      <c r="I102" s="5"/>
      <c r="J102" s="5"/>
    </row>
    <row r="103" spans="2:10" s="3" customFormat="1">
      <c r="B103" s="9"/>
      <c r="C103" s="5"/>
      <c r="D103" s="5"/>
      <c r="E103" s="5"/>
      <c r="F103" s="6"/>
      <c r="G103" s="5"/>
      <c r="H103" s="5"/>
      <c r="I103" s="5"/>
      <c r="J103" s="5"/>
    </row>
    <row r="104" spans="2:10" s="3" customFormat="1">
      <c r="B104" s="9"/>
      <c r="C104" s="5"/>
      <c r="D104" s="5"/>
      <c r="E104" s="5"/>
      <c r="F104" s="6"/>
      <c r="G104" s="5"/>
      <c r="H104" s="5"/>
      <c r="I104" s="5"/>
      <c r="J104" s="5"/>
    </row>
    <row r="105" spans="2:10" s="3" customFormat="1">
      <c r="B105" s="9"/>
      <c r="C105" s="5"/>
      <c r="D105" s="5"/>
      <c r="E105" s="5"/>
      <c r="F105" s="6"/>
      <c r="G105" s="5"/>
      <c r="H105" s="5"/>
      <c r="I105" s="5"/>
      <c r="J105" s="5"/>
    </row>
    <row r="106" spans="2:10" s="3" customFormat="1">
      <c r="B106" s="9"/>
      <c r="C106" s="5"/>
      <c r="D106" s="5"/>
      <c r="E106" s="5"/>
      <c r="F106" s="6"/>
      <c r="G106" s="5"/>
      <c r="H106" s="5"/>
      <c r="I106" s="5"/>
      <c r="J106" s="5"/>
    </row>
    <row r="107" spans="2:10" s="3" customFormat="1">
      <c r="B107" s="9"/>
      <c r="C107" s="5"/>
      <c r="D107" s="5"/>
      <c r="E107" s="5"/>
      <c r="F107" s="6"/>
      <c r="G107" s="5"/>
      <c r="H107" s="5"/>
      <c r="I107" s="5"/>
      <c r="J107" s="5"/>
    </row>
    <row r="108" spans="2:10" s="3" customFormat="1">
      <c r="B108" s="9"/>
      <c r="C108" s="5"/>
      <c r="D108" s="5"/>
      <c r="E108" s="5"/>
      <c r="F108" s="6"/>
      <c r="G108" s="5"/>
      <c r="H108" s="5"/>
      <c r="I108" s="5"/>
      <c r="J108" s="5"/>
    </row>
    <row r="109" spans="2:10" s="3" customFormat="1">
      <c r="B109" s="9"/>
      <c r="C109" s="5"/>
      <c r="D109" s="5"/>
      <c r="E109" s="5"/>
      <c r="F109" s="6"/>
      <c r="G109" s="5"/>
      <c r="H109" s="5"/>
      <c r="I109" s="5"/>
      <c r="J109" s="5"/>
    </row>
    <row r="110" spans="2:10" s="3" customFormat="1">
      <c r="B110" s="9"/>
      <c r="C110" s="5"/>
      <c r="D110" s="5"/>
      <c r="E110" s="5"/>
      <c r="F110" s="6"/>
      <c r="G110" s="5"/>
      <c r="H110" s="5"/>
      <c r="I110" s="5"/>
      <c r="J110" s="5"/>
    </row>
    <row r="111" spans="2:10" s="3" customFormat="1">
      <c r="B111" s="9"/>
      <c r="C111" s="5"/>
      <c r="D111" s="5"/>
      <c r="E111" s="5"/>
      <c r="F111" s="6"/>
      <c r="G111" s="5"/>
      <c r="H111" s="5"/>
      <c r="I111" s="5"/>
      <c r="J111" s="5"/>
    </row>
    <row r="112" spans="2:10" s="3" customFormat="1">
      <c r="B112" s="9"/>
      <c r="C112" s="5"/>
      <c r="D112" s="5"/>
      <c r="E112" s="5"/>
      <c r="F112" s="6"/>
      <c r="G112" s="5"/>
      <c r="H112" s="5"/>
      <c r="I112" s="5"/>
      <c r="J112" s="5"/>
    </row>
    <row r="113" spans="2:10" s="3" customFormat="1">
      <c r="B113" s="9"/>
      <c r="C113" s="5"/>
      <c r="D113" s="5"/>
      <c r="E113" s="5"/>
      <c r="F113" s="6"/>
      <c r="G113" s="5"/>
      <c r="H113" s="5"/>
      <c r="I113" s="5"/>
      <c r="J113" s="5"/>
    </row>
    <row r="114" spans="2:10" s="3" customFormat="1">
      <c r="B114" s="9"/>
      <c r="C114" s="5"/>
      <c r="D114" s="5"/>
      <c r="E114" s="5"/>
      <c r="F114" s="6"/>
      <c r="G114" s="5"/>
      <c r="H114" s="5"/>
      <c r="I114" s="5"/>
      <c r="J114" s="5"/>
    </row>
    <row r="115" spans="2:10" s="3" customFormat="1">
      <c r="B115" s="9"/>
      <c r="C115" s="5"/>
      <c r="D115" s="5"/>
      <c r="E115" s="5"/>
      <c r="F115" s="6"/>
      <c r="G115" s="5"/>
      <c r="H115" s="5"/>
      <c r="I115" s="5"/>
      <c r="J115" s="5"/>
    </row>
    <row r="116" spans="2:10" s="3" customFormat="1">
      <c r="B116" s="9"/>
      <c r="C116" s="5"/>
      <c r="D116" s="5"/>
      <c r="E116" s="5"/>
      <c r="F116" s="6"/>
      <c r="G116" s="5"/>
      <c r="H116" s="5"/>
      <c r="I116" s="5"/>
      <c r="J116" s="5"/>
    </row>
    <row r="117" spans="2:10" s="3" customFormat="1">
      <c r="B117" s="9"/>
      <c r="C117" s="5"/>
      <c r="D117" s="5"/>
      <c r="E117" s="5"/>
      <c r="F117" s="6"/>
      <c r="G117" s="5"/>
      <c r="H117" s="5"/>
      <c r="I117" s="5"/>
      <c r="J117" s="5"/>
    </row>
    <row r="118" spans="2:10" s="3" customFormat="1">
      <c r="B118" s="9"/>
      <c r="C118" s="5"/>
      <c r="D118" s="5"/>
      <c r="E118" s="5"/>
      <c r="F118" s="6"/>
      <c r="G118" s="5"/>
      <c r="H118" s="5"/>
      <c r="I118" s="5"/>
      <c r="J118" s="5"/>
    </row>
    <row r="119" spans="2:10" s="3" customFormat="1">
      <c r="B119" s="9"/>
      <c r="C119" s="5"/>
      <c r="D119" s="5"/>
      <c r="E119" s="5"/>
      <c r="F119" s="6"/>
      <c r="G119" s="5"/>
      <c r="H119" s="5"/>
      <c r="I119" s="5"/>
      <c r="J119" s="5"/>
    </row>
    <row r="120" spans="2:10" s="3" customFormat="1">
      <c r="B120" s="9"/>
      <c r="C120" s="5"/>
      <c r="D120" s="5"/>
      <c r="E120" s="5"/>
      <c r="F120" s="6"/>
      <c r="G120" s="5"/>
      <c r="H120" s="5"/>
      <c r="I120" s="5"/>
      <c r="J120" s="5"/>
    </row>
    <row r="121" spans="2:10" s="3" customFormat="1">
      <c r="B121" s="9"/>
      <c r="C121" s="5"/>
      <c r="D121" s="5"/>
      <c r="E121" s="5"/>
      <c r="F121" s="6"/>
      <c r="G121" s="5"/>
      <c r="H121" s="5"/>
      <c r="I121" s="5"/>
      <c r="J121" s="5"/>
    </row>
    <row r="122" spans="2:10" s="3" customFormat="1">
      <c r="B122" s="9"/>
      <c r="C122" s="5"/>
      <c r="D122" s="5"/>
      <c r="E122" s="5"/>
      <c r="F122" s="6"/>
      <c r="G122" s="5"/>
      <c r="H122" s="5"/>
      <c r="I122" s="5"/>
      <c r="J122" s="5"/>
    </row>
    <row r="123" spans="2:10" s="3" customFormat="1">
      <c r="B123" s="9"/>
      <c r="C123" s="5"/>
      <c r="D123" s="5"/>
      <c r="E123" s="5"/>
      <c r="F123" s="6"/>
      <c r="G123" s="5"/>
      <c r="H123" s="5"/>
      <c r="I123" s="5"/>
      <c r="J123" s="5"/>
    </row>
    <row r="124" spans="2:10" s="3" customFormat="1">
      <c r="B124" s="9"/>
      <c r="C124" s="5"/>
      <c r="D124" s="5"/>
      <c r="E124" s="5"/>
      <c r="F124" s="6"/>
      <c r="G124" s="5"/>
      <c r="H124" s="5"/>
      <c r="I124" s="5"/>
      <c r="J124" s="5"/>
    </row>
    <row r="125" spans="2:10" s="3" customFormat="1">
      <c r="B125" s="9"/>
      <c r="C125" s="5"/>
      <c r="D125" s="5"/>
      <c r="E125" s="5"/>
      <c r="F125" s="6"/>
      <c r="G125" s="5"/>
      <c r="H125" s="5"/>
      <c r="I125" s="5"/>
      <c r="J125" s="5"/>
    </row>
    <row r="126" spans="2:10" s="3" customFormat="1">
      <c r="B126" s="9"/>
      <c r="C126" s="5"/>
      <c r="D126" s="5"/>
      <c r="E126" s="5"/>
      <c r="F126" s="6"/>
      <c r="G126" s="5"/>
      <c r="H126" s="5"/>
      <c r="I126" s="5"/>
      <c r="J126" s="5"/>
    </row>
    <row r="127" spans="2:10" s="3" customFormat="1">
      <c r="B127" s="9"/>
      <c r="C127" s="5"/>
      <c r="D127" s="5"/>
      <c r="E127" s="5"/>
      <c r="F127" s="6"/>
      <c r="G127" s="5"/>
      <c r="H127" s="5"/>
      <c r="I127" s="5"/>
      <c r="J127" s="5"/>
    </row>
    <row r="128" spans="2:10" s="3" customFormat="1">
      <c r="B128" s="9"/>
      <c r="C128" s="5"/>
      <c r="D128" s="5"/>
      <c r="E128" s="5"/>
      <c r="F128" s="6"/>
      <c r="G128" s="5"/>
      <c r="H128" s="5"/>
      <c r="I128" s="5"/>
      <c r="J128" s="5"/>
    </row>
    <row r="129" spans="2:10" s="3" customFormat="1">
      <c r="B129" s="9"/>
      <c r="C129" s="5"/>
      <c r="D129" s="5"/>
      <c r="E129" s="5"/>
      <c r="F129" s="6"/>
      <c r="G129" s="5"/>
      <c r="H129" s="5"/>
      <c r="I129" s="5"/>
      <c r="J129" s="5"/>
    </row>
    <row r="130" spans="2:10" s="3" customFormat="1">
      <c r="B130" s="9"/>
      <c r="C130" s="5"/>
      <c r="D130" s="5"/>
      <c r="E130" s="5"/>
      <c r="F130" s="6"/>
      <c r="G130" s="5"/>
      <c r="H130" s="5"/>
      <c r="I130" s="5"/>
      <c r="J130" s="5"/>
    </row>
    <row r="131" spans="2:10" s="3" customFormat="1">
      <c r="B131" s="9"/>
      <c r="C131" s="5"/>
      <c r="D131" s="5"/>
      <c r="E131" s="5"/>
      <c r="F131" s="6"/>
      <c r="G131" s="5"/>
      <c r="H131" s="5"/>
      <c r="I131" s="5"/>
      <c r="J131" s="5"/>
    </row>
    <row r="132" spans="2:10" s="3" customFormat="1">
      <c r="B132" s="9"/>
      <c r="C132" s="5"/>
      <c r="D132" s="5"/>
      <c r="E132" s="5"/>
      <c r="F132" s="6"/>
      <c r="G132" s="5"/>
      <c r="H132" s="5"/>
      <c r="I132" s="5"/>
      <c r="J132" s="5"/>
    </row>
    <row r="133" spans="2:10" s="3" customFormat="1">
      <c r="B133" s="9"/>
      <c r="C133" s="5"/>
      <c r="D133" s="5"/>
      <c r="E133" s="5"/>
      <c r="F133" s="6"/>
      <c r="G133" s="5"/>
      <c r="H133" s="5"/>
      <c r="I133" s="5"/>
      <c r="J133" s="5"/>
    </row>
    <row r="134" spans="2:10" s="3" customFormat="1">
      <c r="B134" s="9"/>
      <c r="C134" s="5"/>
      <c r="D134" s="5"/>
      <c r="E134" s="5"/>
      <c r="F134" s="6"/>
      <c r="G134" s="5"/>
      <c r="H134" s="5"/>
      <c r="I134" s="5"/>
      <c r="J134" s="5"/>
    </row>
    <row r="135" spans="2:10" s="3" customFormat="1">
      <c r="B135" s="9"/>
      <c r="C135" s="5"/>
      <c r="D135" s="5"/>
      <c r="E135" s="5"/>
      <c r="F135" s="6"/>
      <c r="G135" s="5"/>
      <c r="H135" s="5"/>
      <c r="I135" s="5"/>
      <c r="J135" s="5"/>
    </row>
    <row r="136" spans="2:10" s="3" customFormat="1">
      <c r="B136" s="9"/>
      <c r="C136" s="5"/>
      <c r="D136" s="5"/>
      <c r="E136" s="5"/>
      <c r="F136" s="6"/>
      <c r="G136" s="5"/>
      <c r="H136" s="5"/>
      <c r="I136" s="5"/>
      <c r="J136" s="5"/>
    </row>
    <row r="137" spans="2:10" s="3" customFormat="1">
      <c r="B137" s="9"/>
      <c r="C137" s="5"/>
      <c r="D137" s="5"/>
      <c r="E137" s="5"/>
      <c r="F137" s="6"/>
      <c r="G137" s="5"/>
      <c r="H137" s="5"/>
      <c r="I137" s="5"/>
      <c r="J137" s="5"/>
    </row>
    <row r="138" spans="2:10" s="3" customFormat="1">
      <c r="B138" s="9"/>
      <c r="C138" s="5"/>
      <c r="D138" s="5"/>
      <c r="E138" s="5"/>
      <c r="F138" s="6"/>
      <c r="G138" s="5"/>
      <c r="H138" s="5"/>
      <c r="I138" s="5"/>
      <c r="J138" s="5"/>
    </row>
    <row r="139" spans="2:10" s="3" customFormat="1">
      <c r="B139" s="9"/>
      <c r="C139" s="5"/>
      <c r="D139" s="5"/>
      <c r="E139" s="5"/>
      <c r="F139" s="6"/>
      <c r="G139" s="5"/>
      <c r="H139" s="5"/>
      <c r="I139" s="5"/>
      <c r="J139" s="5"/>
    </row>
    <row r="140" spans="2:10" s="3" customFormat="1">
      <c r="B140" s="9"/>
      <c r="C140" s="5"/>
      <c r="D140" s="5"/>
      <c r="E140" s="5"/>
      <c r="F140" s="6"/>
      <c r="G140" s="5"/>
      <c r="H140" s="5"/>
      <c r="I140" s="5"/>
      <c r="J140" s="5"/>
    </row>
    <row r="141" spans="2:10" s="3" customFormat="1">
      <c r="B141" s="9"/>
      <c r="C141" s="5"/>
      <c r="D141" s="5"/>
      <c r="E141" s="5"/>
      <c r="F141" s="6"/>
      <c r="G141" s="5"/>
      <c r="H141" s="5"/>
      <c r="I141" s="5"/>
      <c r="J141" s="5"/>
    </row>
    <row r="142" spans="2:10" s="3" customFormat="1">
      <c r="B142" s="9"/>
      <c r="C142" s="5"/>
      <c r="D142" s="5"/>
      <c r="E142" s="5"/>
      <c r="F142" s="6"/>
      <c r="G142" s="5"/>
      <c r="H142" s="5"/>
      <c r="I142" s="5"/>
      <c r="J142" s="5"/>
    </row>
    <row r="143" spans="2:10" s="3" customFormat="1">
      <c r="B143" s="9"/>
      <c r="C143" s="5"/>
      <c r="D143" s="5"/>
      <c r="E143" s="5"/>
      <c r="F143" s="6"/>
      <c r="G143" s="5"/>
      <c r="H143" s="5"/>
      <c r="I143" s="5"/>
      <c r="J143" s="5"/>
    </row>
    <row r="144" spans="2:10" s="3" customFormat="1">
      <c r="B144" s="9"/>
      <c r="C144" s="5"/>
      <c r="D144" s="5"/>
      <c r="E144" s="5"/>
      <c r="F144" s="6"/>
      <c r="G144" s="5"/>
      <c r="H144" s="5"/>
      <c r="I144" s="5"/>
      <c r="J144" s="5"/>
    </row>
    <row r="145" spans="2:10" s="3" customFormat="1">
      <c r="B145" s="9"/>
      <c r="C145" s="5"/>
      <c r="D145" s="5"/>
      <c r="E145" s="5"/>
      <c r="F145" s="6"/>
      <c r="G145" s="5"/>
      <c r="H145" s="5"/>
      <c r="I145" s="5"/>
      <c r="J145" s="5"/>
    </row>
    <row r="146" spans="2:10" s="3" customFormat="1">
      <c r="B146" s="9"/>
      <c r="C146" s="5"/>
      <c r="D146" s="5"/>
      <c r="E146" s="5"/>
      <c r="F146" s="6"/>
      <c r="G146" s="5"/>
      <c r="H146" s="5"/>
      <c r="I146" s="5"/>
      <c r="J146" s="5"/>
    </row>
    <row r="147" spans="2:10" s="3" customFormat="1">
      <c r="B147" s="9"/>
      <c r="C147" s="5"/>
      <c r="D147" s="5"/>
      <c r="E147" s="5"/>
      <c r="F147" s="6"/>
      <c r="G147" s="5"/>
      <c r="H147" s="5"/>
      <c r="I147" s="5"/>
      <c r="J147" s="5"/>
    </row>
    <row r="148" spans="2:10" s="3" customFormat="1">
      <c r="B148" s="9"/>
      <c r="C148" s="5"/>
      <c r="D148" s="5"/>
      <c r="E148" s="5"/>
      <c r="F148" s="6"/>
      <c r="G148" s="5"/>
      <c r="H148" s="5"/>
      <c r="I148" s="5"/>
      <c r="J148" s="5"/>
    </row>
    <row r="149" spans="2:10" s="3" customFormat="1">
      <c r="B149" s="9"/>
      <c r="C149" s="5"/>
      <c r="D149" s="5"/>
      <c r="E149" s="5"/>
      <c r="F149" s="6"/>
      <c r="G149" s="5"/>
      <c r="H149" s="5"/>
      <c r="I149" s="5"/>
      <c r="J149" s="5"/>
    </row>
    <row r="150" spans="2:10" s="3" customFormat="1">
      <c r="B150" s="9"/>
      <c r="C150" s="5"/>
      <c r="D150" s="5"/>
      <c r="E150" s="5"/>
      <c r="F150" s="6"/>
      <c r="G150" s="5"/>
      <c r="H150" s="5"/>
      <c r="I150" s="5"/>
      <c r="J150" s="5"/>
    </row>
    <row r="151" spans="2:10" s="3" customFormat="1">
      <c r="B151" s="9"/>
      <c r="C151" s="5"/>
      <c r="D151" s="5"/>
      <c r="E151" s="5"/>
      <c r="F151" s="6"/>
      <c r="G151" s="5"/>
      <c r="H151" s="5"/>
      <c r="I151" s="5"/>
      <c r="J151" s="5"/>
    </row>
    <row r="152" spans="2:10" s="3" customFormat="1">
      <c r="B152" s="9"/>
      <c r="C152" s="5"/>
      <c r="D152" s="5"/>
      <c r="E152" s="5"/>
      <c r="F152" s="6"/>
      <c r="G152" s="5"/>
      <c r="H152" s="5"/>
      <c r="I152" s="5"/>
      <c r="J152" s="5"/>
    </row>
    <row r="153" spans="2:10" s="3" customFormat="1">
      <c r="B153" s="9"/>
      <c r="C153" s="5"/>
      <c r="D153" s="5"/>
      <c r="E153" s="5"/>
      <c r="F153" s="6"/>
      <c r="G153" s="5"/>
      <c r="H153" s="5"/>
      <c r="I153" s="5"/>
      <c r="J153" s="5"/>
    </row>
    <row r="154" spans="2:10" s="3" customFormat="1">
      <c r="B154" s="9"/>
      <c r="C154" s="5"/>
      <c r="D154" s="5"/>
      <c r="E154" s="5"/>
      <c r="F154" s="6"/>
      <c r="G154" s="5"/>
      <c r="H154" s="5"/>
      <c r="I154" s="5"/>
      <c r="J154" s="5"/>
    </row>
    <row r="155" spans="2:10" s="3" customFormat="1">
      <c r="B155" s="9"/>
      <c r="C155" s="5"/>
      <c r="D155" s="5"/>
      <c r="E155" s="5"/>
      <c r="F155" s="6"/>
      <c r="G155" s="5"/>
      <c r="H155" s="5"/>
      <c r="I155" s="5"/>
      <c r="J155" s="5"/>
    </row>
    <row r="156" spans="2:10" s="3" customFormat="1">
      <c r="B156" s="9"/>
      <c r="C156" s="5"/>
      <c r="D156" s="5"/>
      <c r="E156" s="5"/>
      <c r="F156" s="6"/>
      <c r="G156" s="5"/>
      <c r="H156" s="5"/>
      <c r="I156" s="5"/>
      <c r="J156" s="5"/>
    </row>
    <row r="157" spans="2:10" s="3" customFormat="1">
      <c r="B157" s="9"/>
      <c r="C157" s="5"/>
      <c r="D157" s="5"/>
      <c r="E157" s="5"/>
      <c r="F157" s="6"/>
      <c r="G157" s="5"/>
      <c r="H157" s="5"/>
      <c r="I157" s="5"/>
      <c r="J157" s="5"/>
    </row>
    <row r="158" spans="2:10" s="3" customFormat="1">
      <c r="B158" s="9"/>
      <c r="C158" s="5"/>
      <c r="D158" s="5"/>
      <c r="E158" s="5"/>
      <c r="F158" s="6"/>
      <c r="G158" s="5"/>
      <c r="H158" s="5"/>
      <c r="I158" s="5"/>
      <c r="J158" s="5"/>
    </row>
    <row r="159" spans="2:10" s="3" customFormat="1">
      <c r="B159" s="9"/>
      <c r="C159" s="5"/>
      <c r="D159" s="5"/>
      <c r="E159" s="5"/>
      <c r="F159" s="6"/>
      <c r="G159" s="5"/>
      <c r="H159" s="5"/>
      <c r="I159" s="5"/>
      <c r="J159" s="5"/>
    </row>
    <row r="160" spans="2:10" s="3" customFormat="1">
      <c r="B160" s="9"/>
      <c r="C160" s="5"/>
      <c r="D160" s="5"/>
      <c r="E160" s="5"/>
      <c r="F160" s="6"/>
      <c r="G160" s="5"/>
      <c r="H160" s="5"/>
      <c r="I160" s="5"/>
      <c r="J160" s="5"/>
    </row>
    <row r="161" spans="2:10" s="3" customFormat="1">
      <c r="B161" s="9"/>
      <c r="C161" s="5"/>
      <c r="D161" s="5"/>
      <c r="E161" s="5"/>
      <c r="F161" s="6"/>
      <c r="G161" s="5"/>
      <c r="H161" s="5"/>
      <c r="I161" s="5"/>
      <c r="J161" s="5"/>
    </row>
    <row r="162" spans="2:10" s="3" customFormat="1">
      <c r="B162" s="9"/>
      <c r="C162" s="5"/>
      <c r="D162" s="5"/>
      <c r="E162" s="5"/>
      <c r="F162" s="6"/>
      <c r="G162" s="5"/>
      <c r="H162" s="5"/>
      <c r="I162" s="5"/>
      <c r="J162" s="5"/>
    </row>
    <row r="163" spans="2:10" s="3" customFormat="1">
      <c r="B163" s="9"/>
      <c r="C163" s="5"/>
      <c r="D163" s="5"/>
      <c r="E163" s="5"/>
      <c r="F163" s="6"/>
      <c r="G163" s="5"/>
      <c r="H163" s="5"/>
      <c r="I163" s="5"/>
      <c r="J163" s="5"/>
    </row>
    <row r="164" spans="2:10" s="3" customFormat="1">
      <c r="B164" s="9"/>
      <c r="C164" s="5"/>
      <c r="D164" s="5"/>
      <c r="E164" s="5"/>
      <c r="F164" s="6"/>
      <c r="G164" s="5"/>
      <c r="H164" s="5"/>
      <c r="I164" s="5"/>
      <c r="J164" s="5"/>
    </row>
    <row r="165" spans="2:10" s="3" customFormat="1">
      <c r="B165" s="9"/>
      <c r="C165" s="5"/>
      <c r="D165" s="5"/>
      <c r="E165" s="5"/>
      <c r="F165" s="6"/>
      <c r="G165" s="5"/>
      <c r="H165" s="5"/>
      <c r="I165" s="5"/>
      <c r="J165" s="5"/>
    </row>
    <row r="166" spans="2:10" s="3" customFormat="1">
      <c r="B166" s="9"/>
      <c r="C166" s="5"/>
      <c r="D166" s="5"/>
      <c r="E166" s="5"/>
      <c r="F166" s="6"/>
      <c r="G166" s="5"/>
      <c r="H166" s="5"/>
      <c r="I166" s="5"/>
      <c r="J166" s="5"/>
    </row>
    <row r="167" spans="2:10" s="3" customFormat="1">
      <c r="B167" s="9"/>
      <c r="C167" s="5"/>
      <c r="D167" s="5"/>
      <c r="E167" s="5"/>
      <c r="F167" s="6"/>
      <c r="G167" s="5"/>
      <c r="H167" s="5"/>
      <c r="I167" s="5"/>
      <c r="J167" s="5"/>
    </row>
    <row r="168" spans="2:10" s="3" customFormat="1">
      <c r="B168" s="9"/>
      <c r="C168" s="5"/>
      <c r="D168" s="5"/>
      <c r="E168" s="5"/>
      <c r="F168" s="6"/>
      <c r="G168" s="5"/>
      <c r="H168" s="5"/>
      <c r="I168" s="5"/>
      <c r="J168" s="5"/>
    </row>
    <row r="169" spans="2:10" s="3" customFormat="1">
      <c r="B169" s="9"/>
      <c r="C169" s="5"/>
      <c r="D169" s="5"/>
      <c r="E169" s="5"/>
      <c r="F169" s="6"/>
      <c r="G169" s="5"/>
      <c r="H169" s="5"/>
      <c r="I169" s="5"/>
      <c r="J169" s="5"/>
    </row>
    <row r="170" spans="2:10" s="3" customFormat="1">
      <c r="B170" s="9"/>
      <c r="C170" s="5"/>
      <c r="D170" s="5"/>
      <c r="E170" s="5"/>
      <c r="F170" s="6"/>
      <c r="G170" s="5"/>
      <c r="H170" s="5"/>
      <c r="I170" s="5"/>
      <c r="J170" s="5"/>
    </row>
    <row r="171" spans="2:10" s="3" customFormat="1">
      <c r="B171" s="9"/>
      <c r="C171" s="5"/>
      <c r="D171" s="5"/>
      <c r="E171" s="5"/>
      <c r="F171" s="6"/>
      <c r="G171" s="5"/>
      <c r="H171" s="5"/>
      <c r="I171" s="5"/>
      <c r="J171" s="5"/>
    </row>
    <row r="172" spans="2:10" s="3" customFormat="1">
      <c r="B172" s="9"/>
      <c r="C172" s="5"/>
      <c r="D172" s="5"/>
      <c r="E172" s="5"/>
      <c r="F172" s="6"/>
      <c r="G172" s="5"/>
      <c r="H172" s="5"/>
      <c r="I172" s="5"/>
      <c r="J172" s="5"/>
    </row>
    <row r="173" spans="2:10" s="3" customFormat="1">
      <c r="B173" s="9"/>
      <c r="C173" s="5"/>
      <c r="D173" s="5"/>
      <c r="E173" s="5"/>
      <c r="F173" s="6"/>
      <c r="G173" s="5"/>
      <c r="H173" s="5"/>
      <c r="I173" s="5"/>
      <c r="J173" s="5"/>
    </row>
    <row r="174" spans="2:10" s="3" customFormat="1">
      <c r="B174" s="9"/>
      <c r="C174" s="5"/>
      <c r="D174" s="5"/>
      <c r="E174" s="5"/>
      <c r="F174" s="6"/>
      <c r="G174" s="5"/>
      <c r="H174" s="5"/>
      <c r="I174" s="5"/>
      <c r="J174" s="5"/>
    </row>
    <row r="175" spans="2:10" s="3" customFormat="1">
      <c r="B175" s="9"/>
      <c r="C175" s="5"/>
      <c r="D175" s="5"/>
      <c r="E175" s="5"/>
      <c r="F175" s="6"/>
      <c r="G175" s="5"/>
      <c r="H175" s="5"/>
      <c r="I175" s="5"/>
      <c r="J175" s="5"/>
    </row>
    <row r="176" spans="2:10" s="3" customFormat="1">
      <c r="B176" s="9"/>
      <c r="C176" s="5"/>
      <c r="D176" s="5"/>
      <c r="E176" s="5"/>
      <c r="F176" s="6"/>
      <c r="G176" s="5"/>
      <c r="H176" s="5"/>
      <c r="I176" s="5"/>
      <c r="J176" s="5"/>
    </row>
    <row r="177" spans="2:10" s="3" customFormat="1">
      <c r="B177" s="9"/>
      <c r="C177" s="5"/>
      <c r="D177" s="5"/>
      <c r="E177" s="5"/>
      <c r="F177" s="6"/>
      <c r="G177" s="5"/>
      <c r="H177" s="5"/>
      <c r="I177" s="5"/>
      <c r="J177" s="5"/>
    </row>
    <row r="178" spans="2:10" s="3" customFormat="1">
      <c r="B178" s="9"/>
      <c r="C178" s="5"/>
      <c r="D178" s="5"/>
      <c r="E178" s="5"/>
      <c r="F178" s="6"/>
      <c r="G178" s="5"/>
      <c r="H178" s="5"/>
      <c r="I178" s="5"/>
      <c r="J178" s="5"/>
    </row>
    <row r="179" spans="2:10" s="3" customFormat="1">
      <c r="B179" s="9"/>
      <c r="C179" s="5"/>
      <c r="D179" s="5"/>
      <c r="E179" s="5"/>
      <c r="F179" s="6"/>
      <c r="G179" s="5"/>
      <c r="H179" s="5"/>
      <c r="I179" s="5"/>
      <c r="J179" s="5"/>
    </row>
    <row r="180" spans="2:10" s="3" customFormat="1">
      <c r="B180" s="9"/>
      <c r="C180" s="5"/>
      <c r="D180" s="5"/>
      <c r="E180" s="5"/>
      <c r="F180" s="6"/>
      <c r="G180" s="5"/>
      <c r="H180" s="5"/>
      <c r="I180" s="5"/>
      <c r="J180" s="5"/>
    </row>
    <row r="181" spans="2:10" s="3" customFormat="1">
      <c r="B181" s="9"/>
      <c r="C181" s="5"/>
      <c r="D181" s="5"/>
      <c r="E181" s="5"/>
      <c r="F181" s="6"/>
      <c r="G181" s="5"/>
      <c r="H181" s="5"/>
      <c r="I181" s="5"/>
      <c r="J181" s="5"/>
    </row>
    <row r="182" spans="2:10" s="3" customFormat="1">
      <c r="B182" s="9"/>
      <c r="C182" s="5"/>
      <c r="D182" s="5"/>
      <c r="E182" s="5"/>
      <c r="F182" s="6"/>
      <c r="G182" s="5"/>
      <c r="H182" s="5"/>
      <c r="I182" s="5"/>
      <c r="J182" s="5"/>
    </row>
    <row r="183" spans="2:10" s="3" customFormat="1">
      <c r="B183" s="9"/>
      <c r="C183" s="5"/>
      <c r="D183" s="5"/>
      <c r="E183" s="5"/>
      <c r="F183" s="6"/>
      <c r="G183" s="5"/>
      <c r="H183" s="5"/>
      <c r="I183" s="5"/>
      <c r="J183" s="5"/>
    </row>
    <row r="184" spans="2:10" s="3" customFormat="1">
      <c r="B184" s="9"/>
      <c r="C184" s="5"/>
      <c r="D184" s="5"/>
      <c r="E184" s="5"/>
      <c r="F184" s="6"/>
      <c r="G184" s="5"/>
      <c r="H184" s="5"/>
      <c r="I184" s="5"/>
      <c r="J184" s="5"/>
    </row>
    <row r="185" spans="2:10" s="3" customFormat="1">
      <c r="B185" s="9"/>
      <c r="C185" s="5"/>
      <c r="D185" s="5"/>
      <c r="E185" s="5"/>
      <c r="F185" s="6"/>
      <c r="G185" s="5"/>
      <c r="H185" s="5"/>
      <c r="I185" s="5"/>
      <c r="J185" s="5"/>
    </row>
    <row r="186" spans="2:10" s="3" customFormat="1">
      <c r="B186" s="9"/>
      <c r="C186" s="5"/>
      <c r="D186" s="5"/>
      <c r="E186" s="5"/>
      <c r="F186" s="6"/>
      <c r="G186" s="5"/>
      <c r="H186" s="5"/>
      <c r="I186" s="5"/>
      <c r="J186" s="5"/>
    </row>
    <row r="187" spans="2:10" s="3" customFormat="1">
      <c r="B187" s="9"/>
      <c r="C187" s="5"/>
      <c r="D187" s="5"/>
      <c r="E187" s="5"/>
      <c r="F187" s="6"/>
      <c r="G187" s="5"/>
      <c r="H187" s="5"/>
      <c r="I187" s="5"/>
      <c r="J187" s="5"/>
    </row>
    <row r="188" spans="2:10" s="3" customFormat="1">
      <c r="B188" s="9"/>
      <c r="C188" s="5"/>
      <c r="D188" s="5"/>
      <c r="E188" s="5"/>
      <c r="F188" s="6"/>
      <c r="G188" s="5"/>
      <c r="H188" s="5"/>
      <c r="I188" s="5"/>
      <c r="J188" s="5"/>
    </row>
    <row r="189" spans="2:10" s="3" customFormat="1">
      <c r="B189" s="9"/>
      <c r="C189" s="5"/>
      <c r="D189" s="5"/>
      <c r="E189" s="5"/>
      <c r="F189" s="6"/>
      <c r="G189" s="5"/>
      <c r="H189" s="5"/>
      <c r="I189" s="5"/>
      <c r="J189" s="5"/>
    </row>
    <row r="190" spans="2:10" s="3" customFormat="1">
      <c r="B190" s="9"/>
      <c r="C190" s="5"/>
      <c r="D190" s="5"/>
      <c r="E190" s="5"/>
      <c r="F190" s="6"/>
      <c r="G190" s="5"/>
      <c r="H190" s="5"/>
      <c r="I190" s="5"/>
      <c r="J190" s="5"/>
    </row>
    <row r="191" spans="2:10" s="3" customFormat="1">
      <c r="B191" s="9"/>
      <c r="C191" s="5"/>
      <c r="D191" s="5"/>
      <c r="E191" s="5"/>
      <c r="F191" s="6"/>
      <c r="G191" s="5"/>
      <c r="H191" s="5"/>
      <c r="I191" s="5"/>
      <c r="J191" s="5"/>
    </row>
    <row r="192" spans="2:10" s="3" customFormat="1">
      <c r="B192" s="9"/>
      <c r="C192" s="5"/>
      <c r="D192" s="5"/>
      <c r="E192" s="5"/>
      <c r="F192" s="6"/>
      <c r="G192" s="5"/>
      <c r="H192" s="5"/>
      <c r="I192" s="5"/>
      <c r="J192" s="5"/>
    </row>
    <row r="193" spans="2:10" s="3" customFormat="1">
      <c r="B193" s="9"/>
      <c r="C193" s="5"/>
      <c r="D193" s="5"/>
      <c r="E193" s="5"/>
      <c r="F193" s="6"/>
      <c r="G193" s="5"/>
      <c r="H193" s="5"/>
      <c r="I193" s="5"/>
      <c r="J193" s="5"/>
    </row>
    <row r="194" spans="2:10" s="3" customFormat="1">
      <c r="B194" s="9"/>
      <c r="C194" s="5"/>
      <c r="D194" s="5"/>
      <c r="E194" s="5"/>
      <c r="F194" s="6"/>
      <c r="G194" s="5"/>
      <c r="H194" s="5"/>
      <c r="I194" s="5"/>
      <c r="J194" s="5"/>
    </row>
    <row r="195" spans="2:10" s="3" customFormat="1">
      <c r="B195" s="9"/>
      <c r="C195" s="5"/>
      <c r="D195" s="5"/>
      <c r="E195" s="5"/>
      <c r="F195" s="6"/>
      <c r="G195" s="5"/>
      <c r="H195" s="5"/>
      <c r="I195" s="5"/>
      <c r="J195" s="5"/>
    </row>
    <row r="196" spans="2:10" s="3" customFormat="1">
      <c r="B196" s="9"/>
      <c r="C196" s="5"/>
      <c r="D196" s="5"/>
      <c r="E196" s="5"/>
      <c r="F196" s="6"/>
      <c r="G196" s="5"/>
      <c r="H196" s="5"/>
      <c r="I196" s="5"/>
      <c r="J196" s="5"/>
    </row>
    <row r="197" spans="2:10" s="3" customFormat="1">
      <c r="B197" s="9"/>
      <c r="C197" s="5"/>
      <c r="D197" s="5"/>
      <c r="E197" s="5"/>
      <c r="F197" s="6"/>
      <c r="G197" s="5"/>
      <c r="H197" s="5"/>
      <c r="I197" s="5"/>
      <c r="J197" s="5"/>
    </row>
    <row r="198" spans="2:10" s="3" customFormat="1">
      <c r="B198" s="9"/>
      <c r="C198" s="5"/>
      <c r="D198" s="5"/>
      <c r="E198" s="5"/>
      <c r="F198" s="6"/>
      <c r="G198" s="5"/>
      <c r="H198" s="5"/>
      <c r="I198" s="5"/>
      <c r="J198" s="5"/>
    </row>
    <row r="199" spans="2:10" s="3" customFormat="1">
      <c r="B199" s="9"/>
      <c r="C199" s="5"/>
      <c r="D199" s="5"/>
      <c r="E199" s="5"/>
      <c r="F199" s="6"/>
      <c r="G199" s="5"/>
      <c r="H199" s="5"/>
      <c r="I199" s="5"/>
      <c r="J199" s="5"/>
    </row>
    <row r="200" spans="2:10" s="3" customFormat="1">
      <c r="B200" s="9"/>
      <c r="C200" s="5"/>
      <c r="D200" s="5"/>
      <c r="E200" s="5"/>
      <c r="F200" s="6"/>
      <c r="G200" s="5"/>
      <c r="H200" s="5"/>
      <c r="I200" s="5"/>
      <c r="J200" s="5"/>
    </row>
    <row r="201" spans="2:10" s="3" customFormat="1">
      <c r="B201" s="9"/>
      <c r="C201" s="5"/>
      <c r="D201" s="5"/>
      <c r="E201" s="5"/>
      <c r="F201" s="6"/>
      <c r="G201" s="5"/>
      <c r="H201" s="5"/>
      <c r="I201" s="5"/>
      <c r="J201" s="5"/>
    </row>
    <row r="202" spans="2:10" s="3" customFormat="1">
      <c r="B202" s="9"/>
      <c r="C202" s="5"/>
      <c r="D202" s="5"/>
      <c r="E202" s="5"/>
      <c r="F202" s="6"/>
      <c r="G202" s="5"/>
      <c r="H202" s="5"/>
      <c r="I202" s="5"/>
      <c r="J202" s="5"/>
    </row>
    <row r="203" spans="2:10" s="3" customFormat="1">
      <c r="B203" s="9"/>
      <c r="C203" s="5"/>
      <c r="D203" s="5"/>
      <c r="E203" s="5"/>
      <c r="F203" s="6"/>
      <c r="G203" s="5"/>
      <c r="H203" s="5"/>
      <c r="I203" s="5"/>
      <c r="J203" s="5"/>
    </row>
    <row r="204" spans="2:10" s="3" customFormat="1">
      <c r="B204" s="9"/>
      <c r="C204" s="5"/>
      <c r="D204" s="5"/>
      <c r="E204" s="5"/>
      <c r="F204" s="6"/>
      <c r="G204" s="5"/>
      <c r="H204" s="5"/>
      <c r="I204" s="5"/>
      <c r="J204" s="5"/>
    </row>
    <row r="205" spans="2:10" s="3" customFormat="1">
      <c r="B205" s="9"/>
      <c r="C205" s="5"/>
      <c r="D205" s="5"/>
      <c r="E205" s="5"/>
      <c r="F205" s="6"/>
      <c r="G205" s="5"/>
      <c r="H205" s="5"/>
      <c r="I205" s="5"/>
      <c r="J205" s="5"/>
    </row>
    <row r="206" spans="2:10" s="3" customFormat="1">
      <c r="B206" s="9"/>
      <c r="C206" s="5"/>
      <c r="D206" s="5"/>
      <c r="E206" s="5"/>
      <c r="F206" s="6"/>
      <c r="G206" s="5"/>
      <c r="H206" s="5"/>
      <c r="I206" s="5"/>
      <c r="J206" s="5"/>
    </row>
    <row r="207" spans="2:10" s="3" customFormat="1">
      <c r="B207" s="9"/>
      <c r="C207" s="5"/>
      <c r="D207" s="5"/>
      <c r="E207" s="5"/>
      <c r="F207" s="6"/>
      <c r="G207" s="5"/>
      <c r="H207" s="5"/>
      <c r="I207" s="5"/>
      <c r="J207" s="5"/>
    </row>
    <row r="208" spans="2:10" s="3" customFormat="1">
      <c r="B208" s="9"/>
      <c r="C208" s="5"/>
      <c r="D208" s="5"/>
      <c r="E208" s="5"/>
      <c r="F208" s="6"/>
      <c r="G208" s="5"/>
      <c r="H208" s="5"/>
      <c r="I208" s="5"/>
      <c r="J208" s="5"/>
    </row>
    <row r="209" spans="2:10" s="3" customFormat="1">
      <c r="B209" s="9"/>
      <c r="C209" s="5"/>
      <c r="D209" s="5"/>
      <c r="E209" s="5"/>
      <c r="F209" s="6"/>
      <c r="G209" s="5"/>
      <c r="H209" s="5"/>
      <c r="I209" s="5"/>
      <c r="J209" s="5"/>
    </row>
    <row r="210" spans="2:10" s="3" customFormat="1">
      <c r="B210" s="9"/>
      <c r="C210" s="5"/>
      <c r="D210" s="5"/>
      <c r="E210" s="5"/>
      <c r="F210" s="6"/>
      <c r="G210" s="5"/>
      <c r="H210" s="5"/>
      <c r="I210" s="5"/>
      <c r="J210" s="5"/>
    </row>
    <row r="211" spans="2:10" s="3" customFormat="1">
      <c r="B211" s="9"/>
      <c r="C211" s="5"/>
      <c r="D211" s="5"/>
      <c r="E211" s="5"/>
      <c r="F211" s="6"/>
      <c r="G211" s="5"/>
      <c r="H211" s="5"/>
      <c r="I211" s="5"/>
      <c r="J211" s="5"/>
    </row>
    <row r="212" spans="2:10" s="3" customFormat="1">
      <c r="B212" s="9"/>
      <c r="C212" s="5"/>
      <c r="D212" s="5"/>
      <c r="E212" s="5"/>
      <c r="F212" s="6"/>
      <c r="G212" s="5"/>
      <c r="H212" s="5"/>
      <c r="I212" s="5"/>
      <c r="J212" s="5"/>
    </row>
    <row r="213" spans="2:10" s="3" customFormat="1">
      <c r="B213" s="9"/>
      <c r="C213" s="5"/>
      <c r="D213" s="5"/>
      <c r="E213" s="5"/>
      <c r="F213" s="6"/>
      <c r="G213" s="5"/>
      <c r="H213" s="5"/>
      <c r="I213" s="5"/>
      <c r="J213" s="5"/>
    </row>
    <row r="214" spans="2:10" s="3" customFormat="1">
      <c r="B214" s="9"/>
      <c r="C214" s="5"/>
      <c r="D214" s="5"/>
      <c r="E214" s="5"/>
      <c r="F214" s="6"/>
      <c r="G214" s="5"/>
      <c r="H214" s="5"/>
      <c r="I214" s="5"/>
      <c r="J214" s="5"/>
    </row>
    <row r="215" spans="2:10" s="3" customFormat="1">
      <c r="B215" s="9"/>
      <c r="C215" s="5"/>
      <c r="D215" s="5"/>
      <c r="E215" s="5"/>
      <c r="F215" s="6"/>
      <c r="G215" s="5"/>
      <c r="H215" s="5"/>
      <c r="I215" s="5"/>
      <c r="J215" s="5"/>
    </row>
    <row r="216" spans="2:10" s="3" customFormat="1">
      <c r="B216" s="9"/>
      <c r="C216" s="5"/>
      <c r="D216" s="5"/>
      <c r="E216" s="5"/>
      <c r="F216" s="6"/>
      <c r="G216" s="5"/>
      <c r="H216" s="5"/>
      <c r="I216" s="5"/>
      <c r="J216" s="5"/>
    </row>
    <row r="217" spans="2:10" s="3" customFormat="1">
      <c r="B217" s="9"/>
      <c r="C217" s="5"/>
      <c r="D217" s="5"/>
      <c r="E217" s="5"/>
      <c r="F217" s="6"/>
      <c r="G217" s="5"/>
      <c r="H217" s="5"/>
      <c r="I217" s="5"/>
      <c r="J217" s="5"/>
    </row>
    <row r="218" spans="2:10" s="3" customFormat="1">
      <c r="B218" s="9"/>
      <c r="C218" s="5"/>
      <c r="D218" s="5"/>
      <c r="E218" s="5"/>
      <c r="F218" s="6"/>
      <c r="G218" s="5"/>
      <c r="H218" s="5"/>
      <c r="I218" s="5"/>
      <c r="J218" s="5"/>
    </row>
    <row r="219" spans="2:10" s="3" customFormat="1">
      <c r="B219" s="9"/>
      <c r="C219" s="5"/>
      <c r="D219" s="5"/>
      <c r="E219" s="5"/>
      <c r="F219" s="6"/>
      <c r="G219" s="5"/>
      <c r="H219" s="5"/>
      <c r="I219" s="5"/>
      <c r="J219" s="5"/>
    </row>
    <row r="220" spans="2:10" s="3" customFormat="1">
      <c r="B220" s="9"/>
      <c r="C220" s="5"/>
      <c r="D220" s="5"/>
      <c r="E220" s="5"/>
      <c r="F220" s="6"/>
      <c r="G220" s="5"/>
      <c r="H220" s="5"/>
      <c r="I220" s="5"/>
      <c r="J220" s="5"/>
    </row>
    <row r="221" spans="2:10" s="3" customFormat="1">
      <c r="B221" s="9"/>
      <c r="C221" s="5"/>
      <c r="D221" s="5"/>
      <c r="E221" s="5"/>
      <c r="F221" s="6"/>
      <c r="G221" s="5"/>
      <c r="H221" s="5"/>
      <c r="I221" s="5"/>
      <c r="J221" s="5"/>
    </row>
    <row r="222" spans="2:10" s="3" customFormat="1">
      <c r="B222" s="9"/>
      <c r="C222" s="5"/>
      <c r="D222" s="5"/>
      <c r="E222" s="5"/>
      <c r="F222" s="6"/>
      <c r="G222" s="5"/>
      <c r="H222" s="5"/>
      <c r="I222" s="5"/>
      <c r="J222" s="5"/>
    </row>
    <row r="223" spans="2:10" s="3" customFormat="1">
      <c r="B223" s="9"/>
      <c r="C223" s="5"/>
      <c r="D223" s="5"/>
      <c r="E223" s="5"/>
      <c r="F223" s="6"/>
      <c r="G223" s="5"/>
      <c r="H223" s="5"/>
      <c r="I223" s="5"/>
      <c r="J223" s="5"/>
    </row>
    <row r="224" spans="2:10" s="3" customFormat="1">
      <c r="B224" s="9"/>
      <c r="C224" s="5"/>
      <c r="D224" s="5"/>
      <c r="E224" s="5"/>
      <c r="F224" s="6"/>
      <c r="G224" s="5"/>
      <c r="H224" s="5"/>
      <c r="I224" s="5"/>
      <c r="J224" s="5"/>
    </row>
    <row r="225" spans="2:10" s="3" customFormat="1">
      <c r="B225" s="9"/>
      <c r="C225" s="5"/>
      <c r="D225" s="5"/>
      <c r="E225" s="5"/>
      <c r="F225" s="6"/>
      <c r="G225" s="5"/>
      <c r="H225" s="5"/>
      <c r="I225" s="5"/>
      <c r="J225" s="5"/>
    </row>
    <row r="226" spans="2:10" s="3" customFormat="1">
      <c r="B226" s="9"/>
      <c r="C226" s="5"/>
      <c r="D226" s="5"/>
      <c r="E226" s="5"/>
      <c r="F226" s="6"/>
      <c r="G226" s="5"/>
      <c r="H226" s="5"/>
      <c r="I226" s="5"/>
      <c r="J226" s="5"/>
    </row>
    <row r="227" spans="2:10" s="3" customFormat="1">
      <c r="B227" s="9"/>
      <c r="C227" s="5"/>
      <c r="D227" s="5"/>
      <c r="E227" s="5"/>
      <c r="F227" s="6"/>
      <c r="G227" s="5"/>
      <c r="H227" s="5"/>
      <c r="I227" s="5"/>
      <c r="J227" s="5"/>
    </row>
    <row r="228" spans="2:10" s="3" customFormat="1">
      <c r="B228" s="9"/>
      <c r="C228" s="5"/>
      <c r="D228" s="5"/>
      <c r="E228" s="5"/>
      <c r="F228" s="6"/>
      <c r="G228" s="5"/>
      <c r="H228" s="5"/>
      <c r="I228" s="5"/>
      <c r="J228" s="5"/>
    </row>
    <row r="229" spans="2:10" s="3" customFormat="1">
      <c r="B229" s="9"/>
      <c r="C229" s="5"/>
      <c r="D229" s="5"/>
      <c r="E229" s="5"/>
      <c r="F229" s="6"/>
      <c r="G229" s="5"/>
      <c r="H229" s="5"/>
      <c r="I229" s="5"/>
      <c r="J229" s="5"/>
    </row>
    <row r="230" spans="2:10" s="3" customFormat="1">
      <c r="B230" s="9"/>
      <c r="C230" s="5"/>
      <c r="D230" s="5"/>
      <c r="E230" s="5"/>
      <c r="F230" s="6"/>
      <c r="G230" s="5"/>
      <c r="H230" s="5"/>
      <c r="I230" s="5"/>
      <c r="J230" s="5"/>
    </row>
    <row r="231" spans="2:10" s="3" customFormat="1">
      <c r="B231" s="9"/>
      <c r="C231" s="5"/>
      <c r="D231" s="5"/>
      <c r="E231" s="5"/>
      <c r="F231" s="6"/>
      <c r="G231" s="5"/>
      <c r="H231" s="5"/>
      <c r="I231" s="5"/>
      <c r="J231" s="5"/>
    </row>
    <row r="232" spans="2:10" s="3" customFormat="1">
      <c r="B232" s="9"/>
      <c r="C232" s="5"/>
      <c r="D232" s="5"/>
      <c r="E232" s="5"/>
      <c r="F232" s="6"/>
      <c r="G232" s="5"/>
      <c r="H232" s="5"/>
      <c r="I232" s="5"/>
      <c r="J232" s="5"/>
    </row>
    <row r="233" spans="2:10" s="3" customFormat="1">
      <c r="B233" s="9"/>
      <c r="C233" s="5"/>
      <c r="D233" s="5"/>
      <c r="E233" s="5"/>
      <c r="F233" s="6"/>
      <c r="G233" s="5"/>
      <c r="H233" s="5"/>
      <c r="I233" s="5"/>
      <c r="J233" s="5"/>
    </row>
    <row r="234" spans="2:10" s="3" customFormat="1">
      <c r="B234" s="9"/>
      <c r="C234" s="5"/>
      <c r="D234" s="5"/>
      <c r="E234" s="5"/>
      <c r="F234" s="6"/>
      <c r="G234" s="5"/>
      <c r="H234" s="5"/>
      <c r="I234" s="5"/>
      <c r="J234" s="5"/>
    </row>
    <row r="235" spans="2:10" s="3" customFormat="1">
      <c r="B235" s="9"/>
      <c r="C235" s="5"/>
      <c r="D235" s="5"/>
      <c r="E235" s="5"/>
      <c r="F235" s="6"/>
      <c r="G235" s="5"/>
      <c r="H235" s="5"/>
      <c r="I235" s="5"/>
      <c r="J235" s="5"/>
    </row>
    <row r="236" spans="2:10" s="3" customFormat="1">
      <c r="B236" s="9"/>
      <c r="C236" s="5"/>
      <c r="D236" s="5"/>
      <c r="E236" s="5"/>
      <c r="F236" s="6"/>
      <c r="G236" s="5"/>
      <c r="H236" s="5"/>
      <c r="I236" s="5"/>
      <c r="J236" s="5"/>
    </row>
    <row r="237" spans="2:10" s="3" customFormat="1">
      <c r="B237" s="9"/>
      <c r="C237" s="5"/>
      <c r="D237" s="5"/>
      <c r="E237" s="5"/>
      <c r="F237" s="6"/>
      <c r="G237" s="5"/>
      <c r="H237" s="5"/>
      <c r="I237" s="5"/>
      <c r="J237" s="5"/>
    </row>
    <row r="238" spans="2:10" s="3" customFormat="1">
      <c r="B238" s="9"/>
      <c r="C238" s="5"/>
      <c r="D238" s="5"/>
      <c r="E238" s="5"/>
      <c r="F238" s="6"/>
      <c r="G238" s="5"/>
      <c r="H238" s="5"/>
      <c r="I238" s="5"/>
      <c r="J238" s="5"/>
    </row>
    <row r="239" spans="2:10" s="3" customFormat="1">
      <c r="B239" s="9"/>
      <c r="C239" s="5"/>
      <c r="D239" s="5"/>
      <c r="E239" s="5"/>
      <c r="F239" s="6"/>
      <c r="G239" s="5"/>
      <c r="H239" s="5"/>
      <c r="I239" s="5"/>
      <c r="J239" s="5"/>
    </row>
    <row r="240" spans="2:10" s="3" customFormat="1">
      <c r="B240" s="9"/>
      <c r="C240" s="5"/>
      <c r="D240" s="5"/>
      <c r="E240" s="5"/>
      <c r="F240" s="6"/>
      <c r="G240" s="5"/>
      <c r="H240" s="5"/>
      <c r="I240" s="5"/>
      <c r="J240" s="5"/>
    </row>
    <row r="241" spans="2:10" s="3" customFormat="1">
      <c r="B241" s="9"/>
      <c r="C241" s="5"/>
      <c r="D241" s="5"/>
      <c r="E241" s="5"/>
      <c r="F241" s="6"/>
      <c r="G241" s="5"/>
      <c r="H241" s="5"/>
      <c r="I241" s="5"/>
      <c r="J241" s="5"/>
    </row>
    <row r="242" spans="2:10" s="3" customFormat="1">
      <c r="B242" s="9"/>
      <c r="C242" s="5"/>
      <c r="D242" s="5"/>
      <c r="E242" s="5"/>
      <c r="F242" s="6"/>
      <c r="G242" s="5"/>
      <c r="H242" s="5"/>
      <c r="I242" s="5"/>
      <c r="J242" s="5"/>
    </row>
    <row r="243" spans="2:10" s="3" customFormat="1">
      <c r="B243" s="9"/>
      <c r="C243" s="5"/>
      <c r="D243" s="5"/>
      <c r="E243" s="5"/>
      <c r="F243" s="6"/>
      <c r="G243" s="5"/>
      <c r="H243" s="5"/>
      <c r="I243" s="5"/>
      <c r="J243" s="5"/>
    </row>
    <row r="244" spans="2:10" s="3" customFormat="1">
      <c r="B244" s="8"/>
      <c r="C244" s="5"/>
      <c r="D244" s="5"/>
      <c r="E244" s="5"/>
      <c r="F244" s="6"/>
      <c r="G244" s="5"/>
      <c r="H244" s="5"/>
      <c r="I244" s="5"/>
      <c r="J244" s="5"/>
    </row>
    <row r="245" spans="2:10" s="3" customFormat="1">
      <c r="B245" s="8"/>
      <c r="C245" s="5"/>
      <c r="D245" s="5"/>
      <c r="E245" s="5"/>
      <c r="F245" s="6"/>
      <c r="G245" s="5"/>
      <c r="H245" s="5"/>
      <c r="I245" s="5"/>
      <c r="J245" s="5"/>
    </row>
    <row r="246" spans="2:10" s="3" customFormat="1">
      <c r="B246" s="8"/>
      <c r="C246" s="5"/>
      <c r="D246" s="5"/>
      <c r="E246" s="5"/>
      <c r="F246" s="6"/>
      <c r="G246" s="5"/>
      <c r="H246" s="5"/>
      <c r="I246" s="5"/>
      <c r="J246" s="5"/>
    </row>
    <row r="247" spans="2:10" s="3" customFormat="1">
      <c r="B247" s="8"/>
      <c r="C247" s="5"/>
      <c r="D247" s="5"/>
      <c r="E247" s="5"/>
      <c r="F247" s="6"/>
      <c r="G247" s="5"/>
      <c r="H247" s="5"/>
      <c r="I247" s="5"/>
      <c r="J247" s="5"/>
    </row>
    <row r="248" spans="2:10" s="3" customFormat="1">
      <c r="B248" s="8"/>
      <c r="C248" s="5"/>
      <c r="D248" s="5"/>
      <c r="E248" s="5"/>
      <c r="F248" s="6"/>
      <c r="G248" s="5"/>
      <c r="H248" s="5"/>
      <c r="I248" s="5"/>
      <c r="J248" s="5"/>
    </row>
    <row r="249" spans="2:10" s="3" customFormat="1">
      <c r="B249" s="8"/>
      <c r="C249" s="5"/>
      <c r="D249" s="5"/>
      <c r="E249" s="5"/>
      <c r="F249" s="6"/>
      <c r="G249" s="5"/>
      <c r="H249" s="5"/>
      <c r="I249" s="5"/>
      <c r="J249" s="5"/>
    </row>
    <row r="250" spans="2:10" s="3" customFormat="1">
      <c r="B250" s="8"/>
      <c r="C250" s="5"/>
      <c r="D250" s="5"/>
      <c r="E250" s="5"/>
      <c r="F250" s="6"/>
      <c r="G250" s="5"/>
      <c r="H250" s="5"/>
      <c r="I250" s="5"/>
      <c r="J250" s="5"/>
    </row>
    <row r="251" spans="2:10" s="3" customFormat="1">
      <c r="B251" s="8"/>
      <c r="C251" s="5"/>
      <c r="D251" s="5"/>
      <c r="E251" s="5"/>
      <c r="F251" s="6"/>
      <c r="G251" s="5"/>
      <c r="H251" s="5"/>
      <c r="I251" s="5"/>
      <c r="J251" s="5"/>
    </row>
    <row r="252" spans="2:10" s="3" customFormat="1">
      <c r="B252" s="8"/>
      <c r="C252" s="5"/>
      <c r="D252" s="5"/>
      <c r="E252" s="5"/>
      <c r="F252" s="6"/>
      <c r="G252" s="5"/>
      <c r="H252" s="5"/>
      <c r="I252" s="5"/>
      <c r="J252" s="5"/>
    </row>
    <row r="253" spans="2:10" s="3" customFormat="1">
      <c r="B253" s="8"/>
      <c r="C253" s="5"/>
      <c r="D253" s="5"/>
      <c r="E253" s="5"/>
      <c r="F253" s="6"/>
      <c r="G253" s="5"/>
      <c r="H253" s="5"/>
      <c r="I253" s="5"/>
      <c r="J253" s="5"/>
    </row>
    <row r="254" spans="2:10" s="3" customFormat="1">
      <c r="B254" s="8"/>
      <c r="C254" s="5"/>
      <c r="D254" s="5"/>
      <c r="E254" s="5"/>
      <c r="F254" s="6"/>
      <c r="G254" s="5"/>
      <c r="H254" s="5"/>
      <c r="I254" s="5"/>
      <c r="J254" s="5"/>
    </row>
    <row r="255" spans="2:10" s="3" customFormat="1">
      <c r="B255" s="8"/>
      <c r="C255" s="5"/>
      <c r="D255" s="5"/>
      <c r="E255" s="5"/>
      <c r="F255" s="6"/>
      <c r="G255" s="5"/>
      <c r="H255" s="5"/>
      <c r="I255" s="5"/>
      <c r="J255" s="5"/>
    </row>
    <row r="256" spans="2:10" s="3" customFormat="1">
      <c r="B256" s="8"/>
      <c r="C256" s="5"/>
      <c r="D256" s="5"/>
      <c r="E256" s="5"/>
      <c r="F256" s="6"/>
      <c r="G256" s="5"/>
      <c r="H256" s="5"/>
      <c r="I256" s="5"/>
      <c r="J256" s="5"/>
    </row>
    <row r="257" spans="2:10" s="3" customFormat="1">
      <c r="B257" s="8"/>
      <c r="C257" s="5"/>
      <c r="D257" s="5"/>
      <c r="E257" s="5"/>
      <c r="F257" s="6"/>
      <c r="G257" s="5"/>
      <c r="H257" s="5"/>
      <c r="I257" s="5"/>
      <c r="J257" s="5"/>
    </row>
    <row r="258" spans="2:10" s="3" customFormat="1">
      <c r="B258" s="8"/>
      <c r="C258" s="5"/>
      <c r="D258" s="5"/>
      <c r="E258" s="5"/>
      <c r="F258" s="6"/>
      <c r="G258" s="5"/>
      <c r="H258" s="5"/>
      <c r="I258" s="5"/>
      <c r="J258" s="5"/>
    </row>
    <row r="259" spans="2:10" s="3" customFormat="1">
      <c r="B259" s="8"/>
      <c r="C259" s="5"/>
      <c r="D259" s="5"/>
      <c r="E259" s="5"/>
      <c r="F259" s="6"/>
      <c r="G259" s="5"/>
      <c r="H259" s="5"/>
      <c r="I259" s="5"/>
      <c r="J259" s="5"/>
    </row>
    <row r="260" spans="2:10" s="3" customFormat="1">
      <c r="B260" s="8"/>
      <c r="C260" s="5"/>
      <c r="D260" s="5"/>
      <c r="E260" s="5"/>
      <c r="F260" s="6"/>
      <c r="G260" s="5"/>
      <c r="H260" s="5"/>
      <c r="I260" s="5"/>
      <c r="J260" s="5"/>
    </row>
    <row r="261" spans="2:10" s="3" customFormat="1">
      <c r="B261" s="8"/>
      <c r="C261" s="5"/>
      <c r="D261" s="5"/>
      <c r="E261" s="5"/>
      <c r="F261" s="6"/>
      <c r="G261" s="5"/>
      <c r="H261" s="5"/>
      <c r="I261" s="5"/>
      <c r="J261" s="5"/>
    </row>
    <row r="262" spans="2:10" s="3" customFormat="1">
      <c r="B262" s="8"/>
      <c r="C262" s="5"/>
      <c r="D262" s="5"/>
      <c r="E262" s="5"/>
      <c r="F262" s="6"/>
      <c r="G262" s="5"/>
      <c r="H262" s="5"/>
      <c r="I262" s="5"/>
      <c r="J262" s="5"/>
    </row>
    <row r="263" spans="2:10" s="3" customFormat="1">
      <c r="B263" s="8"/>
      <c r="C263" s="5"/>
      <c r="D263" s="5"/>
      <c r="E263" s="5"/>
      <c r="F263" s="6"/>
      <c r="G263" s="5"/>
      <c r="H263" s="5"/>
      <c r="I263" s="5"/>
      <c r="J263" s="5"/>
    </row>
    <row r="264" spans="2:10" s="3" customFormat="1">
      <c r="B264" s="8"/>
      <c r="C264" s="5"/>
      <c r="D264" s="5"/>
      <c r="E264" s="5"/>
      <c r="F264" s="6"/>
      <c r="G264" s="5"/>
      <c r="H264" s="5"/>
      <c r="I264" s="5"/>
      <c r="J264" s="5"/>
    </row>
    <row r="265" spans="2:10" s="3" customFormat="1">
      <c r="B265" s="8"/>
      <c r="C265" s="5"/>
      <c r="D265" s="5"/>
      <c r="E265" s="5"/>
      <c r="F265" s="6"/>
      <c r="G265" s="5"/>
      <c r="H265" s="5"/>
      <c r="I265" s="5"/>
      <c r="J265" s="5"/>
    </row>
    <row r="266" spans="2:10" s="3" customFormat="1">
      <c r="B266" s="8"/>
      <c r="C266" s="5"/>
      <c r="D266" s="5"/>
      <c r="E266" s="5"/>
      <c r="F266" s="6"/>
      <c r="G266" s="5"/>
      <c r="H266" s="5"/>
      <c r="I266" s="5"/>
      <c r="J266" s="5"/>
    </row>
    <row r="267" spans="2:10" s="3" customFormat="1">
      <c r="B267" s="8"/>
      <c r="C267" s="5"/>
      <c r="D267" s="5"/>
      <c r="E267" s="5"/>
      <c r="F267" s="6"/>
      <c r="G267" s="5"/>
      <c r="H267" s="5"/>
      <c r="I267" s="5"/>
      <c r="J267" s="5"/>
    </row>
    <row r="268" spans="2:10" s="3" customFormat="1">
      <c r="B268" s="8"/>
      <c r="C268" s="5"/>
      <c r="D268" s="5"/>
      <c r="E268" s="5"/>
      <c r="F268" s="6"/>
      <c r="G268" s="5"/>
      <c r="H268" s="5"/>
      <c r="I268" s="5"/>
      <c r="J268" s="5"/>
    </row>
    <row r="269" spans="2:10" s="3" customFormat="1">
      <c r="B269" s="8"/>
      <c r="C269" s="5"/>
      <c r="D269" s="5"/>
      <c r="E269" s="5"/>
      <c r="F269" s="6"/>
      <c r="G269" s="5"/>
      <c r="H269" s="5"/>
      <c r="I269" s="5"/>
      <c r="J269" s="5"/>
    </row>
    <row r="270" spans="2:10" s="3" customFormat="1">
      <c r="B270" s="8"/>
      <c r="C270" s="5"/>
      <c r="D270" s="5"/>
      <c r="E270" s="5"/>
      <c r="F270" s="6"/>
      <c r="G270" s="5"/>
      <c r="H270" s="5"/>
      <c r="I270" s="5"/>
      <c r="J270" s="5"/>
    </row>
    <row r="271" spans="2:10" s="3" customFormat="1">
      <c r="B271" s="8"/>
      <c r="C271" s="5"/>
      <c r="D271" s="5"/>
      <c r="E271" s="5"/>
      <c r="F271" s="6"/>
      <c r="G271" s="5"/>
      <c r="H271" s="5"/>
      <c r="I271" s="5"/>
      <c r="J271" s="5"/>
    </row>
    <row r="272" spans="2:10" s="3" customFormat="1">
      <c r="B272" s="8"/>
      <c r="C272" s="5"/>
      <c r="D272" s="5"/>
      <c r="E272" s="5"/>
      <c r="F272" s="6"/>
      <c r="G272" s="5"/>
      <c r="H272" s="5"/>
      <c r="I272" s="5"/>
      <c r="J272" s="5"/>
    </row>
    <row r="273" spans="2:10" s="3" customFormat="1">
      <c r="B273" s="8"/>
      <c r="C273" s="5"/>
      <c r="D273" s="5"/>
      <c r="E273" s="5"/>
      <c r="F273" s="6"/>
      <c r="G273" s="5"/>
      <c r="H273" s="5"/>
      <c r="I273" s="5"/>
      <c r="J273" s="5"/>
    </row>
    <row r="274" spans="2:10" s="3" customFormat="1">
      <c r="B274" s="8"/>
      <c r="C274" s="5"/>
      <c r="D274" s="5"/>
      <c r="E274" s="5"/>
      <c r="F274" s="6"/>
      <c r="G274" s="5"/>
      <c r="H274" s="5"/>
      <c r="I274" s="5"/>
      <c r="J274" s="5"/>
    </row>
    <row r="275" spans="2:10" s="3" customFormat="1">
      <c r="B275" s="8"/>
      <c r="C275" s="5"/>
      <c r="D275" s="5"/>
      <c r="E275" s="5"/>
      <c r="F275" s="6"/>
      <c r="G275" s="5"/>
      <c r="H275" s="5"/>
      <c r="I275" s="5"/>
      <c r="J275" s="5"/>
    </row>
    <row r="276" spans="2:10" s="3" customFormat="1">
      <c r="B276" s="8"/>
      <c r="C276" s="5"/>
      <c r="D276" s="5"/>
      <c r="E276" s="5"/>
      <c r="F276" s="6"/>
      <c r="G276" s="5"/>
      <c r="H276" s="5"/>
      <c r="I276" s="5"/>
      <c r="J276" s="5"/>
    </row>
    <row r="277" spans="2:10" s="3" customFormat="1">
      <c r="B277" s="8"/>
      <c r="C277" s="5"/>
      <c r="D277" s="5"/>
      <c r="E277" s="5"/>
      <c r="F277" s="6"/>
      <c r="G277" s="5"/>
      <c r="H277" s="5"/>
      <c r="I277" s="5"/>
      <c r="J277" s="5"/>
    </row>
    <row r="278" spans="2:10" s="3" customFormat="1">
      <c r="B278" s="8"/>
      <c r="C278" s="5"/>
      <c r="D278" s="5"/>
      <c r="E278" s="5"/>
      <c r="F278" s="6"/>
      <c r="G278" s="5"/>
      <c r="H278" s="5"/>
      <c r="I278" s="5"/>
      <c r="J278" s="5"/>
    </row>
    <row r="279" spans="2:10" s="3" customFormat="1">
      <c r="B279" s="8"/>
      <c r="C279" s="5"/>
      <c r="D279" s="5"/>
      <c r="E279" s="5"/>
      <c r="F279" s="6"/>
      <c r="G279" s="5"/>
      <c r="H279" s="5"/>
      <c r="I279" s="5"/>
      <c r="J279" s="5"/>
    </row>
    <row r="280" spans="2:10" s="3" customFormat="1">
      <c r="B280" s="8"/>
      <c r="C280" s="5"/>
      <c r="D280" s="5"/>
      <c r="E280" s="5"/>
      <c r="F280" s="6"/>
      <c r="G280" s="5"/>
      <c r="H280" s="5"/>
      <c r="I280" s="5"/>
      <c r="J280" s="5"/>
    </row>
    <row r="281" spans="2:10" s="3" customFormat="1">
      <c r="B281" s="8"/>
      <c r="C281" s="5"/>
      <c r="D281" s="5"/>
      <c r="E281" s="5"/>
      <c r="F281" s="6"/>
      <c r="G281" s="5"/>
      <c r="H281" s="5"/>
      <c r="I281" s="5"/>
      <c r="J281" s="5"/>
    </row>
    <row r="282" spans="2:10" s="3" customFormat="1">
      <c r="B282" s="8"/>
      <c r="C282" s="5"/>
      <c r="D282" s="5"/>
      <c r="E282" s="5"/>
      <c r="F282" s="6"/>
      <c r="G282" s="5"/>
      <c r="H282" s="5"/>
      <c r="I282" s="5"/>
      <c r="J282" s="5"/>
    </row>
    <row r="283" spans="2:10" s="3" customFormat="1">
      <c r="B283" s="8"/>
      <c r="C283" s="5"/>
      <c r="D283" s="5"/>
      <c r="E283" s="5"/>
      <c r="F283" s="6"/>
      <c r="G283" s="5"/>
      <c r="H283" s="5"/>
      <c r="I283" s="5"/>
      <c r="J283" s="5"/>
    </row>
    <row r="284" spans="2:10" s="3" customFormat="1">
      <c r="B284" s="8"/>
      <c r="C284" s="5"/>
      <c r="D284" s="5"/>
      <c r="E284" s="5"/>
      <c r="F284" s="6"/>
      <c r="G284" s="5"/>
      <c r="H284" s="5"/>
      <c r="I284" s="5"/>
      <c r="J284" s="5"/>
    </row>
    <row r="285" spans="2:10" s="3" customFormat="1">
      <c r="B285" s="8"/>
      <c r="C285" s="5"/>
      <c r="D285" s="5"/>
      <c r="E285" s="5"/>
      <c r="F285" s="6"/>
      <c r="G285" s="5"/>
      <c r="H285" s="5"/>
      <c r="I285" s="5"/>
      <c r="J285" s="5"/>
    </row>
    <row r="286" spans="2:10" s="3" customFormat="1">
      <c r="B286" s="8"/>
      <c r="C286" s="5"/>
      <c r="D286" s="5"/>
      <c r="E286" s="5"/>
      <c r="F286" s="6"/>
      <c r="G286" s="5"/>
      <c r="H286" s="5"/>
      <c r="I286" s="5"/>
      <c r="J286" s="5"/>
    </row>
    <row r="287" spans="2:10" s="3" customFormat="1">
      <c r="B287" s="8"/>
      <c r="C287" s="5"/>
      <c r="D287" s="5"/>
      <c r="E287" s="5"/>
      <c r="F287" s="6"/>
      <c r="G287" s="5"/>
      <c r="H287" s="5"/>
      <c r="I287" s="5"/>
      <c r="J287" s="5"/>
    </row>
    <row r="288" spans="2:10" s="3" customFormat="1">
      <c r="B288" s="8"/>
      <c r="C288" s="5"/>
      <c r="D288" s="5"/>
      <c r="E288" s="5"/>
      <c r="F288" s="6"/>
      <c r="G288" s="5"/>
      <c r="H288" s="5"/>
      <c r="I288" s="5"/>
      <c r="J288" s="5"/>
    </row>
    <row r="289" spans="2:10" s="3" customFormat="1">
      <c r="B289" s="8"/>
      <c r="C289" s="5"/>
      <c r="D289" s="5"/>
      <c r="E289" s="5"/>
      <c r="F289" s="6"/>
      <c r="G289" s="5"/>
      <c r="H289" s="5"/>
      <c r="I289" s="5"/>
      <c r="J289" s="5"/>
    </row>
    <row r="290" spans="2:10" s="3" customFormat="1">
      <c r="B290" s="8"/>
      <c r="C290" s="5"/>
      <c r="D290" s="5"/>
      <c r="E290" s="5"/>
      <c r="F290" s="6"/>
      <c r="G290" s="5"/>
      <c r="H290" s="5"/>
      <c r="I290" s="5"/>
      <c r="J290" s="5"/>
    </row>
    <row r="291" spans="2:10" s="3" customFormat="1">
      <c r="B291" s="8"/>
      <c r="C291" s="5"/>
      <c r="D291" s="5"/>
      <c r="E291" s="5"/>
      <c r="F291" s="6"/>
      <c r="G291" s="5"/>
      <c r="H291" s="5"/>
      <c r="I291" s="5"/>
      <c r="J291" s="5"/>
    </row>
    <row r="292" spans="2:10" s="3" customFormat="1">
      <c r="B292" s="8"/>
      <c r="C292" s="5"/>
      <c r="D292" s="5"/>
      <c r="E292" s="5"/>
      <c r="F292" s="6"/>
      <c r="G292" s="5"/>
      <c r="H292" s="5"/>
      <c r="I292" s="5"/>
      <c r="J292" s="5"/>
    </row>
    <row r="293" spans="2:10" s="3" customFormat="1">
      <c r="B293" s="8"/>
      <c r="C293" s="5"/>
      <c r="D293" s="5"/>
      <c r="E293" s="5"/>
      <c r="F293" s="6"/>
      <c r="G293" s="5"/>
      <c r="H293" s="5"/>
      <c r="I293" s="5"/>
      <c r="J293" s="5"/>
    </row>
    <row r="294" spans="2:10" s="3" customFormat="1">
      <c r="B294" s="8"/>
      <c r="C294" s="5"/>
      <c r="D294" s="5"/>
      <c r="E294" s="5"/>
      <c r="F294" s="6"/>
      <c r="G294" s="5"/>
      <c r="H294" s="5"/>
      <c r="I294" s="5"/>
      <c r="J294" s="5"/>
    </row>
    <row r="295" spans="2:10" s="3" customFormat="1">
      <c r="B295" s="8"/>
      <c r="C295" s="5"/>
      <c r="D295" s="5"/>
      <c r="E295" s="5"/>
      <c r="F295" s="6"/>
      <c r="G295" s="5"/>
      <c r="H295" s="5"/>
      <c r="I295" s="5"/>
      <c r="J295" s="5"/>
    </row>
    <row r="296" spans="2:10" s="3" customFormat="1">
      <c r="B296" s="8"/>
      <c r="C296" s="5"/>
      <c r="D296" s="5"/>
      <c r="E296" s="5"/>
      <c r="F296" s="6"/>
      <c r="G296" s="5"/>
      <c r="H296" s="5"/>
      <c r="I296" s="5"/>
      <c r="J296" s="5"/>
    </row>
    <row r="297" spans="2:10" s="3" customFormat="1">
      <c r="B297" s="8"/>
      <c r="C297" s="5"/>
      <c r="D297" s="5"/>
      <c r="E297" s="5"/>
      <c r="F297" s="6"/>
      <c r="G297" s="5"/>
      <c r="H297" s="5"/>
      <c r="I297" s="5"/>
      <c r="J297" s="5"/>
    </row>
    <row r="298" spans="2:10" s="3" customFormat="1">
      <c r="B298" s="8"/>
      <c r="C298" s="5"/>
      <c r="D298" s="5"/>
      <c r="E298" s="5"/>
      <c r="F298" s="6"/>
      <c r="G298" s="5"/>
      <c r="H298" s="5"/>
      <c r="I298" s="5"/>
      <c r="J298" s="5"/>
    </row>
    <row r="299" spans="2:10" s="3" customFormat="1">
      <c r="B299" s="8"/>
      <c r="C299" s="5"/>
      <c r="D299" s="5"/>
      <c r="E299" s="5"/>
      <c r="F299" s="6"/>
      <c r="G299" s="5"/>
      <c r="H299" s="5"/>
      <c r="I299" s="5"/>
      <c r="J299" s="5"/>
    </row>
    <row r="300" spans="2:10" s="3" customFormat="1">
      <c r="B300" s="8"/>
      <c r="C300" s="5"/>
      <c r="D300" s="5"/>
      <c r="E300" s="5"/>
      <c r="F300" s="6"/>
      <c r="G300" s="5"/>
      <c r="H300" s="5"/>
      <c r="I300" s="5"/>
      <c r="J300" s="5"/>
    </row>
    <row r="301" spans="2:10" s="3" customFormat="1">
      <c r="B301" s="8"/>
      <c r="C301" s="5"/>
      <c r="D301" s="5"/>
      <c r="E301" s="5"/>
      <c r="F301" s="6"/>
      <c r="G301" s="5"/>
      <c r="H301" s="5"/>
      <c r="I301" s="5"/>
      <c r="J301" s="5"/>
    </row>
    <row r="302" spans="2:10" s="3" customFormat="1">
      <c r="B302" s="8"/>
      <c r="C302" s="5"/>
      <c r="D302" s="5"/>
      <c r="E302" s="5"/>
      <c r="F302" s="6"/>
      <c r="G302" s="5"/>
      <c r="H302" s="5"/>
      <c r="I302" s="5"/>
      <c r="J302" s="5"/>
    </row>
    <row r="303" spans="2:10" s="3" customFormat="1">
      <c r="B303" s="8"/>
      <c r="C303" s="5"/>
      <c r="D303" s="5"/>
      <c r="E303" s="5"/>
      <c r="F303" s="6"/>
      <c r="G303" s="5"/>
      <c r="H303" s="5"/>
      <c r="I303" s="5"/>
      <c r="J303" s="5"/>
    </row>
    <row r="304" spans="2:10" s="3" customFormat="1">
      <c r="B304" s="8"/>
      <c r="C304" s="5"/>
      <c r="D304" s="5"/>
      <c r="E304" s="5"/>
      <c r="F304" s="6"/>
      <c r="G304" s="5"/>
      <c r="H304" s="5"/>
      <c r="I304" s="5"/>
      <c r="J304" s="5"/>
    </row>
    <row r="305" spans="2:10" s="3" customFormat="1">
      <c r="B305" s="8"/>
      <c r="C305" s="5"/>
      <c r="D305" s="5"/>
      <c r="E305" s="5"/>
      <c r="F305" s="6"/>
      <c r="G305" s="5"/>
      <c r="H305" s="5"/>
      <c r="I305" s="5"/>
      <c r="J305" s="5"/>
    </row>
    <row r="306" spans="2:10" s="3" customFormat="1">
      <c r="B306" s="8"/>
      <c r="C306" s="5"/>
      <c r="D306" s="5"/>
      <c r="E306" s="5"/>
      <c r="F306" s="6"/>
      <c r="G306" s="5"/>
      <c r="H306" s="5"/>
      <c r="I306" s="5"/>
      <c r="J306" s="5"/>
    </row>
    <row r="307" spans="2:10" s="3" customFormat="1">
      <c r="B307" s="8"/>
      <c r="C307" s="5"/>
      <c r="D307" s="5"/>
      <c r="E307" s="5"/>
      <c r="F307" s="6"/>
      <c r="G307" s="5"/>
      <c r="H307" s="5"/>
      <c r="I307" s="5"/>
      <c r="J307" s="5"/>
    </row>
    <row r="308" spans="2:10" s="3" customFormat="1">
      <c r="B308" s="8"/>
      <c r="C308" s="5"/>
      <c r="D308" s="5"/>
      <c r="E308" s="5"/>
      <c r="F308" s="6"/>
      <c r="G308" s="5"/>
      <c r="H308" s="5"/>
      <c r="I308" s="5"/>
      <c r="J308" s="5"/>
    </row>
    <row r="309" spans="2:10" s="3" customFormat="1">
      <c r="B309" s="8"/>
      <c r="C309" s="5"/>
      <c r="D309" s="5"/>
      <c r="E309" s="5"/>
      <c r="F309" s="6"/>
      <c r="G309" s="5"/>
      <c r="H309" s="5"/>
      <c r="I309" s="5"/>
      <c r="J309" s="5"/>
    </row>
    <row r="310" spans="2:10" s="3" customFormat="1">
      <c r="B310" s="8"/>
      <c r="C310" s="5"/>
      <c r="D310" s="5"/>
      <c r="E310" s="5"/>
      <c r="F310" s="6"/>
      <c r="G310" s="5"/>
      <c r="H310" s="5"/>
      <c r="I310" s="5"/>
      <c r="J310" s="5"/>
    </row>
    <row r="311" spans="2:10" s="3" customFormat="1">
      <c r="B311" s="8"/>
      <c r="C311" s="5"/>
      <c r="D311" s="5"/>
      <c r="E311" s="5"/>
      <c r="F311" s="6"/>
      <c r="G311" s="5"/>
      <c r="H311" s="5"/>
      <c r="I311" s="5"/>
      <c r="J311" s="5"/>
    </row>
    <row r="312" spans="2:10" s="3" customFormat="1">
      <c r="B312" s="8"/>
      <c r="C312" s="5"/>
      <c r="D312" s="5"/>
      <c r="E312" s="5"/>
      <c r="F312" s="6"/>
      <c r="G312" s="5"/>
      <c r="H312" s="5"/>
      <c r="I312" s="5"/>
      <c r="J312" s="5"/>
    </row>
    <row r="313" spans="2:10" s="3" customFormat="1">
      <c r="B313" s="8"/>
      <c r="C313" s="5"/>
      <c r="D313" s="5"/>
      <c r="E313" s="5"/>
      <c r="F313" s="6"/>
      <c r="G313" s="5"/>
      <c r="H313" s="5"/>
      <c r="I313" s="5"/>
      <c r="J313" s="5"/>
    </row>
    <row r="314" spans="2:10" s="3" customFormat="1">
      <c r="B314" s="8"/>
      <c r="C314" s="5"/>
      <c r="D314" s="5"/>
      <c r="E314" s="5"/>
      <c r="F314" s="6"/>
      <c r="G314" s="5"/>
      <c r="H314" s="5"/>
      <c r="I314" s="5"/>
      <c r="J314" s="5"/>
    </row>
    <row r="315" spans="2:10" s="3" customFormat="1">
      <c r="B315" s="8"/>
      <c r="C315" s="5"/>
      <c r="D315" s="5"/>
      <c r="E315" s="5"/>
      <c r="F315" s="6"/>
      <c r="G315" s="5"/>
      <c r="H315" s="5"/>
      <c r="I315" s="5"/>
      <c r="J315" s="5"/>
    </row>
    <row r="316" spans="2:10" s="3" customFormat="1">
      <c r="B316" s="8"/>
      <c r="C316" s="5"/>
      <c r="D316" s="5"/>
      <c r="E316" s="5"/>
      <c r="F316" s="6"/>
      <c r="G316" s="5"/>
      <c r="H316" s="5"/>
      <c r="I316" s="5"/>
      <c r="J316" s="5"/>
    </row>
    <row r="317" spans="2:10" s="3" customFormat="1">
      <c r="B317" s="8"/>
      <c r="C317" s="5"/>
      <c r="D317" s="5"/>
      <c r="E317" s="5"/>
      <c r="F317" s="6"/>
      <c r="G317" s="5"/>
      <c r="H317" s="5"/>
      <c r="I317" s="5"/>
      <c r="J317" s="5"/>
    </row>
    <row r="318" spans="2:10" s="3" customFormat="1">
      <c r="B318" s="8"/>
      <c r="C318" s="5"/>
      <c r="D318" s="5"/>
      <c r="E318" s="5"/>
      <c r="F318" s="6"/>
      <c r="G318" s="5"/>
      <c r="H318" s="5"/>
      <c r="I318" s="5"/>
      <c r="J318" s="5"/>
    </row>
    <row r="319" spans="2:10" s="3" customFormat="1">
      <c r="B319" s="8"/>
      <c r="C319" s="5"/>
      <c r="D319" s="5"/>
      <c r="E319" s="5"/>
      <c r="F319" s="6"/>
      <c r="G319" s="5"/>
      <c r="H319" s="5"/>
      <c r="I319" s="5"/>
      <c r="J319" s="5"/>
    </row>
    <row r="320" spans="2:10" s="3" customFormat="1">
      <c r="B320" s="8"/>
      <c r="C320" s="5"/>
      <c r="D320" s="5"/>
      <c r="E320" s="5"/>
      <c r="F320" s="6"/>
      <c r="G320" s="5"/>
      <c r="H320" s="5"/>
      <c r="I320" s="5"/>
      <c r="J320" s="5"/>
    </row>
    <row r="321" spans="2:10" s="3" customFormat="1">
      <c r="B321" s="8"/>
      <c r="C321" s="5"/>
      <c r="D321" s="5"/>
      <c r="E321" s="5"/>
      <c r="F321" s="6"/>
      <c r="G321" s="5"/>
      <c r="H321" s="5"/>
      <c r="I321" s="5"/>
      <c r="J321" s="5"/>
    </row>
    <row r="322" spans="2:10" s="3" customFormat="1">
      <c r="B322" s="8"/>
      <c r="C322" s="5"/>
      <c r="D322" s="5"/>
      <c r="E322" s="5"/>
      <c r="F322" s="6"/>
      <c r="G322" s="5"/>
      <c r="H322" s="5"/>
      <c r="I322" s="5"/>
      <c r="J322" s="5"/>
    </row>
    <row r="323" spans="2:10" s="3" customFormat="1">
      <c r="B323" s="8"/>
      <c r="C323" s="5"/>
      <c r="D323" s="5"/>
      <c r="E323" s="5"/>
      <c r="F323" s="6"/>
      <c r="G323" s="5"/>
      <c r="H323" s="5"/>
      <c r="I323" s="5"/>
      <c r="J323" s="5"/>
    </row>
    <row r="324" spans="2:10" s="3" customFormat="1">
      <c r="B324" s="8"/>
      <c r="C324" s="5"/>
      <c r="D324" s="5"/>
      <c r="E324" s="5"/>
      <c r="F324" s="6"/>
      <c r="G324" s="5"/>
      <c r="H324" s="5"/>
      <c r="I324" s="5"/>
      <c r="J324" s="5"/>
    </row>
    <row r="325" spans="2:10" s="3" customFormat="1">
      <c r="B325" s="8"/>
      <c r="C325" s="5"/>
      <c r="D325" s="5"/>
      <c r="E325" s="5"/>
      <c r="F325" s="6"/>
      <c r="G325" s="5"/>
      <c r="H325" s="5"/>
      <c r="I325" s="5"/>
      <c r="J325" s="5"/>
    </row>
    <row r="326" spans="2:10" s="3" customFormat="1">
      <c r="B326" s="8"/>
      <c r="C326" s="5"/>
      <c r="D326" s="5"/>
      <c r="E326" s="5"/>
      <c r="F326" s="6"/>
      <c r="G326" s="5"/>
      <c r="H326" s="5"/>
      <c r="I326" s="5"/>
      <c r="J326" s="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19</xdr:col>
                <xdr:colOff>133350</xdr:colOff>
                <xdr:row>0</xdr:row>
                <xdr:rowOff>9525</xdr:rowOff>
              </from>
              <to>
                <xdr:col>20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18</xdr:col>
                <xdr:colOff>247650</xdr:colOff>
                <xdr:row>0</xdr:row>
                <xdr:rowOff>0</xdr:rowOff>
              </from>
              <to>
                <xdr:col>19</xdr:col>
                <xdr:colOff>28575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2</xdr:col>
                <xdr:colOff>19050</xdr:colOff>
                <xdr:row>1</xdr:row>
                <xdr:rowOff>133350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438150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M282"/>
  <sheetViews>
    <sheetView showGridLines="0" topLeftCell="C1" workbookViewId="0">
      <pane xSplit="1" ySplit="8" topLeftCell="D9" activePane="bottomRight" state="frozen"/>
      <selection activeCell="C1" sqref="C1"/>
      <selection pane="topRight" activeCell="D1" sqref="D1"/>
      <selection pane="bottomLeft" activeCell="C9" sqref="C9"/>
      <selection pane="bottomRight" activeCell="C62" sqref="C62"/>
    </sheetView>
  </sheetViews>
  <sheetFormatPr defaultRowHeight="12.75"/>
  <cols>
    <col min="1" max="1" width="14.28515625" hidden="1" customWidth="1"/>
    <col min="2" max="2" width="15.140625" hidden="1" customWidth="1"/>
    <col min="3" max="3" width="17.42578125" style="122" bestFit="1" customWidth="1"/>
    <col min="4" max="7" width="15.7109375" customWidth="1"/>
    <col min="8" max="8" width="20.5703125" customWidth="1"/>
    <col min="9" max="9" width="19.42578125" customWidth="1"/>
    <col min="10" max="11" width="15.7109375" customWidth="1"/>
    <col min="12" max="12" width="19.5703125" customWidth="1"/>
    <col min="13" max="13" width="19.7109375" customWidth="1"/>
    <col min="14" max="17" width="15.7109375" customWidth="1"/>
    <col min="18" max="18" width="17.42578125" customWidth="1"/>
    <col min="19" max="19" width="17.5703125" customWidth="1"/>
    <col min="20" max="23" width="15.7109375" customWidth="1"/>
    <col min="24" max="24" width="18" customWidth="1"/>
    <col min="25" max="25" width="17.42578125" customWidth="1"/>
    <col min="26" max="26" width="19.42578125" customWidth="1"/>
    <col min="27" max="27" width="18.85546875" customWidth="1"/>
    <col min="28" max="37" width="15.7109375" customWidth="1"/>
    <col min="38" max="38" width="18.85546875" customWidth="1"/>
    <col min="39" max="40" width="15.7109375" customWidth="1"/>
    <col min="41" max="41" width="17.28515625" customWidth="1"/>
    <col min="42" max="42" width="17.7109375" customWidth="1"/>
    <col min="43" max="109" width="15.7109375" customWidth="1"/>
  </cols>
  <sheetData>
    <row r="1" spans="1:91">
      <c r="C1" s="1"/>
      <c r="H1" t="s">
        <v>115</v>
      </c>
      <c r="I1" s="106"/>
    </row>
    <row r="2" spans="1:91" ht="17.25" customHeight="1">
      <c r="C2" s="1"/>
      <c r="H2" t="s">
        <v>116</v>
      </c>
      <c r="I2" s="106"/>
    </row>
    <row r="3" spans="1:91" ht="18" customHeight="1">
      <c r="C3" s="1"/>
    </row>
    <row r="4" spans="1:91" ht="12" customHeight="1">
      <c r="C4" s="1"/>
    </row>
    <row r="5" spans="1:91" ht="15.75" hidden="1">
      <c r="C5" s="107" t="s">
        <v>117</v>
      </c>
      <c r="D5" s="108" t="s">
        <v>118</v>
      </c>
      <c r="F5" s="109" t="s">
        <v>119</v>
      </c>
      <c r="G5" s="110" t="s">
        <v>120</v>
      </c>
      <c r="I5" s="109" t="s">
        <v>121</v>
      </c>
      <c r="J5" s="110">
        <v>7525</v>
      </c>
      <c r="L5" s="111"/>
    </row>
    <row r="6" spans="1:91" s="7" customFormat="1" ht="13.5" customHeight="1">
      <c r="C6" s="112" t="s">
        <v>122</v>
      </c>
      <c r="D6" s="7" t="s">
        <v>10</v>
      </c>
      <c r="E6" s="7" t="s">
        <v>10</v>
      </c>
      <c r="F6" s="7" t="s">
        <v>123</v>
      </c>
      <c r="G6" s="7" t="s">
        <v>123</v>
      </c>
      <c r="H6" s="7" t="s">
        <v>124</v>
      </c>
      <c r="I6" s="7" t="s">
        <v>124</v>
      </c>
      <c r="J6" s="7" t="s">
        <v>125</v>
      </c>
      <c r="K6" s="7" t="s">
        <v>125</v>
      </c>
      <c r="L6" s="7" t="s">
        <v>126</v>
      </c>
      <c r="M6" s="7" t="s">
        <v>126</v>
      </c>
      <c r="N6" s="7" t="s">
        <v>127</v>
      </c>
      <c r="O6" s="7" t="s">
        <v>127</v>
      </c>
      <c r="P6" s="7" t="s">
        <v>128</v>
      </c>
      <c r="Q6" s="7" t="s">
        <v>128</v>
      </c>
      <c r="R6" s="7" t="s">
        <v>129</v>
      </c>
      <c r="S6" s="7" t="s">
        <v>129</v>
      </c>
      <c r="T6" s="7" t="s">
        <v>130</v>
      </c>
      <c r="U6" s="7" t="s">
        <v>130</v>
      </c>
      <c r="V6" s="7" t="s">
        <v>131</v>
      </c>
      <c r="W6" s="7" t="s">
        <v>131</v>
      </c>
      <c r="X6" s="7" t="s">
        <v>132</v>
      </c>
      <c r="Y6" s="7" t="s">
        <v>132</v>
      </c>
      <c r="Z6" s="7" t="s">
        <v>133</v>
      </c>
      <c r="AA6" s="7" t="s">
        <v>133</v>
      </c>
      <c r="AB6" s="7" t="s">
        <v>134</v>
      </c>
      <c r="AC6" s="7" t="s">
        <v>134</v>
      </c>
      <c r="AD6" s="7" t="s">
        <v>135</v>
      </c>
      <c r="AE6" s="7" t="s">
        <v>135</v>
      </c>
      <c r="AF6" s="7" t="s">
        <v>136</v>
      </c>
      <c r="AG6" s="7" t="s">
        <v>136</v>
      </c>
      <c r="AH6" s="7" t="s">
        <v>137</v>
      </c>
      <c r="AI6" s="7" t="s">
        <v>137</v>
      </c>
      <c r="AJ6" s="7" t="s">
        <v>138</v>
      </c>
      <c r="AK6" s="7" t="s">
        <v>139</v>
      </c>
      <c r="AL6" s="7" t="s">
        <v>140</v>
      </c>
      <c r="AM6" s="7" t="s">
        <v>141</v>
      </c>
      <c r="AN6" s="7" t="s">
        <v>141</v>
      </c>
      <c r="AO6" s="7" t="s">
        <v>142</v>
      </c>
      <c r="AP6" s="7" t="s">
        <v>142</v>
      </c>
      <c r="AQ6" s="7" t="s">
        <v>143</v>
      </c>
      <c r="AR6" s="7" t="s">
        <v>143</v>
      </c>
      <c r="AS6" s="7" t="s">
        <v>23</v>
      </c>
      <c r="AT6" s="7" t="s">
        <v>23</v>
      </c>
      <c r="AU6" s="7" t="s">
        <v>8</v>
      </c>
      <c r="AV6" s="7" t="s">
        <v>8</v>
      </c>
      <c r="AW6" s="7" t="s">
        <v>9</v>
      </c>
      <c r="AX6" s="7" t="s">
        <v>9</v>
      </c>
      <c r="AY6" s="7" t="s">
        <v>6</v>
      </c>
      <c r="AZ6" s="7" t="s">
        <v>6</v>
      </c>
      <c r="BA6" s="7" t="s">
        <v>144</v>
      </c>
      <c r="BB6" s="7" t="s">
        <v>144</v>
      </c>
      <c r="BC6" s="7" t="s">
        <v>145</v>
      </c>
      <c r="BD6" s="7" t="s">
        <v>145</v>
      </c>
      <c r="BE6" s="7" t="s">
        <v>146</v>
      </c>
      <c r="BF6" s="7" t="s">
        <v>146</v>
      </c>
      <c r="BG6" s="7" t="s">
        <v>147</v>
      </c>
      <c r="BH6" s="7" t="s">
        <v>147</v>
      </c>
      <c r="BI6" s="7" t="s">
        <v>148</v>
      </c>
      <c r="BJ6" s="7" t="s">
        <v>148</v>
      </c>
      <c r="BK6" s="7" t="s">
        <v>149</v>
      </c>
      <c r="BL6" s="7" t="s">
        <v>149</v>
      </c>
    </row>
    <row r="7" spans="1:91" s="113" customFormat="1" ht="12.75" customHeight="1">
      <c r="C7" s="114" t="s">
        <v>151</v>
      </c>
      <c r="D7" s="113" t="s">
        <v>5</v>
      </c>
      <c r="E7" s="113" t="s">
        <v>150</v>
      </c>
      <c r="F7" s="113" t="s">
        <v>5</v>
      </c>
      <c r="G7" s="113" t="s">
        <v>150</v>
      </c>
      <c r="H7" s="113" t="s">
        <v>5</v>
      </c>
      <c r="I7" s="113" t="s">
        <v>150</v>
      </c>
      <c r="J7" s="113" t="s">
        <v>5</v>
      </c>
      <c r="K7" s="113" t="s">
        <v>150</v>
      </c>
      <c r="L7" s="113" t="s">
        <v>5</v>
      </c>
      <c r="M7" s="113" t="s">
        <v>150</v>
      </c>
      <c r="N7" s="113" t="s">
        <v>5</v>
      </c>
      <c r="O7" s="113" t="s">
        <v>150</v>
      </c>
      <c r="P7" s="113" t="s">
        <v>5</v>
      </c>
      <c r="Q7" s="113" t="s">
        <v>150</v>
      </c>
      <c r="R7" s="113" t="s">
        <v>5</v>
      </c>
      <c r="S7" s="113" t="s">
        <v>150</v>
      </c>
      <c r="T7" s="113" t="s">
        <v>5</v>
      </c>
      <c r="U7" s="113" t="s">
        <v>150</v>
      </c>
      <c r="V7" s="113" t="s">
        <v>5</v>
      </c>
      <c r="W7" s="113" t="s">
        <v>150</v>
      </c>
      <c r="X7" s="113" t="s">
        <v>5</v>
      </c>
      <c r="Y7" s="113" t="s">
        <v>150</v>
      </c>
      <c r="Z7" s="113" t="s">
        <v>5</v>
      </c>
      <c r="AA7" s="113" t="s">
        <v>150</v>
      </c>
      <c r="AB7" s="113" t="s">
        <v>5</v>
      </c>
      <c r="AC7" s="113" t="s">
        <v>150</v>
      </c>
      <c r="AD7" s="113" t="s">
        <v>5</v>
      </c>
      <c r="AE7" s="113" t="s">
        <v>150</v>
      </c>
      <c r="AF7" s="113" t="s">
        <v>5</v>
      </c>
      <c r="AG7" s="113" t="s">
        <v>150</v>
      </c>
      <c r="AH7" s="113" t="s">
        <v>5</v>
      </c>
      <c r="AI7" s="113" t="s">
        <v>150</v>
      </c>
      <c r="AJ7" s="113" t="s">
        <v>5</v>
      </c>
      <c r="AK7" s="113" t="s">
        <v>5</v>
      </c>
      <c r="AL7" s="113" t="s">
        <v>5</v>
      </c>
      <c r="AM7" s="113" t="s">
        <v>5</v>
      </c>
      <c r="AN7" s="113" t="s">
        <v>150</v>
      </c>
      <c r="AO7" s="113" t="s">
        <v>5</v>
      </c>
      <c r="AP7" s="113" t="s">
        <v>150</v>
      </c>
      <c r="AQ7" s="113" t="s">
        <v>5</v>
      </c>
      <c r="AR7" s="113" t="s">
        <v>150</v>
      </c>
      <c r="AS7" s="113" t="s">
        <v>5</v>
      </c>
      <c r="AT7" s="113" t="s">
        <v>150</v>
      </c>
      <c r="AU7" s="113" t="s">
        <v>5</v>
      </c>
      <c r="AV7" s="113" t="s">
        <v>150</v>
      </c>
      <c r="AW7" s="113" t="s">
        <v>5</v>
      </c>
      <c r="AX7" s="113" t="s">
        <v>150</v>
      </c>
      <c r="AY7" s="113" t="s">
        <v>5</v>
      </c>
      <c r="AZ7" s="113" t="s">
        <v>150</v>
      </c>
      <c r="BA7" s="113" t="s">
        <v>5</v>
      </c>
      <c r="BB7" s="113" t="s">
        <v>150</v>
      </c>
      <c r="BC7" s="113" t="s">
        <v>5</v>
      </c>
      <c r="BD7" s="113" t="s">
        <v>150</v>
      </c>
      <c r="BE7" s="113" t="s">
        <v>5</v>
      </c>
      <c r="BF7" s="113" t="s">
        <v>150</v>
      </c>
      <c r="BG7" s="113" t="s">
        <v>5</v>
      </c>
      <c r="BH7" s="113" t="s">
        <v>150</v>
      </c>
      <c r="BI7" s="113" t="s">
        <v>5</v>
      </c>
      <c r="BJ7" s="113" t="s">
        <v>150</v>
      </c>
      <c r="BK7" s="113" t="s">
        <v>5</v>
      </c>
      <c r="BL7" s="113" t="s">
        <v>150</v>
      </c>
    </row>
    <row r="8" spans="1:91" ht="13.5" hidden="1" customHeight="1">
      <c r="A8" s="115">
        <v>36679</v>
      </c>
      <c r="C8" s="116"/>
    </row>
    <row r="9" spans="1:91">
      <c r="A9">
        <v>0.97749190182524148</v>
      </c>
      <c r="B9" t="str">
        <f t="shared" ref="B9:B40" si="0">(D9 &amp; E9 &amp; F9 &amp; G9 &amp; H9 &amp; I9 &amp; J9 &amp; K9 &amp; L9 &amp; M9 &amp; N9 &amp; O9 &amp; P9 &amp; Q9 &amp; R9 &amp; S9 &amp; T9 &amp; U9 &amp; V9 &amp; W9 &amp; X9 &amp; Y9 &amp; Z9 &amp; AA9 &amp; AB9 &amp; AC9 &amp; AD9 &amp; AE9 &amp; AF9 &amp; AG9 &amp; AH9 &amp; AI9 &amp; AJ9 &amp; AK9 &amp; AL9 &amp; AM9 &amp; AN9 &amp; AO9 &amp; AP9 &amp; AQ9 &amp; AR9 &amp; AS9 &amp; AT9 &amp; AU9 &amp; AV9 &amp; AW9 &amp; AX9 &amp; AY9 &amp; AZ9 &amp; BA9 &amp; BB9 &amp; BC9 &amp; BD9 &amp; BE9 &amp; BF9 &amp; BG9 &amp; BH9 &amp; BI9 &amp; BJ9 &amp; BK9 &amp; BL9)</f>
        <v>0.07500.0700.07500.0950-0.20-0.14500.07500.1200.07500.07500.07500.0700.0400.0750.0050.0950.0050.070.0050.220.230.210.0755.3870.25250-0.7250.1550.22-0.050.220.0150.220.03250.110.020.110.0250.110.0250.11-0.0350.25250.04250.110.0250.220.015</v>
      </c>
      <c r="C9" s="117">
        <v>36800</v>
      </c>
      <c r="D9" s="118">
        <f>[2]Curves!D10</f>
        <v>7.4999999999999997E-2</v>
      </c>
      <c r="E9" s="118">
        <v>0</v>
      </c>
      <c r="F9" s="118">
        <f>[2]Curves!I10</f>
        <v>6.9999999999999993E-2</v>
      </c>
      <c r="G9" s="118">
        <v>0</v>
      </c>
      <c r="H9" s="118">
        <f>[2]Curves!P10</f>
        <v>7.4999999999999997E-2</v>
      </c>
      <c r="I9" s="118">
        <v>0</v>
      </c>
      <c r="J9" s="118">
        <f>[2]Curves!L10</f>
        <v>9.5000000000000001E-2</v>
      </c>
      <c r="K9" s="118">
        <v>0</v>
      </c>
      <c r="L9" s="118">
        <f>[2]Curves!U10</f>
        <v>-0.2</v>
      </c>
      <c r="M9" s="118">
        <v>0</v>
      </c>
      <c r="N9" s="118">
        <f>[2]Curves!V10</f>
        <v>-0.14500000000000002</v>
      </c>
      <c r="O9" s="118">
        <v>0</v>
      </c>
      <c r="P9" s="118">
        <f>[2]Curves!W10</f>
        <v>7.4999999999999997E-2</v>
      </c>
      <c r="Q9" s="118">
        <v>0</v>
      </c>
      <c r="R9" s="118">
        <f>[2]Curves!O10</f>
        <v>0.12</v>
      </c>
      <c r="S9" s="118">
        <v>0</v>
      </c>
      <c r="T9" s="118">
        <f>[2]Curves!F10</f>
        <v>7.4999999999999997E-2</v>
      </c>
      <c r="U9" s="118">
        <v>0</v>
      </c>
      <c r="V9" s="118">
        <f>[2]Curves!H10</f>
        <v>7.4999999999999997E-2</v>
      </c>
      <c r="W9" s="118">
        <v>0</v>
      </c>
      <c r="X9" s="118">
        <f>[2]Curves!S10</f>
        <v>7.4999999999999997E-2</v>
      </c>
      <c r="Y9" s="118">
        <v>0</v>
      </c>
      <c r="Z9" s="118">
        <f>[2]Curves!K10</f>
        <v>6.9999999999999993E-2</v>
      </c>
      <c r="AA9" s="118">
        <v>0</v>
      </c>
      <c r="AB9" s="118">
        <f>[2]Curves!G10</f>
        <v>3.9999999999999994E-2</v>
      </c>
      <c r="AC9" s="118">
        <v>0</v>
      </c>
      <c r="AD9" s="118">
        <f>[2]Curves!R10</f>
        <v>7.4999999999999997E-2</v>
      </c>
      <c r="AE9" s="118">
        <v>5.0000000000000001E-3</v>
      </c>
      <c r="AF9" s="118">
        <f>[2]Curves!N10</f>
        <v>9.5000000000000001E-2</v>
      </c>
      <c r="AG9" s="118">
        <v>5.0000000000000001E-3</v>
      </c>
      <c r="AH9" s="118">
        <f>[2]Curves!J10</f>
        <v>6.9999999999999993E-2</v>
      </c>
      <c r="AI9" s="118">
        <v>5.0000000000000001E-3</v>
      </c>
      <c r="AJ9" s="118">
        <f>[2]Curves!E10</f>
        <v>0.22</v>
      </c>
      <c r="AK9" s="118">
        <f>[2]Curves!M10</f>
        <v>0.23</v>
      </c>
      <c r="AL9" s="118">
        <f>[2]Curves!Q10</f>
        <v>0.21</v>
      </c>
      <c r="AM9" s="118">
        <f t="shared" ref="AM9:AM64" si="1">D9</f>
        <v>7.4999999999999997E-2</v>
      </c>
      <c r="AN9" s="118">
        <f>[2]Curves!BB10</f>
        <v>5.3870000000000005</v>
      </c>
      <c r="AO9" s="118">
        <f>[2]Curves!AA10</f>
        <v>0.2525</v>
      </c>
      <c r="AP9" s="118">
        <f>[2]Curves!AN10</f>
        <v>0</v>
      </c>
      <c r="AQ9" s="118">
        <f>[2]Curves!AB10</f>
        <v>-0.72499999999999998</v>
      </c>
      <c r="AR9" s="118">
        <f>[2]Curves!AM10</f>
        <v>0.155</v>
      </c>
      <c r="AS9" s="118">
        <f>[2]Curves!Y10</f>
        <v>0.22</v>
      </c>
      <c r="AT9" s="118">
        <f>[2]Curves!AD10</f>
        <v>-0.05</v>
      </c>
      <c r="AU9" s="118">
        <f>[2]Curves!Y10</f>
        <v>0.22</v>
      </c>
      <c r="AV9" s="118">
        <f>[2]Curves!AH10</f>
        <v>1.4999999999999999E-2</v>
      </c>
      <c r="AW9" s="118">
        <f>[2]Curves!Y10</f>
        <v>0.22</v>
      </c>
      <c r="AX9" s="118">
        <f>[2]Curves!AE10</f>
        <v>3.2500000000000001E-2</v>
      </c>
      <c r="AY9" s="118">
        <f>[2]Curves!Z10</f>
        <v>0.11</v>
      </c>
      <c r="AZ9" s="118">
        <f>[2]Curves!AG10</f>
        <v>0.02</v>
      </c>
      <c r="BA9" s="118">
        <f>[2]Curves!Z10</f>
        <v>0.11</v>
      </c>
      <c r="BB9" s="118">
        <f>[2]Curves!AI10</f>
        <v>2.5000000000000001E-2</v>
      </c>
      <c r="BC9" s="118">
        <f>[2]Curves!Z10</f>
        <v>0.11</v>
      </c>
      <c r="BD9" s="118">
        <f>[2]Curves!AJ10</f>
        <v>2.5000000000000001E-2</v>
      </c>
      <c r="BE9" s="118">
        <f>[2]Curves!Z10</f>
        <v>0.11</v>
      </c>
      <c r="BF9" s="118">
        <f>[2]Curves!AL10</f>
        <v>-3.5000000000000003E-2</v>
      </c>
      <c r="BG9" s="118">
        <f>[2]Curves!AA10</f>
        <v>0.2525</v>
      </c>
      <c r="BH9" s="118">
        <f>[2]Curves!AO10</f>
        <v>4.2500000000000003E-2</v>
      </c>
      <c r="BI9" s="118">
        <f>[2]Curves!Z10</f>
        <v>0.11</v>
      </c>
      <c r="BJ9" s="118">
        <f>[2]Curves!AK10</f>
        <v>2.5000000000000001E-2</v>
      </c>
      <c r="BK9" s="118">
        <f>AU9</f>
        <v>0.22</v>
      </c>
      <c r="BL9" s="118">
        <f>AV9</f>
        <v>1.4999999999999999E-2</v>
      </c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9"/>
      <c r="CG9" s="118"/>
      <c r="CH9" s="119"/>
      <c r="CI9" s="118"/>
      <c r="CJ9" s="118"/>
      <c r="CK9" s="118"/>
      <c r="CL9" s="118"/>
      <c r="CM9" s="118"/>
    </row>
    <row r="10" spans="1:91">
      <c r="A10">
        <v>0.97164478459898407</v>
      </c>
      <c r="B10" t="str">
        <f t="shared" si="0"/>
        <v>0.3100.3700.400.3700.07072500.18998187500.263148200.4300.300.300.4100.3900.27500.40.0050.370.0050.370.0050.310.370.40.315.940.2850.005-0.5322802159610.1550.2450.010.2450.010.2450.0450.110.0150.110.0150.110.020.11-0.0150.2850.0550.110.020.2450.01</v>
      </c>
      <c r="C10" s="117">
        <v>36831</v>
      </c>
      <c r="D10" s="118">
        <f>[2]Curves!D11</f>
        <v>0.31</v>
      </c>
      <c r="E10" s="118">
        <v>0</v>
      </c>
      <c r="F10" s="118">
        <f>[2]Curves!I11</f>
        <v>0.37</v>
      </c>
      <c r="G10" s="118">
        <v>0</v>
      </c>
      <c r="H10" s="118">
        <f>[2]Curves!P11</f>
        <v>0.4</v>
      </c>
      <c r="I10" s="118">
        <v>0</v>
      </c>
      <c r="J10" s="118">
        <f>[2]Curves!L11</f>
        <v>0.37</v>
      </c>
      <c r="K10" s="118">
        <v>0</v>
      </c>
      <c r="L10" s="118">
        <f>[2]Curves!U11</f>
        <v>7.0724999999999982E-2</v>
      </c>
      <c r="M10" s="118">
        <v>0</v>
      </c>
      <c r="N10" s="118">
        <f>[2]Curves!V11</f>
        <v>0.18998187499999997</v>
      </c>
      <c r="O10" s="118">
        <v>0</v>
      </c>
      <c r="P10" s="118">
        <f>[2]Curves!W11</f>
        <v>0.2631482</v>
      </c>
      <c r="Q10" s="118">
        <v>0</v>
      </c>
      <c r="R10" s="118">
        <f>[2]Curves!O11</f>
        <v>0.43</v>
      </c>
      <c r="S10" s="118">
        <v>0</v>
      </c>
      <c r="T10" s="118">
        <f>[2]Curves!F11</f>
        <v>0.3</v>
      </c>
      <c r="U10" s="118">
        <v>0</v>
      </c>
      <c r="V10" s="118">
        <f>[2]Curves!H11</f>
        <v>0.3</v>
      </c>
      <c r="W10" s="118">
        <v>0</v>
      </c>
      <c r="X10" s="118">
        <f>[2]Curves!S11</f>
        <v>0.41000000000000003</v>
      </c>
      <c r="Y10" s="118">
        <v>0</v>
      </c>
      <c r="Z10" s="118">
        <f>[2]Curves!K11</f>
        <v>0.39</v>
      </c>
      <c r="AA10" s="118">
        <v>0</v>
      </c>
      <c r="AB10" s="118">
        <f>[2]Curves!G11</f>
        <v>0.27500000000000002</v>
      </c>
      <c r="AC10" s="118">
        <v>0</v>
      </c>
      <c r="AD10" s="118">
        <f>[2]Curves!R11</f>
        <v>0.4</v>
      </c>
      <c r="AE10" s="118">
        <v>5.0000000000000001E-3</v>
      </c>
      <c r="AF10" s="118">
        <f>[2]Curves!N11</f>
        <v>0.37</v>
      </c>
      <c r="AG10" s="118">
        <v>5.0000000000000001E-3</v>
      </c>
      <c r="AH10" s="118">
        <f>[2]Curves!J11</f>
        <v>0.37</v>
      </c>
      <c r="AI10" s="118">
        <v>5.0000000000000001E-3</v>
      </c>
      <c r="AJ10" s="118">
        <f>[2]Curves!E11</f>
        <v>0.31</v>
      </c>
      <c r="AK10" s="118">
        <f>[2]Curves!M11</f>
        <v>0.37</v>
      </c>
      <c r="AL10" s="118">
        <f>[2]Curves!Q11</f>
        <v>0.4</v>
      </c>
      <c r="AM10" s="118">
        <f t="shared" si="1"/>
        <v>0.31</v>
      </c>
      <c r="AN10" s="118">
        <f>[2]Curves!BB11</f>
        <v>5.9399999999999995</v>
      </c>
      <c r="AO10" s="118">
        <f>[2]Curves!AA11</f>
        <v>0.28499999999999998</v>
      </c>
      <c r="AP10" s="118">
        <f>[2]Curves!AN11</f>
        <v>5.0000000000000001E-3</v>
      </c>
      <c r="AQ10" s="118">
        <f>[2]Curves!AB11</f>
        <v>-0.53228021596099995</v>
      </c>
      <c r="AR10" s="118">
        <f>[2]Curves!AM11</f>
        <v>0.155</v>
      </c>
      <c r="AS10" s="118">
        <f>[2]Curves!Y11</f>
        <v>0.245</v>
      </c>
      <c r="AT10" s="118">
        <f>[2]Curves!AD11</f>
        <v>0.01</v>
      </c>
      <c r="AU10" s="118">
        <f>[2]Curves!Y11</f>
        <v>0.245</v>
      </c>
      <c r="AV10" s="118">
        <f>[2]Curves!AH11</f>
        <v>0.01</v>
      </c>
      <c r="AW10" s="118">
        <f>[2]Curves!Y11</f>
        <v>0.245</v>
      </c>
      <c r="AX10" s="118">
        <f>[2]Curves!AE11</f>
        <v>4.4999999999999998E-2</v>
      </c>
      <c r="AY10" s="118">
        <f>[2]Curves!Z11</f>
        <v>0.11</v>
      </c>
      <c r="AZ10" s="118">
        <f>[2]Curves!AG11</f>
        <v>1.4999999999999999E-2</v>
      </c>
      <c r="BA10" s="118">
        <f>[2]Curves!Z11</f>
        <v>0.11</v>
      </c>
      <c r="BB10" s="118">
        <f>[2]Curves!AI11</f>
        <v>1.4999999999999999E-2</v>
      </c>
      <c r="BC10" s="118">
        <f>[2]Curves!Z11</f>
        <v>0.11</v>
      </c>
      <c r="BD10" s="118">
        <f>[2]Curves!AJ11</f>
        <v>0.02</v>
      </c>
      <c r="BE10" s="118">
        <f>[2]Curves!Z11</f>
        <v>0.11</v>
      </c>
      <c r="BF10" s="118">
        <f>[2]Curves!AL11</f>
        <v>-1.4999999999999999E-2</v>
      </c>
      <c r="BG10" s="118">
        <f>[2]Curves!AA11</f>
        <v>0.28499999999999998</v>
      </c>
      <c r="BH10" s="118">
        <f>[2]Curves!AO11</f>
        <v>5.5E-2</v>
      </c>
      <c r="BI10" s="118">
        <f>[2]Curves!Z11</f>
        <v>0.11</v>
      </c>
      <c r="BJ10" s="118">
        <f>[2]Curves!AK11</f>
        <v>0.02</v>
      </c>
      <c r="BK10" s="118">
        <f t="shared" ref="BK10:BK64" si="2">AU10</f>
        <v>0.245</v>
      </c>
      <c r="BL10" s="118">
        <f t="shared" ref="BL10:BL64" si="3">AV10</f>
        <v>0.01</v>
      </c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9"/>
      <c r="CG10" s="118"/>
      <c r="CH10" s="119"/>
      <c r="CI10" s="118"/>
      <c r="CJ10" s="118"/>
      <c r="CK10" s="118"/>
      <c r="CL10" s="118"/>
      <c r="CM10" s="118"/>
    </row>
    <row r="11" spans="1:91">
      <c r="A11">
        <v>0.96595686340679554</v>
      </c>
      <c r="B11" t="str">
        <f t="shared" si="0"/>
        <v>0.2600.4400.600.4400.0165600.13888600.2103859200.500.2500.2500.6100.4600.22500.60.0050.440.0050.440.0050.260.440.60.265.9880.2850.005-0.38795460810270.1550.2450.010.2450.010.2450.0450.1250.0150.1250.01750.1250.020.125-0.01250.2850.0550.1250.02250.2450.01</v>
      </c>
      <c r="C11" s="117">
        <v>36861</v>
      </c>
      <c r="D11" s="118">
        <f>[2]Curves!D12</f>
        <v>0.26</v>
      </c>
      <c r="E11" s="118">
        <v>0</v>
      </c>
      <c r="F11" s="118">
        <f>[2]Curves!I12</f>
        <v>0.44</v>
      </c>
      <c r="G11" s="118">
        <v>0</v>
      </c>
      <c r="H11" s="118">
        <f>[2]Curves!P12</f>
        <v>0.6</v>
      </c>
      <c r="I11" s="118">
        <v>0</v>
      </c>
      <c r="J11" s="118">
        <f>[2]Curves!L12</f>
        <v>0.44</v>
      </c>
      <c r="K11" s="118">
        <v>0</v>
      </c>
      <c r="L11" s="118">
        <f>[2]Curves!U12</f>
        <v>1.6559999999999991E-2</v>
      </c>
      <c r="M11" s="118">
        <v>0</v>
      </c>
      <c r="N11" s="118">
        <f>[2]Curves!V12</f>
        <v>0.13888600000000001</v>
      </c>
      <c r="O11" s="118">
        <v>0</v>
      </c>
      <c r="P11" s="118">
        <f>[2]Curves!W12</f>
        <v>0.21038592</v>
      </c>
      <c r="Q11" s="118">
        <v>0</v>
      </c>
      <c r="R11" s="118">
        <f>[2]Curves!O12</f>
        <v>0.5</v>
      </c>
      <c r="S11" s="118">
        <v>0</v>
      </c>
      <c r="T11" s="118">
        <f>[2]Curves!F12</f>
        <v>0.25</v>
      </c>
      <c r="U11" s="118">
        <v>0</v>
      </c>
      <c r="V11" s="118">
        <f>[2]Curves!H12</f>
        <v>0.25</v>
      </c>
      <c r="W11" s="118">
        <v>0</v>
      </c>
      <c r="X11" s="118">
        <f>[2]Curves!S12</f>
        <v>0.61</v>
      </c>
      <c r="Y11" s="118">
        <v>0</v>
      </c>
      <c r="Z11" s="118">
        <f>[2]Curves!K12</f>
        <v>0.46</v>
      </c>
      <c r="AA11" s="118">
        <v>0</v>
      </c>
      <c r="AB11" s="118">
        <f>[2]Curves!G12</f>
        <v>0.22500000000000001</v>
      </c>
      <c r="AC11" s="118">
        <v>0</v>
      </c>
      <c r="AD11" s="118">
        <f>[2]Curves!R12</f>
        <v>0.6</v>
      </c>
      <c r="AE11" s="118">
        <v>5.0000000000000001E-3</v>
      </c>
      <c r="AF11" s="118">
        <f>[2]Curves!N12</f>
        <v>0.44</v>
      </c>
      <c r="AG11" s="118">
        <v>5.0000000000000001E-3</v>
      </c>
      <c r="AH11" s="118">
        <f>[2]Curves!J12</f>
        <v>0.44</v>
      </c>
      <c r="AI11" s="118">
        <v>5.0000000000000001E-3</v>
      </c>
      <c r="AJ11" s="118">
        <f>[2]Curves!E12</f>
        <v>0.26</v>
      </c>
      <c r="AK11" s="118">
        <f>[2]Curves!M12</f>
        <v>0.44</v>
      </c>
      <c r="AL11" s="118">
        <f>[2]Curves!Q12</f>
        <v>0.6</v>
      </c>
      <c r="AM11" s="118">
        <f t="shared" si="1"/>
        <v>0.26</v>
      </c>
      <c r="AN11" s="118">
        <f>[2]Curves!BB12</f>
        <v>5.9879999999999995</v>
      </c>
      <c r="AO11" s="118">
        <f>[2]Curves!AA12</f>
        <v>0.28499999999999998</v>
      </c>
      <c r="AP11" s="118">
        <f>[2]Curves!AN12</f>
        <v>5.0000000000000001E-3</v>
      </c>
      <c r="AQ11" s="118">
        <f>[2]Curves!AB12</f>
        <v>-0.38795460810269999</v>
      </c>
      <c r="AR11" s="118">
        <f>[2]Curves!AM12</f>
        <v>0.155</v>
      </c>
      <c r="AS11" s="118">
        <f>[2]Curves!Y12</f>
        <v>0.245</v>
      </c>
      <c r="AT11" s="118">
        <f>[2]Curves!AD12</f>
        <v>0.01</v>
      </c>
      <c r="AU11" s="118">
        <f>[2]Curves!Y12</f>
        <v>0.245</v>
      </c>
      <c r="AV11" s="118">
        <f>[2]Curves!AH12</f>
        <v>0.01</v>
      </c>
      <c r="AW11" s="118">
        <f>[2]Curves!Y12</f>
        <v>0.245</v>
      </c>
      <c r="AX11" s="118">
        <f>[2]Curves!AE12</f>
        <v>4.4999999999999998E-2</v>
      </c>
      <c r="AY11" s="118">
        <f>[2]Curves!Z12</f>
        <v>0.125</v>
      </c>
      <c r="AZ11" s="118">
        <f>[2]Curves!AG12</f>
        <v>1.4999999999999999E-2</v>
      </c>
      <c r="BA11" s="118">
        <f>[2]Curves!Z12</f>
        <v>0.125</v>
      </c>
      <c r="BB11" s="118">
        <f>[2]Curves!AI12</f>
        <v>1.7500000000000002E-2</v>
      </c>
      <c r="BC11" s="118">
        <f>[2]Curves!Z12</f>
        <v>0.125</v>
      </c>
      <c r="BD11" s="118">
        <f>[2]Curves!AJ12</f>
        <v>0.02</v>
      </c>
      <c r="BE11" s="118">
        <f>[2]Curves!Z12</f>
        <v>0.125</v>
      </c>
      <c r="BF11" s="118">
        <f>[2]Curves!AL12</f>
        <v>-1.2500000000000001E-2</v>
      </c>
      <c r="BG11" s="118">
        <f>[2]Curves!AA12</f>
        <v>0.28499999999999998</v>
      </c>
      <c r="BH11" s="118">
        <f>[2]Curves!AO12</f>
        <v>5.5E-2</v>
      </c>
      <c r="BI11" s="118">
        <f>[2]Curves!Z12</f>
        <v>0.125</v>
      </c>
      <c r="BJ11" s="118">
        <f>[2]Curves!AK12</f>
        <v>2.2499999999999999E-2</v>
      </c>
      <c r="BK11" s="118">
        <f t="shared" si="2"/>
        <v>0.245</v>
      </c>
      <c r="BL11" s="118">
        <f t="shared" si="3"/>
        <v>0.01</v>
      </c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9"/>
      <c r="CG11" s="118"/>
      <c r="CH11" s="119"/>
      <c r="CI11" s="118"/>
      <c r="CJ11" s="118"/>
      <c r="CK11" s="118"/>
      <c r="CL11" s="118"/>
      <c r="CM11" s="118"/>
    </row>
    <row r="12" spans="1:91">
      <c r="A12">
        <v>0.96006536427054279</v>
      </c>
      <c r="B12" t="str">
        <f t="shared" si="0"/>
        <v>0.2900.600.8600.5600.048047500.168973812500.2417610200.6200.2800.2800.8700.6200.25500.860.0050.560.0050.60.0050.290.560.860.295.9830.2950.005-0.344061766250310.1550.2550.010.2550.010.2550.0450.170.0150.170.020.170.020.17-0.010.2950.0550.170.0250.2550.01</v>
      </c>
      <c r="C12" s="117">
        <v>36892</v>
      </c>
      <c r="D12" s="118">
        <f>[2]Curves!D13</f>
        <v>0.28999999999999998</v>
      </c>
      <c r="E12" s="118">
        <v>0</v>
      </c>
      <c r="F12" s="118">
        <f>[2]Curves!I13</f>
        <v>0.60000000000000009</v>
      </c>
      <c r="G12" s="118">
        <v>0</v>
      </c>
      <c r="H12" s="118">
        <f>[2]Curves!P13</f>
        <v>0.8600000000000001</v>
      </c>
      <c r="I12" s="118">
        <v>0</v>
      </c>
      <c r="J12" s="118">
        <f>[2]Curves!L13</f>
        <v>0.56000000000000005</v>
      </c>
      <c r="K12" s="118">
        <v>0</v>
      </c>
      <c r="L12" s="118">
        <f>[2]Curves!U13</f>
        <v>4.8047499999999965E-2</v>
      </c>
      <c r="M12" s="118">
        <v>0</v>
      </c>
      <c r="N12" s="118">
        <f>[2]Curves!V13</f>
        <v>0.16897381249999999</v>
      </c>
      <c r="O12" s="118">
        <v>0</v>
      </c>
      <c r="P12" s="118">
        <f>[2]Curves!W13</f>
        <v>0.24176101999999997</v>
      </c>
      <c r="Q12" s="118">
        <v>0</v>
      </c>
      <c r="R12" s="118">
        <f>[2]Curves!O13</f>
        <v>0.62000000000000011</v>
      </c>
      <c r="S12" s="118">
        <v>0</v>
      </c>
      <c r="T12" s="118">
        <f>[2]Curves!F13</f>
        <v>0.27999999999999997</v>
      </c>
      <c r="U12" s="118">
        <v>0</v>
      </c>
      <c r="V12" s="118">
        <f>[2]Curves!H13</f>
        <v>0.27999999999999997</v>
      </c>
      <c r="W12" s="118">
        <v>0</v>
      </c>
      <c r="X12" s="118">
        <f>[2]Curves!S13</f>
        <v>0.87000000000000011</v>
      </c>
      <c r="Y12" s="118">
        <v>0</v>
      </c>
      <c r="Z12" s="118">
        <f>[2]Curves!K13</f>
        <v>0.62000000000000011</v>
      </c>
      <c r="AA12" s="118">
        <v>0</v>
      </c>
      <c r="AB12" s="118">
        <f>[2]Curves!G13</f>
        <v>0.255</v>
      </c>
      <c r="AC12" s="118">
        <v>0</v>
      </c>
      <c r="AD12" s="118">
        <f>[2]Curves!R13</f>
        <v>0.8600000000000001</v>
      </c>
      <c r="AE12" s="118">
        <v>5.0000000000000001E-3</v>
      </c>
      <c r="AF12" s="118">
        <f>[2]Curves!N13</f>
        <v>0.56000000000000005</v>
      </c>
      <c r="AG12" s="118">
        <v>5.0000000000000001E-3</v>
      </c>
      <c r="AH12" s="118">
        <f>[2]Curves!J13</f>
        <v>0.60000000000000009</v>
      </c>
      <c r="AI12" s="118">
        <v>5.0000000000000001E-3</v>
      </c>
      <c r="AJ12" s="118">
        <f>[2]Curves!E13</f>
        <v>0.28999999999999998</v>
      </c>
      <c r="AK12" s="118">
        <f>[2]Curves!M13</f>
        <v>0.56000000000000005</v>
      </c>
      <c r="AL12" s="118">
        <f>[2]Curves!Q13</f>
        <v>0.8600000000000001</v>
      </c>
      <c r="AM12" s="118">
        <f t="shared" si="1"/>
        <v>0.28999999999999998</v>
      </c>
      <c r="AN12" s="118">
        <f>[2]Curves!BB13</f>
        <v>5.9829999999999997</v>
      </c>
      <c r="AO12" s="118">
        <f>[2]Curves!AA13</f>
        <v>0.29499999999999998</v>
      </c>
      <c r="AP12" s="118">
        <f>[2]Curves!AN13</f>
        <v>5.0000000000000001E-3</v>
      </c>
      <c r="AQ12" s="118">
        <f>[2]Curves!AB13</f>
        <v>-0.34406176625030999</v>
      </c>
      <c r="AR12" s="118">
        <f>[2]Curves!AM13</f>
        <v>0.155</v>
      </c>
      <c r="AS12" s="118">
        <f>[2]Curves!Y13</f>
        <v>0.255</v>
      </c>
      <c r="AT12" s="118">
        <f>[2]Curves!AD13</f>
        <v>0.01</v>
      </c>
      <c r="AU12" s="118">
        <f>[2]Curves!Y13</f>
        <v>0.255</v>
      </c>
      <c r="AV12" s="118">
        <f>[2]Curves!AH13</f>
        <v>0.01</v>
      </c>
      <c r="AW12" s="118">
        <f>[2]Curves!Y13</f>
        <v>0.255</v>
      </c>
      <c r="AX12" s="118">
        <f>[2]Curves!AE13</f>
        <v>4.4999999999999998E-2</v>
      </c>
      <c r="AY12" s="118">
        <f>[2]Curves!Z13</f>
        <v>0.17</v>
      </c>
      <c r="AZ12" s="118">
        <f>[2]Curves!AG13</f>
        <v>1.4999999999999999E-2</v>
      </c>
      <c r="BA12" s="118">
        <f>[2]Curves!Z13</f>
        <v>0.17</v>
      </c>
      <c r="BB12" s="118">
        <f>[2]Curves!AI13</f>
        <v>0.02</v>
      </c>
      <c r="BC12" s="118">
        <f>[2]Curves!Z13</f>
        <v>0.17</v>
      </c>
      <c r="BD12" s="118">
        <f>[2]Curves!AJ13</f>
        <v>0.02</v>
      </c>
      <c r="BE12" s="118">
        <f>[2]Curves!Z13</f>
        <v>0.17</v>
      </c>
      <c r="BF12" s="118">
        <f>[2]Curves!AL13</f>
        <v>-0.01</v>
      </c>
      <c r="BG12" s="118">
        <f>[2]Curves!AA13</f>
        <v>0.29499999999999998</v>
      </c>
      <c r="BH12" s="118">
        <f>[2]Curves!AO13</f>
        <v>5.5E-2</v>
      </c>
      <c r="BI12" s="118">
        <f>[2]Curves!Z13</f>
        <v>0.17</v>
      </c>
      <c r="BJ12" s="118">
        <f>[2]Curves!AK13</f>
        <v>2.5000000000000001E-2</v>
      </c>
      <c r="BK12" s="118">
        <f t="shared" si="2"/>
        <v>0.255</v>
      </c>
      <c r="BL12" s="118">
        <f t="shared" si="3"/>
        <v>0.01</v>
      </c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9"/>
      <c r="CG12" s="118"/>
      <c r="CH12" s="119"/>
      <c r="CI12" s="118"/>
      <c r="CJ12" s="118"/>
      <c r="CK12" s="118"/>
      <c r="CL12" s="118"/>
      <c r="CM12" s="118"/>
    </row>
    <row r="13" spans="1:91">
      <c r="A13">
        <v>0.95417705589313584</v>
      </c>
      <c r="B13" t="str">
        <f t="shared" si="0"/>
        <v>0.34500.62500.83500.59500.11371500.22860712500.3014978800.65500.33500.33500.84500.64500.3100.8350.0050.5950.0050.6250.0050.3450.5950.8350.3455.7870.350.005-0.298158474570460.1550.310.010.310.010.310.0450.1650.0150.1650.02250.1650.020.165-0.00750.350.0550.1650.02750.310.01</v>
      </c>
      <c r="C13" s="117">
        <v>36923</v>
      </c>
      <c r="D13" s="118">
        <f>[2]Curves!D14</f>
        <v>0.34499999999999997</v>
      </c>
      <c r="E13" s="118">
        <v>0</v>
      </c>
      <c r="F13" s="118">
        <f>[2]Curves!I14</f>
        <v>0.625</v>
      </c>
      <c r="G13" s="118">
        <v>0</v>
      </c>
      <c r="H13" s="118">
        <f>[2]Curves!P14</f>
        <v>0.83499999999999996</v>
      </c>
      <c r="I13" s="118">
        <v>0</v>
      </c>
      <c r="J13" s="118">
        <f>[2]Curves!L14</f>
        <v>0.59499999999999997</v>
      </c>
      <c r="K13" s="118">
        <v>0</v>
      </c>
      <c r="L13" s="118">
        <f>[2]Curves!U14</f>
        <v>0.11371499999999996</v>
      </c>
      <c r="M13" s="118">
        <v>0</v>
      </c>
      <c r="N13" s="118">
        <f>[2]Curves!V14</f>
        <v>0.22860712499999997</v>
      </c>
      <c r="O13" s="118">
        <v>0</v>
      </c>
      <c r="P13" s="118">
        <f>[2]Curves!W14</f>
        <v>0.30149788</v>
      </c>
      <c r="Q13" s="118">
        <v>0</v>
      </c>
      <c r="R13" s="118">
        <f>[2]Curves!O14</f>
        <v>0.65500000000000003</v>
      </c>
      <c r="S13" s="118">
        <v>0</v>
      </c>
      <c r="T13" s="118">
        <f>[2]Curves!F14</f>
        <v>0.33499999999999996</v>
      </c>
      <c r="U13" s="118">
        <v>0</v>
      </c>
      <c r="V13" s="118">
        <f>[2]Curves!H14</f>
        <v>0.33499999999999996</v>
      </c>
      <c r="W13" s="118">
        <v>0</v>
      </c>
      <c r="X13" s="118">
        <f>[2]Curves!S14</f>
        <v>0.84499999999999997</v>
      </c>
      <c r="Y13" s="118">
        <v>0</v>
      </c>
      <c r="Z13" s="118">
        <f>[2]Curves!K14</f>
        <v>0.64500000000000002</v>
      </c>
      <c r="AA13" s="118">
        <v>0</v>
      </c>
      <c r="AB13" s="118">
        <f>[2]Curves!G14</f>
        <v>0.30999999999999994</v>
      </c>
      <c r="AC13" s="118">
        <v>0</v>
      </c>
      <c r="AD13" s="118">
        <f>[2]Curves!R14</f>
        <v>0.83499999999999996</v>
      </c>
      <c r="AE13" s="118">
        <v>5.0000000000000001E-3</v>
      </c>
      <c r="AF13" s="118">
        <f>[2]Curves!N14</f>
        <v>0.59499999999999997</v>
      </c>
      <c r="AG13" s="118">
        <v>5.0000000000000001E-3</v>
      </c>
      <c r="AH13" s="118">
        <f>[2]Curves!J14</f>
        <v>0.625</v>
      </c>
      <c r="AI13" s="118">
        <v>5.0000000000000001E-3</v>
      </c>
      <c r="AJ13" s="118">
        <f>[2]Curves!E14</f>
        <v>0.34499999999999997</v>
      </c>
      <c r="AK13" s="118">
        <f>[2]Curves!M14</f>
        <v>0.59499999999999997</v>
      </c>
      <c r="AL13" s="118">
        <f>[2]Curves!Q14</f>
        <v>0.83499999999999996</v>
      </c>
      <c r="AM13" s="118">
        <f t="shared" si="1"/>
        <v>0.34499999999999997</v>
      </c>
      <c r="AN13" s="118">
        <f>[2]Curves!BB14</f>
        <v>5.7869999999999999</v>
      </c>
      <c r="AO13" s="118">
        <f>[2]Curves!AA14</f>
        <v>0.35</v>
      </c>
      <c r="AP13" s="118">
        <f>[2]Curves!AN14</f>
        <v>5.0000000000000001E-3</v>
      </c>
      <c r="AQ13" s="118">
        <f>[2]Curves!AB14</f>
        <v>-0.29815847457046002</v>
      </c>
      <c r="AR13" s="118">
        <f>[2]Curves!AM14</f>
        <v>0.155</v>
      </c>
      <c r="AS13" s="118">
        <f>[2]Curves!Y14</f>
        <v>0.31</v>
      </c>
      <c r="AT13" s="118">
        <f>[2]Curves!AD14</f>
        <v>0.01</v>
      </c>
      <c r="AU13" s="118">
        <f>[2]Curves!Y14</f>
        <v>0.31</v>
      </c>
      <c r="AV13" s="118">
        <f>[2]Curves!AH14</f>
        <v>0.01</v>
      </c>
      <c r="AW13" s="118">
        <f>[2]Curves!Y14</f>
        <v>0.31</v>
      </c>
      <c r="AX13" s="118">
        <f>[2]Curves!AE14</f>
        <v>4.4999999999999998E-2</v>
      </c>
      <c r="AY13" s="118">
        <f>[2]Curves!Z14</f>
        <v>0.16500000000000001</v>
      </c>
      <c r="AZ13" s="118">
        <f>[2]Curves!AG14</f>
        <v>1.4999999999999999E-2</v>
      </c>
      <c r="BA13" s="118">
        <f>[2]Curves!Z14</f>
        <v>0.16500000000000001</v>
      </c>
      <c r="BB13" s="118">
        <f>[2]Curves!AI14</f>
        <v>2.2499999999999999E-2</v>
      </c>
      <c r="BC13" s="118">
        <f>[2]Curves!Z14</f>
        <v>0.16500000000000001</v>
      </c>
      <c r="BD13" s="118">
        <f>[2]Curves!AJ14</f>
        <v>0.02</v>
      </c>
      <c r="BE13" s="118">
        <f>[2]Curves!Z14</f>
        <v>0.16500000000000001</v>
      </c>
      <c r="BF13" s="118">
        <f>[2]Curves!AL14</f>
        <v>-7.4999999999999997E-3</v>
      </c>
      <c r="BG13" s="118">
        <f>[2]Curves!AA14</f>
        <v>0.35</v>
      </c>
      <c r="BH13" s="118">
        <f>[2]Curves!AO14</f>
        <v>5.5E-2</v>
      </c>
      <c r="BI13" s="118">
        <f>[2]Curves!Z14</f>
        <v>0.16500000000000001</v>
      </c>
      <c r="BJ13" s="118">
        <f>[2]Curves!AK14</f>
        <v>2.75E-2</v>
      </c>
      <c r="BK13" s="118">
        <f t="shared" si="2"/>
        <v>0.31</v>
      </c>
      <c r="BL13" s="118">
        <f t="shared" si="3"/>
        <v>0.01</v>
      </c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9"/>
      <c r="CG13" s="118"/>
      <c r="CH13" s="119"/>
      <c r="CI13" s="118"/>
      <c r="CJ13" s="118"/>
      <c r="CK13" s="118"/>
      <c r="CL13" s="118"/>
      <c r="CM13" s="118"/>
    </row>
    <row r="14" spans="1:91">
      <c r="A14">
        <v>0.9488439061402637</v>
      </c>
      <c r="B14" t="str">
        <f t="shared" si="0"/>
        <v>0.34500.45500.53500.45500.1248500.2348787500.304605200.51500.33500.33500.54500.47500.3100.5350.0050.4550.0050.4550.0050.3450.4550.5350.3455.5250.350.005-0.298137744510130.1550.310.010.310.010.310.0450.160.0150.160.0250.160.020.16-0.0050.350.0550.160.030.310.01</v>
      </c>
      <c r="C14" s="117">
        <v>36951</v>
      </c>
      <c r="D14" s="118">
        <f>[2]Curves!D15</f>
        <v>0.34499999999999997</v>
      </c>
      <c r="E14" s="118">
        <v>0</v>
      </c>
      <c r="F14" s="118">
        <f>[2]Curves!I15</f>
        <v>0.45499999999999996</v>
      </c>
      <c r="G14" s="118">
        <v>0</v>
      </c>
      <c r="H14" s="118">
        <f>[2]Curves!P15</f>
        <v>0.53499999999999992</v>
      </c>
      <c r="I14" s="118">
        <v>0</v>
      </c>
      <c r="J14" s="118">
        <f>[2]Curves!L15</f>
        <v>0.45499999999999996</v>
      </c>
      <c r="K14" s="118">
        <v>0</v>
      </c>
      <c r="L14" s="118">
        <f>[2]Curves!U15</f>
        <v>0.12484999999999996</v>
      </c>
      <c r="M14" s="118">
        <v>0</v>
      </c>
      <c r="N14" s="118">
        <f>[2]Curves!V15</f>
        <v>0.23487874999999997</v>
      </c>
      <c r="O14" s="118">
        <v>0</v>
      </c>
      <c r="P14" s="118">
        <f>[2]Curves!W15</f>
        <v>0.30460519999999996</v>
      </c>
      <c r="Q14" s="118">
        <v>0</v>
      </c>
      <c r="R14" s="118">
        <f>[2]Curves!O15</f>
        <v>0.5149999999999999</v>
      </c>
      <c r="S14" s="118">
        <v>0</v>
      </c>
      <c r="T14" s="118">
        <f>[2]Curves!F15</f>
        <v>0.33499999999999996</v>
      </c>
      <c r="U14" s="118">
        <v>0</v>
      </c>
      <c r="V14" s="118">
        <f>[2]Curves!H15</f>
        <v>0.33499999999999996</v>
      </c>
      <c r="W14" s="118">
        <v>0</v>
      </c>
      <c r="X14" s="118">
        <f>[2]Curves!S15</f>
        <v>0.54499999999999993</v>
      </c>
      <c r="Y14" s="118">
        <v>0</v>
      </c>
      <c r="Z14" s="118">
        <f>[2]Curves!K15</f>
        <v>0.47499999999999998</v>
      </c>
      <c r="AA14" s="118">
        <v>0</v>
      </c>
      <c r="AB14" s="118">
        <f>[2]Curves!G15</f>
        <v>0.30999999999999994</v>
      </c>
      <c r="AC14" s="118">
        <v>0</v>
      </c>
      <c r="AD14" s="118">
        <f>[2]Curves!R15</f>
        <v>0.53499999999999992</v>
      </c>
      <c r="AE14" s="118">
        <v>5.0000000000000001E-3</v>
      </c>
      <c r="AF14" s="118">
        <f>[2]Curves!N15</f>
        <v>0.45499999999999996</v>
      </c>
      <c r="AG14" s="118">
        <v>5.0000000000000001E-3</v>
      </c>
      <c r="AH14" s="118">
        <f>[2]Curves!J15</f>
        <v>0.45499999999999996</v>
      </c>
      <c r="AI14" s="118">
        <v>5.0000000000000001E-3</v>
      </c>
      <c r="AJ14" s="118">
        <f>[2]Curves!E15</f>
        <v>0.34499999999999997</v>
      </c>
      <c r="AK14" s="118">
        <f>[2]Curves!M15</f>
        <v>0.45499999999999996</v>
      </c>
      <c r="AL14" s="118">
        <f>[2]Curves!Q15</f>
        <v>0.53499999999999992</v>
      </c>
      <c r="AM14" s="118">
        <f t="shared" si="1"/>
        <v>0.34499999999999997</v>
      </c>
      <c r="AN14" s="118">
        <f>[2]Curves!BB15</f>
        <v>5.5249999999999995</v>
      </c>
      <c r="AO14" s="118">
        <f>[2]Curves!AA15</f>
        <v>0.35</v>
      </c>
      <c r="AP14" s="118">
        <f>[2]Curves!AN15</f>
        <v>5.0000000000000001E-3</v>
      </c>
      <c r="AQ14" s="118">
        <f>[2]Curves!AB15</f>
        <v>-0.29813774451012998</v>
      </c>
      <c r="AR14" s="118">
        <f>[2]Curves!AM15</f>
        <v>0.155</v>
      </c>
      <c r="AS14" s="118">
        <f>[2]Curves!Y15</f>
        <v>0.31</v>
      </c>
      <c r="AT14" s="118">
        <f>[2]Curves!AD15</f>
        <v>0.01</v>
      </c>
      <c r="AU14" s="118">
        <f>[2]Curves!Y15</f>
        <v>0.31</v>
      </c>
      <c r="AV14" s="118">
        <f>[2]Curves!AH15</f>
        <v>0.01</v>
      </c>
      <c r="AW14" s="118">
        <f>[2]Curves!Y15</f>
        <v>0.31</v>
      </c>
      <c r="AX14" s="118">
        <f>[2]Curves!AE15</f>
        <v>4.4999999999999998E-2</v>
      </c>
      <c r="AY14" s="118">
        <f>[2]Curves!Z15</f>
        <v>0.16</v>
      </c>
      <c r="AZ14" s="118">
        <f>[2]Curves!AG15</f>
        <v>1.4999999999999999E-2</v>
      </c>
      <c r="BA14" s="118">
        <f>[2]Curves!Z15</f>
        <v>0.16</v>
      </c>
      <c r="BB14" s="118">
        <f>[2]Curves!AI15</f>
        <v>2.5000000000000001E-2</v>
      </c>
      <c r="BC14" s="118">
        <f>[2]Curves!Z15</f>
        <v>0.16</v>
      </c>
      <c r="BD14" s="118">
        <f>[2]Curves!AJ15</f>
        <v>0.02</v>
      </c>
      <c r="BE14" s="118">
        <f>[2]Curves!Z15</f>
        <v>0.16</v>
      </c>
      <c r="BF14" s="118">
        <f>[2]Curves!AL15</f>
        <v>-5.0000000000000001E-3</v>
      </c>
      <c r="BG14" s="118">
        <f>[2]Curves!AA15</f>
        <v>0.35</v>
      </c>
      <c r="BH14" s="118">
        <f>[2]Curves!AO15</f>
        <v>5.5E-2</v>
      </c>
      <c r="BI14" s="118">
        <f>[2]Curves!Z15</f>
        <v>0.16</v>
      </c>
      <c r="BJ14" s="118">
        <f>[2]Curves!AK15</f>
        <v>0.03</v>
      </c>
      <c r="BK14" s="118">
        <f t="shared" si="2"/>
        <v>0.31</v>
      </c>
      <c r="BL14" s="118">
        <f t="shared" si="3"/>
        <v>0.01</v>
      </c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9"/>
      <c r="CG14" s="118"/>
      <c r="CH14" s="119"/>
      <c r="CI14" s="118"/>
      <c r="CJ14" s="118"/>
      <c r="CK14" s="118"/>
      <c r="CL14" s="118"/>
      <c r="CM14" s="118"/>
    </row>
    <row r="15" spans="1:91">
      <c r="A15">
        <v>0.94296756366283319</v>
      </c>
      <c r="B15" t="str">
        <f t="shared" si="0"/>
        <v>0.18500.1800.1800.210-0.0150-0.01500.18500.2300.18500.18500.1800.1800.1500.180.0050.210.0050.180.0050.1850.210.180.1855.0980.20750-0.410.1550.18250.0050.18250.00250.18250.0250.08-0.00250.08-0.00250.080.02750.08-0.00750.20750.0350.080.00750.18250.0025</v>
      </c>
      <c r="C15" s="117">
        <v>36982</v>
      </c>
      <c r="D15" s="118">
        <f>[2]Curves!D16</f>
        <v>0.185</v>
      </c>
      <c r="E15" s="118">
        <v>0</v>
      </c>
      <c r="F15" s="118">
        <f>[2]Curves!I16</f>
        <v>0.18</v>
      </c>
      <c r="G15" s="118">
        <v>0</v>
      </c>
      <c r="H15" s="118">
        <f>[2]Curves!P16</f>
        <v>0.18</v>
      </c>
      <c r="I15" s="118">
        <v>0</v>
      </c>
      <c r="J15" s="118">
        <f>[2]Curves!L16</f>
        <v>0.21</v>
      </c>
      <c r="K15" s="118">
        <v>0</v>
      </c>
      <c r="L15" s="118">
        <f>[2]Curves!U16</f>
        <v>-1.5000000000000013E-2</v>
      </c>
      <c r="M15" s="118">
        <v>0</v>
      </c>
      <c r="N15" s="118">
        <f>[2]Curves!V16</f>
        <v>-1.5000000000000013E-2</v>
      </c>
      <c r="O15" s="118">
        <v>0</v>
      </c>
      <c r="P15" s="118">
        <f>[2]Curves!W16</f>
        <v>0.185</v>
      </c>
      <c r="Q15" s="118">
        <v>0</v>
      </c>
      <c r="R15" s="118">
        <f>[2]Curves!O16</f>
        <v>0.22999999999999998</v>
      </c>
      <c r="S15" s="118">
        <v>0</v>
      </c>
      <c r="T15" s="118">
        <f>[2]Curves!F16</f>
        <v>0.185</v>
      </c>
      <c r="U15" s="118">
        <v>0</v>
      </c>
      <c r="V15" s="118">
        <f>[2]Curves!H16</f>
        <v>0.185</v>
      </c>
      <c r="W15" s="118">
        <v>0</v>
      </c>
      <c r="X15" s="118">
        <f>[2]Curves!S16</f>
        <v>0.18</v>
      </c>
      <c r="Y15" s="118">
        <v>0</v>
      </c>
      <c r="Z15" s="118">
        <f>[2]Curves!K16</f>
        <v>0.18</v>
      </c>
      <c r="AA15" s="118">
        <v>0</v>
      </c>
      <c r="AB15" s="118">
        <f>[2]Curves!G16</f>
        <v>0.15</v>
      </c>
      <c r="AC15" s="118">
        <v>0</v>
      </c>
      <c r="AD15" s="118">
        <f>[2]Curves!R16</f>
        <v>0.18</v>
      </c>
      <c r="AE15" s="118">
        <v>5.0000000000000001E-3</v>
      </c>
      <c r="AF15" s="118">
        <f>[2]Curves!N16</f>
        <v>0.21</v>
      </c>
      <c r="AG15" s="118">
        <v>5.0000000000000001E-3</v>
      </c>
      <c r="AH15" s="118">
        <f>[2]Curves!J16</f>
        <v>0.18</v>
      </c>
      <c r="AI15" s="118">
        <v>5.0000000000000001E-3</v>
      </c>
      <c r="AJ15" s="118">
        <f>[2]Curves!E16</f>
        <v>0.185</v>
      </c>
      <c r="AK15" s="118">
        <f>[2]Curves!M16</f>
        <v>0.21</v>
      </c>
      <c r="AL15" s="118">
        <f>[2]Curves!Q16</f>
        <v>0.18</v>
      </c>
      <c r="AM15" s="118">
        <f t="shared" si="1"/>
        <v>0.185</v>
      </c>
      <c r="AN15" s="118">
        <f>[2]Curves!BB16</f>
        <v>5.0979999999999999</v>
      </c>
      <c r="AO15" s="118">
        <f>[2]Curves!AA16</f>
        <v>0.20749999999999999</v>
      </c>
      <c r="AP15" s="118">
        <f>[2]Curves!AN16</f>
        <v>0</v>
      </c>
      <c r="AQ15" s="118">
        <f>[2]Curves!AB16</f>
        <v>-0.41</v>
      </c>
      <c r="AR15" s="118">
        <f>[2]Curves!AM16</f>
        <v>0.155</v>
      </c>
      <c r="AS15" s="118">
        <f>[2]Curves!Y16</f>
        <v>0.1825</v>
      </c>
      <c r="AT15" s="118">
        <f>[2]Curves!AD16</f>
        <v>5.0000000000000001E-3</v>
      </c>
      <c r="AU15" s="118">
        <f>[2]Curves!Y16</f>
        <v>0.1825</v>
      </c>
      <c r="AV15" s="118">
        <f>[2]Curves!AH16</f>
        <v>2.5000000000000001E-3</v>
      </c>
      <c r="AW15" s="118">
        <f>[2]Curves!Y16</f>
        <v>0.1825</v>
      </c>
      <c r="AX15" s="118">
        <f>[2]Curves!AE16</f>
        <v>2.5000000000000001E-2</v>
      </c>
      <c r="AY15" s="118">
        <f>[2]Curves!Z16</f>
        <v>0.08</v>
      </c>
      <c r="AZ15" s="118">
        <f>[2]Curves!AG16</f>
        <v>-2.5000000000000001E-3</v>
      </c>
      <c r="BA15" s="118">
        <f>[2]Curves!Z16</f>
        <v>0.08</v>
      </c>
      <c r="BB15" s="118">
        <f>[2]Curves!AI16</f>
        <v>-2.5000000000000001E-3</v>
      </c>
      <c r="BC15" s="118">
        <f>[2]Curves!Z16</f>
        <v>0.08</v>
      </c>
      <c r="BD15" s="118">
        <f>[2]Curves!AJ16</f>
        <v>2.75E-2</v>
      </c>
      <c r="BE15" s="118">
        <f>[2]Curves!Z16</f>
        <v>0.08</v>
      </c>
      <c r="BF15" s="118">
        <f>[2]Curves!AL16</f>
        <v>-7.4999999999999997E-3</v>
      </c>
      <c r="BG15" s="118">
        <f>[2]Curves!AA16</f>
        <v>0.20749999999999999</v>
      </c>
      <c r="BH15" s="118">
        <f>[2]Curves!AO16</f>
        <v>3.5000000000000003E-2</v>
      </c>
      <c r="BI15" s="118">
        <f>[2]Curves!Z16</f>
        <v>0.08</v>
      </c>
      <c r="BJ15" s="118">
        <f>[2]Curves!AK16</f>
        <v>7.4999999999999997E-3</v>
      </c>
      <c r="BK15" s="118">
        <f t="shared" si="2"/>
        <v>0.1825</v>
      </c>
      <c r="BL15" s="118">
        <f t="shared" si="3"/>
        <v>2.5000000000000001E-3</v>
      </c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9"/>
      <c r="CG15" s="118"/>
      <c r="CH15" s="119"/>
      <c r="CI15" s="118"/>
      <c r="CJ15" s="118"/>
      <c r="CK15" s="118"/>
      <c r="CL15" s="118"/>
      <c r="CM15" s="118"/>
    </row>
    <row r="16" spans="1:91">
      <c r="A16">
        <v>0.93735576205938309</v>
      </c>
      <c r="B16" t="str">
        <f t="shared" si="0"/>
        <v>0.18500.1800.1800.210-0.0150-0.01500.18500.2300.18500.18500.1800.1800.1500.180.0050.210.0050.180.0050.1850.210.180.1854.9880.1950-0.410.1550.170.0050.170.00250.170.0250.065-0.00250.065-0.00250.0650.02750.065-0.00750.1950.0350.0650.00750.170.0025</v>
      </c>
      <c r="C16" s="117">
        <v>37012</v>
      </c>
      <c r="D16" s="118">
        <f>[2]Curves!D17</f>
        <v>0.185</v>
      </c>
      <c r="E16" s="118">
        <v>0</v>
      </c>
      <c r="F16" s="118">
        <f>[2]Curves!I17</f>
        <v>0.18</v>
      </c>
      <c r="G16" s="118">
        <v>0</v>
      </c>
      <c r="H16" s="118">
        <f>[2]Curves!P17</f>
        <v>0.18</v>
      </c>
      <c r="I16" s="118">
        <v>0</v>
      </c>
      <c r="J16" s="118">
        <f>[2]Curves!L17</f>
        <v>0.21</v>
      </c>
      <c r="K16" s="118">
        <v>0</v>
      </c>
      <c r="L16" s="118">
        <f>[2]Curves!U17</f>
        <v>-1.5000000000000013E-2</v>
      </c>
      <c r="M16" s="118">
        <v>0</v>
      </c>
      <c r="N16" s="118">
        <f>[2]Curves!V17</f>
        <v>-1.5000000000000013E-2</v>
      </c>
      <c r="O16" s="118">
        <v>0</v>
      </c>
      <c r="P16" s="118">
        <f>[2]Curves!W17</f>
        <v>0.185</v>
      </c>
      <c r="Q16" s="118">
        <v>0</v>
      </c>
      <c r="R16" s="118">
        <f>[2]Curves!O17</f>
        <v>0.22999999999999998</v>
      </c>
      <c r="S16" s="118">
        <v>0</v>
      </c>
      <c r="T16" s="118">
        <f>[2]Curves!F17</f>
        <v>0.185</v>
      </c>
      <c r="U16" s="118">
        <v>0</v>
      </c>
      <c r="V16" s="118">
        <f>[2]Curves!H17</f>
        <v>0.185</v>
      </c>
      <c r="W16" s="118">
        <v>0</v>
      </c>
      <c r="X16" s="118">
        <f>[2]Curves!S17</f>
        <v>0.18</v>
      </c>
      <c r="Y16" s="118">
        <v>0</v>
      </c>
      <c r="Z16" s="118">
        <f>[2]Curves!K17</f>
        <v>0.18</v>
      </c>
      <c r="AA16" s="118">
        <v>0</v>
      </c>
      <c r="AB16" s="118">
        <f>[2]Curves!G17</f>
        <v>0.15</v>
      </c>
      <c r="AC16" s="118">
        <v>0</v>
      </c>
      <c r="AD16" s="118">
        <f>[2]Curves!R17</f>
        <v>0.18</v>
      </c>
      <c r="AE16" s="118">
        <v>5.0000000000000001E-3</v>
      </c>
      <c r="AF16" s="118">
        <f>[2]Curves!N17</f>
        <v>0.21</v>
      </c>
      <c r="AG16" s="118">
        <v>5.0000000000000001E-3</v>
      </c>
      <c r="AH16" s="118">
        <f>[2]Curves!J17</f>
        <v>0.18</v>
      </c>
      <c r="AI16" s="118">
        <v>5.0000000000000001E-3</v>
      </c>
      <c r="AJ16" s="118">
        <f>[2]Curves!E17</f>
        <v>0.185</v>
      </c>
      <c r="AK16" s="118">
        <f>[2]Curves!M17</f>
        <v>0.21</v>
      </c>
      <c r="AL16" s="118">
        <f>[2]Curves!Q17</f>
        <v>0.18</v>
      </c>
      <c r="AM16" s="118">
        <f t="shared" si="1"/>
        <v>0.185</v>
      </c>
      <c r="AN16" s="118">
        <f>[2]Curves!BB17</f>
        <v>4.9879999999999995</v>
      </c>
      <c r="AO16" s="118">
        <f>[2]Curves!AA17</f>
        <v>0.19500000000000001</v>
      </c>
      <c r="AP16" s="118">
        <f>[2]Curves!AN17</f>
        <v>0</v>
      </c>
      <c r="AQ16" s="118">
        <f>[2]Curves!AB17</f>
        <v>-0.41</v>
      </c>
      <c r="AR16" s="118">
        <f>[2]Curves!AM17</f>
        <v>0.155</v>
      </c>
      <c r="AS16" s="118">
        <f>[2]Curves!Y17</f>
        <v>0.17</v>
      </c>
      <c r="AT16" s="118">
        <f>[2]Curves!AD17</f>
        <v>5.0000000000000001E-3</v>
      </c>
      <c r="AU16" s="118">
        <f>[2]Curves!Y17</f>
        <v>0.17</v>
      </c>
      <c r="AV16" s="118">
        <f>[2]Curves!AH17</f>
        <v>2.5000000000000001E-3</v>
      </c>
      <c r="AW16" s="118">
        <f>[2]Curves!Y17</f>
        <v>0.17</v>
      </c>
      <c r="AX16" s="118">
        <f>[2]Curves!AE17</f>
        <v>2.5000000000000001E-2</v>
      </c>
      <c r="AY16" s="118">
        <f>[2]Curves!Z17</f>
        <v>6.5000000000000002E-2</v>
      </c>
      <c r="AZ16" s="118">
        <f>[2]Curves!AG17</f>
        <v>-2.5000000000000001E-3</v>
      </c>
      <c r="BA16" s="118">
        <f>[2]Curves!Z17</f>
        <v>6.5000000000000002E-2</v>
      </c>
      <c r="BB16" s="118">
        <f>[2]Curves!AI17</f>
        <v>-2.5000000000000001E-3</v>
      </c>
      <c r="BC16" s="118">
        <f>[2]Curves!Z17</f>
        <v>6.5000000000000002E-2</v>
      </c>
      <c r="BD16" s="118">
        <f>[2]Curves!AJ17</f>
        <v>2.75E-2</v>
      </c>
      <c r="BE16" s="118">
        <f>[2]Curves!Z17</f>
        <v>6.5000000000000002E-2</v>
      </c>
      <c r="BF16" s="118">
        <f>[2]Curves!AL17</f>
        <v>-7.4999999999999997E-3</v>
      </c>
      <c r="BG16" s="118">
        <f>[2]Curves!AA17</f>
        <v>0.19500000000000001</v>
      </c>
      <c r="BH16" s="118">
        <f>[2]Curves!AO17</f>
        <v>3.5000000000000003E-2</v>
      </c>
      <c r="BI16" s="118">
        <f>[2]Curves!Z17</f>
        <v>6.5000000000000002E-2</v>
      </c>
      <c r="BJ16" s="118">
        <f>[2]Curves!AK17</f>
        <v>7.4999999999999997E-3</v>
      </c>
      <c r="BK16" s="118">
        <f t="shared" si="2"/>
        <v>0.17</v>
      </c>
      <c r="BL16" s="118">
        <f t="shared" si="3"/>
        <v>2.5000000000000001E-3</v>
      </c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9"/>
      <c r="CG16" s="118"/>
      <c r="CH16" s="119"/>
      <c r="CI16" s="118"/>
      <c r="CJ16" s="118"/>
      <c r="CK16" s="118"/>
      <c r="CL16" s="118"/>
      <c r="CM16" s="118"/>
    </row>
    <row r="17" spans="1:91">
      <c r="A17">
        <v>0.9315647012725139</v>
      </c>
      <c r="B17" t="str">
        <f t="shared" si="0"/>
        <v>0.18500.1800.1800.210-0.0150-0.01500.18500.2300.18500.18500.1800.1800.1500.180.0050.210.0050.180.0050.1850.210.180.1854.9680.190-0.410.1550.1650.0050.1650.00250.1650.0250.055-0.00250.055-0.00250.0550.02750.055-0.00750.190.0350.0550.00750.1650.0025</v>
      </c>
      <c r="C17" s="117">
        <v>37043</v>
      </c>
      <c r="D17" s="118">
        <f>[2]Curves!D18</f>
        <v>0.185</v>
      </c>
      <c r="E17" s="118">
        <v>0</v>
      </c>
      <c r="F17" s="118">
        <f>[2]Curves!I18</f>
        <v>0.18</v>
      </c>
      <c r="G17" s="118">
        <v>0</v>
      </c>
      <c r="H17" s="118">
        <f>[2]Curves!P18</f>
        <v>0.18</v>
      </c>
      <c r="I17" s="118">
        <v>0</v>
      </c>
      <c r="J17" s="118">
        <f>[2]Curves!L18</f>
        <v>0.21</v>
      </c>
      <c r="K17" s="118">
        <v>0</v>
      </c>
      <c r="L17" s="118">
        <f>[2]Curves!U18</f>
        <v>-1.5000000000000013E-2</v>
      </c>
      <c r="M17" s="118">
        <v>0</v>
      </c>
      <c r="N17" s="118">
        <f>[2]Curves!V18</f>
        <v>-1.5000000000000013E-2</v>
      </c>
      <c r="O17" s="118">
        <v>0</v>
      </c>
      <c r="P17" s="118">
        <f>[2]Curves!W18</f>
        <v>0.185</v>
      </c>
      <c r="Q17" s="118">
        <v>0</v>
      </c>
      <c r="R17" s="118">
        <f>[2]Curves!O18</f>
        <v>0.22999999999999998</v>
      </c>
      <c r="S17" s="118">
        <v>0</v>
      </c>
      <c r="T17" s="118">
        <f>[2]Curves!F18</f>
        <v>0.185</v>
      </c>
      <c r="U17" s="118">
        <v>0</v>
      </c>
      <c r="V17" s="118">
        <f>[2]Curves!H18</f>
        <v>0.185</v>
      </c>
      <c r="W17" s="118">
        <v>0</v>
      </c>
      <c r="X17" s="118">
        <f>[2]Curves!S18</f>
        <v>0.18</v>
      </c>
      <c r="Y17" s="118">
        <v>0</v>
      </c>
      <c r="Z17" s="118">
        <f>[2]Curves!K18</f>
        <v>0.18</v>
      </c>
      <c r="AA17" s="118">
        <v>0</v>
      </c>
      <c r="AB17" s="118">
        <f>[2]Curves!G18</f>
        <v>0.15</v>
      </c>
      <c r="AC17" s="118">
        <v>0</v>
      </c>
      <c r="AD17" s="118">
        <f>[2]Curves!R18</f>
        <v>0.18</v>
      </c>
      <c r="AE17" s="118">
        <v>5.0000000000000001E-3</v>
      </c>
      <c r="AF17" s="118">
        <f>[2]Curves!N18</f>
        <v>0.21</v>
      </c>
      <c r="AG17" s="118">
        <v>5.0000000000000001E-3</v>
      </c>
      <c r="AH17" s="118">
        <f>[2]Curves!J18</f>
        <v>0.18</v>
      </c>
      <c r="AI17" s="118">
        <v>5.0000000000000001E-3</v>
      </c>
      <c r="AJ17" s="118">
        <f>[2]Curves!E18</f>
        <v>0.185</v>
      </c>
      <c r="AK17" s="118">
        <f>[2]Curves!M18</f>
        <v>0.21</v>
      </c>
      <c r="AL17" s="118">
        <f>[2]Curves!Q18</f>
        <v>0.18</v>
      </c>
      <c r="AM17" s="118">
        <f t="shared" si="1"/>
        <v>0.185</v>
      </c>
      <c r="AN17" s="118">
        <f>[2]Curves!BB18</f>
        <v>4.968</v>
      </c>
      <c r="AO17" s="118">
        <f>[2]Curves!AA18</f>
        <v>0.19</v>
      </c>
      <c r="AP17" s="118">
        <f>[2]Curves!AN18</f>
        <v>0</v>
      </c>
      <c r="AQ17" s="118">
        <f>[2]Curves!AB18</f>
        <v>-0.41</v>
      </c>
      <c r="AR17" s="118">
        <f>[2]Curves!AM18</f>
        <v>0.155</v>
      </c>
      <c r="AS17" s="118">
        <f>[2]Curves!Y18</f>
        <v>0.16500000000000001</v>
      </c>
      <c r="AT17" s="118">
        <f>[2]Curves!AD18</f>
        <v>5.0000000000000001E-3</v>
      </c>
      <c r="AU17" s="118">
        <f>[2]Curves!Y18</f>
        <v>0.16500000000000001</v>
      </c>
      <c r="AV17" s="118">
        <f>[2]Curves!AH18</f>
        <v>2.5000000000000001E-3</v>
      </c>
      <c r="AW17" s="118">
        <f>[2]Curves!Y18</f>
        <v>0.16500000000000001</v>
      </c>
      <c r="AX17" s="118">
        <f>[2]Curves!AE18</f>
        <v>2.5000000000000001E-2</v>
      </c>
      <c r="AY17" s="118">
        <f>[2]Curves!Z18</f>
        <v>5.5E-2</v>
      </c>
      <c r="AZ17" s="118">
        <f>[2]Curves!AG18</f>
        <v>-2.5000000000000001E-3</v>
      </c>
      <c r="BA17" s="118">
        <f>[2]Curves!Z18</f>
        <v>5.5E-2</v>
      </c>
      <c r="BB17" s="118">
        <f>[2]Curves!AI18</f>
        <v>-2.5000000000000001E-3</v>
      </c>
      <c r="BC17" s="118">
        <f>[2]Curves!Z18</f>
        <v>5.5E-2</v>
      </c>
      <c r="BD17" s="118">
        <f>[2]Curves!AJ18</f>
        <v>2.75E-2</v>
      </c>
      <c r="BE17" s="118">
        <f>[2]Curves!Z18</f>
        <v>5.5E-2</v>
      </c>
      <c r="BF17" s="118">
        <f>[2]Curves!AL18</f>
        <v>-7.4999999999999997E-3</v>
      </c>
      <c r="BG17" s="118">
        <f>[2]Curves!AA18</f>
        <v>0.19</v>
      </c>
      <c r="BH17" s="118">
        <f>[2]Curves!AO18</f>
        <v>3.5000000000000003E-2</v>
      </c>
      <c r="BI17" s="118">
        <f>[2]Curves!Z18</f>
        <v>5.5E-2</v>
      </c>
      <c r="BJ17" s="118">
        <f>[2]Curves!AK18</f>
        <v>7.4999999999999997E-3</v>
      </c>
      <c r="BK17" s="118">
        <f t="shared" si="2"/>
        <v>0.16500000000000001</v>
      </c>
      <c r="BL17" s="118">
        <f t="shared" si="3"/>
        <v>2.5000000000000001E-3</v>
      </c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9"/>
      <c r="CG17" s="118"/>
      <c r="CH17" s="119"/>
      <c r="CI17" s="118"/>
      <c r="CJ17" s="118"/>
      <c r="CK17" s="118"/>
      <c r="CL17" s="118"/>
      <c r="CM17" s="118"/>
    </row>
    <row r="18" spans="1:91">
      <c r="A18">
        <v>0.92598713674311817</v>
      </c>
      <c r="B18" t="str">
        <f t="shared" si="0"/>
        <v>0.18500.1800.1800.210-0.0150-0.01500.18500.2300.18500.18500.1800.1800.1500.180.0050.210.0050.180.0050.1850.210.180.1854.9490.18250-0.410.1550.15750.0050.157500.15750.0250.0500.0500.050.030.05-0.0050.18250.0350.050.010.15750</v>
      </c>
      <c r="C18" s="117">
        <v>37073</v>
      </c>
      <c r="D18" s="118">
        <f>[2]Curves!D19</f>
        <v>0.185</v>
      </c>
      <c r="E18" s="118">
        <v>0</v>
      </c>
      <c r="F18" s="118">
        <f>[2]Curves!I19</f>
        <v>0.18</v>
      </c>
      <c r="G18" s="118">
        <v>0</v>
      </c>
      <c r="H18" s="118">
        <f>[2]Curves!P19</f>
        <v>0.18</v>
      </c>
      <c r="I18" s="118">
        <v>0</v>
      </c>
      <c r="J18" s="118">
        <f>[2]Curves!L19</f>
        <v>0.21</v>
      </c>
      <c r="K18" s="118">
        <v>0</v>
      </c>
      <c r="L18" s="118">
        <f>[2]Curves!U19</f>
        <v>-1.5000000000000013E-2</v>
      </c>
      <c r="M18" s="118">
        <v>0</v>
      </c>
      <c r="N18" s="118">
        <f>[2]Curves!V19</f>
        <v>-1.5000000000000013E-2</v>
      </c>
      <c r="O18" s="118">
        <v>0</v>
      </c>
      <c r="P18" s="118">
        <f>[2]Curves!W19</f>
        <v>0.185</v>
      </c>
      <c r="Q18" s="118">
        <v>0</v>
      </c>
      <c r="R18" s="118">
        <f>[2]Curves!O19</f>
        <v>0.22999999999999998</v>
      </c>
      <c r="S18" s="118">
        <v>0</v>
      </c>
      <c r="T18" s="118">
        <f>[2]Curves!F19</f>
        <v>0.185</v>
      </c>
      <c r="U18" s="118">
        <v>0</v>
      </c>
      <c r="V18" s="118">
        <f>[2]Curves!H19</f>
        <v>0.185</v>
      </c>
      <c r="W18" s="118">
        <v>0</v>
      </c>
      <c r="X18" s="118">
        <f>[2]Curves!S19</f>
        <v>0.18</v>
      </c>
      <c r="Y18" s="118">
        <v>0</v>
      </c>
      <c r="Z18" s="118">
        <f>[2]Curves!K19</f>
        <v>0.18</v>
      </c>
      <c r="AA18" s="118">
        <v>0</v>
      </c>
      <c r="AB18" s="118">
        <f>[2]Curves!G19</f>
        <v>0.15</v>
      </c>
      <c r="AC18" s="118">
        <v>0</v>
      </c>
      <c r="AD18" s="118">
        <f>[2]Curves!R19</f>
        <v>0.18</v>
      </c>
      <c r="AE18" s="118">
        <v>5.0000000000000001E-3</v>
      </c>
      <c r="AF18" s="118">
        <f>[2]Curves!N19</f>
        <v>0.21</v>
      </c>
      <c r="AG18" s="118">
        <v>5.0000000000000001E-3</v>
      </c>
      <c r="AH18" s="118">
        <f>[2]Curves!J19</f>
        <v>0.18</v>
      </c>
      <c r="AI18" s="118">
        <v>5.0000000000000001E-3</v>
      </c>
      <c r="AJ18" s="118">
        <f>[2]Curves!E19</f>
        <v>0.185</v>
      </c>
      <c r="AK18" s="118">
        <f>[2]Curves!M19</f>
        <v>0.21</v>
      </c>
      <c r="AL18" s="118">
        <f>[2]Curves!Q19</f>
        <v>0.18</v>
      </c>
      <c r="AM18" s="118">
        <f t="shared" si="1"/>
        <v>0.185</v>
      </c>
      <c r="AN18" s="118">
        <f>[2]Curves!BB19</f>
        <v>4.9489999999999998</v>
      </c>
      <c r="AO18" s="118">
        <f>[2]Curves!AA19</f>
        <v>0.1825</v>
      </c>
      <c r="AP18" s="118">
        <f>[2]Curves!AN19</f>
        <v>0</v>
      </c>
      <c r="AQ18" s="118">
        <f>[2]Curves!AB19</f>
        <v>-0.41</v>
      </c>
      <c r="AR18" s="118">
        <f>[2]Curves!AM19</f>
        <v>0.155</v>
      </c>
      <c r="AS18" s="118">
        <f>[2]Curves!Y19</f>
        <v>0.1575</v>
      </c>
      <c r="AT18" s="118">
        <f>[2]Curves!AD19</f>
        <v>5.0000000000000001E-3</v>
      </c>
      <c r="AU18" s="118">
        <f>[2]Curves!Y19</f>
        <v>0.1575</v>
      </c>
      <c r="AV18" s="118">
        <f>[2]Curves!AH19</f>
        <v>0</v>
      </c>
      <c r="AW18" s="118">
        <f>[2]Curves!Y19</f>
        <v>0.1575</v>
      </c>
      <c r="AX18" s="118">
        <f>[2]Curves!AE19</f>
        <v>2.5000000000000001E-2</v>
      </c>
      <c r="AY18" s="118">
        <f>[2]Curves!Z19</f>
        <v>0.05</v>
      </c>
      <c r="AZ18" s="118">
        <f>[2]Curves!AG19</f>
        <v>0</v>
      </c>
      <c r="BA18" s="118">
        <f>[2]Curves!Z19</f>
        <v>0.05</v>
      </c>
      <c r="BB18" s="118">
        <f>[2]Curves!AI19</f>
        <v>0</v>
      </c>
      <c r="BC18" s="118">
        <f>[2]Curves!Z19</f>
        <v>0.05</v>
      </c>
      <c r="BD18" s="118">
        <f>[2]Curves!AJ19</f>
        <v>0.03</v>
      </c>
      <c r="BE18" s="118">
        <f>[2]Curves!Z19</f>
        <v>0.05</v>
      </c>
      <c r="BF18" s="118">
        <f>[2]Curves!AL19</f>
        <v>-5.0000000000000001E-3</v>
      </c>
      <c r="BG18" s="118">
        <f>[2]Curves!AA19</f>
        <v>0.1825</v>
      </c>
      <c r="BH18" s="118">
        <f>[2]Curves!AO19</f>
        <v>3.5000000000000003E-2</v>
      </c>
      <c r="BI18" s="118">
        <f>[2]Curves!Z19</f>
        <v>0.05</v>
      </c>
      <c r="BJ18" s="118">
        <f>[2]Curves!AK19</f>
        <v>0.01</v>
      </c>
      <c r="BK18" s="118">
        <f t="shared" si="2"/>
        <v>0.1575</v>
      </c>
      <c r="BL18" s="118">
        <f t="shared" si="3"/>
        <v>0</v>
      </c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9"/>
      <c r="CG18" s="118"/>
      <c r="CH18" s="119"/>
      <c r="CI18" s="118"/>
      <c r="CJ18" s="118"/>
      <c r="CK18" s="118"/>
      <c r="CL18" s="118"/>
      <c r="CM18" s="118"/>
    </row>
    <row r="19" spans="1:91">
      <c r="A19">
        <v>0.92027289783480171</v>
      </c>
      <c r="B19" t="str">
        <f t="shared" si="0"/>
        <v>0.18500.1800.1800.210-0.0150-0.01500.18500.2300.18500.18500.1800.1800.1500.180.0050.210.0050.180.0050.1850.210.180.1854.9490.180-0.410.1550.1550.0050.15500.1550.0250.060.00250.060.00250.060.03250.06-0.00250.180.0350.060.01250.1550</v>
      </c>
      <c r="C19" s="117">
        <v>37104</v>
      </c>
      <c r="D19" s="118">
        <f>[2]Curves!D20</f>
        <v>0.185</v>
      </c>
      <c r="E19" s="118">
        <v>0</v>
      </c>
      <c r="F19" s="118">
        <f>[2]Curves!I20</f>
        <v>0.18</v>
      </c>
      <c r="G19" s="118">
        <v>0</v>
      </c>
      <c r="H19" s="118">
        <f>[2]Curves!P20</f>
        <v>0.18</v>
      </c>
      <c r="I19" s="118">
        <v>0</v>
      </c>
      <c r="J19" s="118">
        <f>[2]Curves!L20</f>
        <v>0.21</v>
      </c>
      <c r="K19" s="118">
        <v>0</v>
      </c>
      <c r="L19" s="118">
        <f>[2]Curves!U20</f>
        <v>-1.5000000000000013E-2</v>
      </c>
      <c r="M19" s="118">
        <v>0</v>
      </c>
      <c r="N19" s="118">
        <f>[2]Curves!V20</f>
        <v>-1.5000000000000013E-2</v>
      </c>
      <c r="O19" s="118">
        <v>0</v>
      </c>
      <c r="P19" s="118">
        <f>[2]Curves!W20</f>
        <v>0.185</v>
      </c>
      <c r="Q19" s="118">
        <v>0</v>
      </c>
      <c r="R19" s="118">
        <f>[2]Curves!O20</f>
        <v>0.22999999999999998</v>
      </c>
      <c r="S19" s="118">
        <v>0</v>
      </c>
      <c r="T19" s="118">
        <f>[2]Curves!F20</f>
        <v>0.185</v>
      </c>
      <c r="U19" s="118">
        <v>0</v>
      </c>
      <c r="V19" s="118">
        <f>[2]Curves!H20</f>
        <v>0.185</v>
      </c>
      <c r="W19" s="118">
        <v>0</v>
      </c>
      <c r="X19" s="118">
        <f>[2]Curves!S20</f>
        <v>0.18</v>
      </c>
      <c r="Y19" s="118">
        <v>0</v>
      </c>
      <c r="Z19" s="118">
        <f>[2]Curves!K20</f>
        <v>0.18</v>
      </c>
      <c r="AA19" s="118">
        <v>0</v>
      </c>
      <c r="AB19" s="118">
        <f>[2]Curves!G20</f>
        <v>0.15</v>
      </c>
      <c r="AC19" s="118">
        <v>0</v>
      </c>
      <c r="AD19" s="118">
        <f>[2]Curves!R20</f>
        <v>0.18</v>
      </c>
      <c r="AE19" s="118">
        <v>5.0000000000000001E-3</v>
      </c>
      <c r="AF19" s="118">
        <f>[2]Curves!N20</f>
        <v>0.21</v>
      </c>
      <c r="AG19" s="118">
        <v>5.0000000000000001E-3</v>
      </c>
      <c r="AH19" s="118">
        <f>[2]Curves!J20</f>
        <v>0.18</v>
      </c>
      <c r="AI19" s="118">
        <v>5.0000000000000001E-3</v>
      </c>
      <c r="AJ19" s="118">
        <f>[2]Curves!E20</f>
        <v>0.185</v>
      </c>
      <c r="AK19" s="118">
        <f>[2]Curves!M20</f>
        <v>0.21</v>
      </c>
      <c r="AL19" s="118">
        <f>[2]Curves!Q20</f>
        <v>0.18</v>
      </c>
      <c r="AM19" s="118">
        <f t="shared" si="1"/>
        <v>0.185</v>
      </c>
      <c r="AN19" s="118">
        <f>[2]Curves!BB20</f>
        <v>4.9489999999999998</v>
      </c>
      <c r="AO19" s="118">
        <f>[2]Curves!AA20</f>
        <v>0.18</v>
      </c>
      <c r="AP19" s="118">
        <f>[2]Curves!AN20</f>
        <v>0</v>
      </c>
      <c r="AQ19" s="118">
        <f>[2]Curves!AB20</f>
        <v>-0.41</v>
      </c>
      <c r="AR19" s="118">
        <f>[2]Curves!AM20</f>
        <v>0.155</v>
      </c>
      <c r="AS19" s="118">
        <f>[2]Curves!Y20</f>
        <v>0.155</v>
      </c>
      <c r="AT19" s="118">
        <f>[2]Curves!AD20</f>
        <v>5.0000000000000001E-3</v>
      </c>
      <c r="AU19" s="118">
        <f>[2]Curves!Y20</f>
        <v>0.155</v>
      </c>
      <c r="AV19" s="118">
        <f>[2]Curves!AH20</f>
        <v>0</v>
      </c>
      <c r="AW19" s="118">
        <f>[2]Curves!Y20</f>
        <v>0.155</v>
      </c>
      <c r="AX19" s="118">
        <f>[2]Curves!AE20</f>
        <v>2.5000000000000001E-2</v>
      </c>
      <c r="AY19" s="118">
        <f>[2]Curves!Z20</f>
        <v>0.06</v>
      </c>
      <c r="AZ19" s="118">
        <f>[2]Curves!AG20</f>
        <v>2.5000000000000001E-3</v>
      </c>
      <c r="BA19" s="118">
        <f>[2]Curves!Z20</f>
        <v>0.06</v>
      </c>
      <c r="BB19" s="118">
        <f>[2]Curves!AI20</f>
        <v>2.5000000000000001E-3</v>
      </c>
      <c r="BC19" s="118">
        <f>[2]Curves!Z20</f>
        <v>0.06</v>
      </c>
      <c r="BD19" s="118">
        <f>[2]Curves!AJ20</f>
        <v>3.2500000000000001E-2</v>
      </c>
      <c r="BE19" s="118">
        <f>[2]Curves!Z20</f>
        <v>0.06</v>
      </c>
      <c r="BF19" s="118">
        <f>[2]Curves!AL20</f>
        <v>-2.5000000000000001E-3</v>
      </c>
      <c r="BG19" s="118">
        <f>[2]Curves!AA20</f>
        <v>0.18</v>
      </c>
      <c r="BH19" s="118">
        <f>[2]Curves!AO20</f>
        <v>3.5000000000000003E-2</v>
      </c>
      <c r="BI19" s="118">
        <f>[2]Curves!Z20</f>
        <v>0.06</v>
      </c>
      <c r="BJ19" s="118">
        <f>[2]Curves!AK20</f>
        <v>1.2500000000000001E-2</v>
      </c>
      <c r="BK19" s="118">
        <f t="shared" si="2"/>
        <v>0.155</v>
      </c>
      <c r="BL19" s="118">
        <f t="shared" si="3"/>
        <v>0</v>
      </c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9"/>
      <c r="CG19" s="118"/>
      <c r="CH19" s="119"/>
      <c r="CI19" s="118"/>
      <c r="CJ19" s="118"/>
      <c r="CK19" s="118"/>
      <c r="CL19" s="118"/>
      <c r="CM19" s="118"/>
    </row>
    <row r="20" spans="1:91">
      <c r="A20">
        <v>0.91457525319580413</v>
      </c>
      <c r="B20" t="str">
        <f t="shared" si="0"/>
        <v>0.18500.1800.1800.210-0.0150-0.01500.18500.2300.18500.18500.1800.1800.1500.180.0050.210.0050.180.0050.1850.210.180.1854.9390.180-0.410.1550.1550.0050.15500.1550.0250.0650.00250.0650.00250.0650.03250.065-0.00250.180.0350.0650.01250.1550</v>
      </c>
      <c r="C20" s="117">
        <v>37135</v>
      </c>
      <c r="D20" s="118">
        <f>[2]Curves!D21</f>
        <v>0.185</v>
      </c>
      <c r="E20" s="118">
        <v>0</v>
      </c>
      <c r="F20" s="118">
        <f>[2]Curves!I21</f>
        <v>0.18</v>
      </c>
      <c r="G20" s="118">
        <v>0</v>
      </c>
      <c r="H20" s="118">
        <f>[2]Curves!P21</f>
        <v>0.18</v>
      </c>
      <c r="I20" s="118">
        <v>0</v>
      </c>
      <c r="J20" s="118">
        <f>[2]Curves!L21</f>
        <v>0.21</v>
      </c>
      <c r="K20" s="118">
        <v>0</v>
      </c>
      <c r="L20" s="118">
        <f>[2]Curves!U21</f>
        <v>-1.5000000000000013E-2</v>
      </c>
      <c r="M20" s="118">
        <v>0</v>
      </c>
      <c r="N20" s="118">
        <f>[2]Curves!V21</f>
        <v>-1.5000000000000013E-2</v>
      </c>
      <c r="O20" s="118">
        <v>0</v>
      </c>
      <c r="P20" s="118">
        <f>[2]Curves!W21</f>
        <v>0.185</v>
      </c>
      <c r="Q20" s="118">
        <v>0</v>
      </c>
      <c r="R20" s="118">
        <f>[2]Curves!O21</f>
        <v>0.22999999999999998</v>
      </c>
      <c r="S20" s="118">
        <v>0</v>
      </c>
      <c r="T20" s="118">
        <f>[2]Curves!F21</f>
        <v>0.185</v>
      </c>
      <c r="U20" s="118">
        <v>0</v>
      </c>
      <c r="V20" s="118">
        <f>[2]Curves!H21</f>
        <v>0.185</v>
      </c>
      <c r="W20" s="118">
        <v>0</v>
      </c>
      <c r="X20" s="118">
        <f>[2]Curves!S21</f>
        <v>0.18</v>
      </c>
      <c r="Y20" s="118">
        <v>0</v>
      </c>
      <c r="Z20" s="118">
        <f>[2]Curves!K21</f>
        <v>0.18</v>
      </c>
      <c r="AA20" s="118">
        <v>0</v>
      </c>
      <c r="AB20" s="118">
        <f>[2]Curves!G21</f>
        <v>0.15</v>
      </c>
      <c r="AC20" s="118">
        <v>0</v>
      </c>
      <c r="AD20" s="118">
        <f>[2]Curves!R21</f>
        <v>0.18</v>
      </c>
      <c r="AE20" s="118">
        <v>5.0000000000000001E-3</v>
      </c>
      <c r="AF20" s="118">
        <f>[2]Curves!N21</f>
        <v>0.21</v>
      </c>
      <c r="AG20" s="118">
        <v>5.0000000000000001E-3</v>
      </c>
      <c r="AH20" s="118">
        <f>[2]Curves!J21</f>
        <v>0.18</v>
      </c>
      <c r="AI20" s="118">
        <v>5.0000000000000001E-3</v>
      </c>
      <c r="AJ20" s="118">
        <f>[2]Curves!E21</f>
        <v>0.185</v>
      </c>
      <c r="AK20" s="118">
        <f>[2]Curves!M21</f>
        <v>0.21</v>
      </c>
      <c r="AL20" s="118">
        <f>[2]Curves!Q21</f>
        <v>0.18</v>
      </c>
      <c r="AM20" s="118">
        <f t="shared" si="1"/>
        <v>0.185</v>
      </c>
      <c r="AN20" s="118">
        <f>[2]Curves!BB21</f>
        <v>4.9389999999999992</v>
      </c>
      <c r="AO20" s="118">
        <f>[2]Curves!AA21</f>
        <v>0.18</v>
      </c>
      <c r="AP20" s="118">
        <f>[2]Curves!AN21</f>
        <v>0</v>
      </c>
      <c r="AQ20" s="118">
        <f>[2]Curves!AB21</f>
        <v>-0.41</v>
      </c>
      <c r="AR20" s="118">
        <f>[2]Curves!AM21</f>
        <v>0.155</v>
      </c>
      <c r="AS20" s="118">
        <f>[2]Curves!Y21</f>
        <v>0.155</v>
      </c>
      <c r="AT20" s="118">
        <f>[2]Curves!AD21</f>
        <v>5.0000000000000001E-3</v>
      </c>
      <c r="AU20" s="118">
        <f>[2]Curves!Y21</f>
        <v>0.155</v>
      </c>
      <c r="AV20" s="118">
        <f>[2]Curves!AH21</f>
        <v>0</v>
      </c>
      <c r="AW20" s="118">
        <f>[2]Curves!Y21</f>
        <v>0.155</v>
      </c>
      <c r="AX20" s="118">
        <f>[2]Curves!AE21</f>
        <v>2.5000000000000001E-2</v>
      </c>
      <c r="AY20" s="118">
        <f>[2]Curves!Z21</f>
        <v>6.5000000000000002E-2</v>
      </c>
      <c r="AZ20" s="118">
        <f>[2]Curves!AG21</f>
        <v>2.5000000000000001E-3</v>
      </c>
      <c r="BA20" s="118">
        <f>[2]Curves!Z21</f>
        <v>6.5000000000000002E-2</v>
      </c>
      <c r="BB20" s="118">
        <f>[2]Curves!AI21</f>
        <v>2.5000000000000001E-3</v>
      </c>
      <c r="BC20" s="118">
        <f>[2]Curves!Z21</f>
        <v>6.5000000000000002E-2</v>
      </c>
      <c r="BD20" s="118">
        <f>[2]Curves!AJ21</f>
        <v>3.2500000000000001E-2</v>
      </c>
      <c r="BE20" s="118">
        <f>[2]Curves!Z21</f>
        <v>6.5000000000000002E-2</v>
      </c>
      <c r="BF20" s="118">
        <f>[2]Curves!AL21</f>
        <v>-2.5000000000000001E-3</v>
      </c>
      <c r="BG20" s="118">
        <f>[2]Curves!AA21</f>
        <v>0.18</v>
      </c>
      <c r="BH20" s="118">
        <f>[2]Curves!AO21</f>
        <v>3.5000000000000003E-2</v>
      </c>
      <c r="BI20" s="118">
        <f>[2]Curves!Z21</f>
        <v>6.5000000000000002E-2</v>
      </c>
      <c r="BJ20" s="118">
        <f>[2]Curves!AK21</f>
        <v>1.2500000000000001E-2</v>
      </c>
      <c r="BK20" s="118">
        <f t="shared" si="2"/>
        <v>0.155</v>
      </c>
      <c r="BL20" s="118">
        <f t="shared" si="3"/>
        <v>0</v>
      </c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9"/>
      <c r="CG20" s="118"/>
      <c r="CH20" s="119"/>
      <c r="CI20" s="118"/>
      <c r="CJ20" s="118"/>
      <c r="CK20" s="118"/>
      <c r="CL20" s="118"/>
      <c r="CM20" s="118"/>
    </row>
    <row r="21" spans="1:91">
      <c r="A21">
        <v>0.90909517702246168</v>
      </c>
      <c r="B21" t="str">
        <f t="shared" si="0"/>
        <v>0.18500.1800.1800.210-0.0150-0.01500.18500.2300.18500.18500.1800.1800.1500.180.0050.210.0050.180.0050.1850.210.180.1854.9440.1950-0.410.1550.170.0050.1700.170.0250.080.00250.080.00250.080.03250.08-0.00250.1950.0350.080.01250.170</v>
      </c>
      <c r="C21" s="117">
        <v>37165</v>
      </c>
      <c r="D21" s="118">
        <f>[2]Curves!D22</f>
        <v>0.185</v>
      </c>
      <c r="E21" s="118">
        <v>0</v>
      </c>
      <c r="F21" s="118">
        <f>[2]Curves!I22</f>
        <v>0.18</v>
      </c>
      <c r="G21" s="118">
        <v>0</v>
      </c>
      <c r="H21" s="118">
        <f>[2]Curves!P22</f>
        <v>0.18</v>
      </c>
      <c r="I21" s="118">
        <v>0</v>
      </c>
      <c r="J21" s="118">
        <f>[2]Curves!L22</f>
        <v>0.21</v>
      </c>
      <c r="K21" s="118">
        <v>0</v>
      </c>
      <c r="L21" s="118">
        <f>[2]Curves!U22</f>
        <v>-1.5000000000000013E-2</v>
      </c>
      <c r="M21" s="118">
        <v>0</v>
      </c>
      <c r="N21" s="118">
        <f>[2]Curves!V22</f>
        <v>-1.5000000000000013E-2</v>
      </c>
      <c r="O21" s="118">
        <v>0</v>
      </c>
      <c r="P21" s="118">
        <f>[2]Curves!W22</f>
        <v>0.185</v>
      </c>
      <c r="Q21" s="118">
        <v>0</v>
      </c>
      <c r="R21" s="118">
        <f>[2]Curves!O22</f>
        <v>0.22999999999999998</v>
      </c>
      <c r="S21" s="118">
        <v>0</v>
      </c>
      <c r="T21" s="118">
        <f>[2]Curves!F22</f>
        <v>0.185</v>
      </c>
      <c r="U21" s="118">
        <v>0</v>
      </c>
      <c r="V21" s="118">
        <f>[2]Curves!H22</f>
        <v>0.185</v>
      </c>
      <c r="W21" s="118">
        <v>0</v>
      </c>
      <c r="X21" s="118">
        <f>[2]Curves!S22</f>
        <v>0.18</v>
      </c>
      <c r="Y21" s="118">
        <v>0</v>
      </c>
      <c r="Z21" s="118">
        <f>[2]Curves!K22</f>
        <v>0.18</v>
      </c>
      <c r="AA21" s="118">
        <v>0</v>
      </c>
      <c r="AB21" s="118">
        <f>[2]Curves!G22</f>
        <v>0.15</v>
      </c>
      <c r="AC21" s="118">
        <v>0</v>
      </c>
      <c r="AD21" s="118">
        <f>[2]Curves!R22</f>
        <v>0.18</v>
      </c>
      <c r="AE21" s="118">
        <v>5.0000000000000001E-3</v>
      </c>
      <c r="AF21" s="118">
        <f>[2]Curves!N22</f>
        <v>0.21</v>
      </c>
      <c r="AG21" s="118">
        <v>5.0000000000000001E-3</v>
      </c>
      <c r="AH21" s="118">
        <f>[2]Curves!J22</f>
        <v>0.18</v>
      </c>
      <c r="AI21" s="118">
        <v>5.0000000000000001E-3</v>
      </c>
      <c r="AJ21" s="118">
        <f>[2]Curves!E22</f>
        <v>0.185</v>
      </c>
      <c r="AK21" s="118">
        <f>[2]Curves!M22</f>
        <v>0.21</v>
      </c>
      <c r="AL21" s="118">
        <f>[2]Curves!Q22</f>
        <v>0.18</v>
      </c>
      <c r="AM21" s="118">
        <f t="shared" si="1"/>
        <v>0.185</v>
      </c>
      <c r="AN21" s="118">
        <f>[2]Curves!BB22</f>
        <v>4.944</v>
      </c>
      <c r="AO21" s="118">
        <f>[2]Curves!AA22</f>
        <v>0.19500000000000001</v>
      </c>
      <c r="AP21" s="118">
        <f>[2]Curves!AN22</f>
        <v>0</v>
      </c>
      <c r="AQ21" s="118">
        <f>[2]Curves!AB22</f>
        <v>-0.41</v>
      </c>
      <c r="AR21" s="118">
        <f>[2]Curves!AM22</f>
        <v>0.155</v>
      </c>
      <c r="AS21" s="118">
        <f>[2]Curves!Y22</f>
        <v>0.17</v>
      </c>
      <c r="AT21" s="118">
        <f>[2]Curves!AD22</f>
        <v>5.0000000000000001E-3</v>
      </c>
      <c r="AU21" s="118">
        <f>[2]Curves!Y22</f>
        <v>0.17</v>
      </c>
      <c r="AV21" s="118">
        <f>[2]Curves!AH22</f>
        <v>0</v>
      </c>
      <c r="AW21" s="118">
        <f>[2]Curves!Y22</f>
        <v>0.17</v>
      </c>
      <c r="AX21" s="118">
        <f>[2]Curves!AE22</f>
        <v>2.5000000000000001E-2</v>
      </c>
      <c r="AY21" s="118">
        <f>[2]Curves!Z22</f>
        <v>0.08</v>
      </c>
      <c r="AZ21" s="118">
        <f>[2]Curves!AG22</f>
        <v>2.5000000000000001E-3</v>
      </c>
      <c r="BA21" s="118">
        <f>[2]Curves!Z22</f>
        <v>0.08</v>
      </c>
      <c r="BB21" s="118">
        <f>[2]Curves!AI22</f>
        <v>2.5000000000000001E-3</v>
      </c>
      <c r="BC21" s="118">
        <f>[2]Curves!Z22</f>
        <v>0.08</v>
      </c>
      <c r="BD21" s="118">
        <f>[2]Curves!AJ22</f>
        <v>3.2500000000000001E-2</v>
      </c>
      <c r="BE21" s="118">
        <f>[2]Curves!Z22</f>
        <v>0.08</v>
      </c>
      <c r="BF21" s="118">
        <f>[2]Curves!AL22</f>
        <v>-2.5000000000000001E-3</v>
      </c>
      <c r="BG21" s="118">
        <f>[2]Curves!AA22</f>
        <v>0.19500000000000001</v>
      </c>
      <c r="BH21" s="118">
        <f>[2]Curves!AO22</f>
        <v>3.5000000000000003E-2</v>
      </c>
      <c r="BI21" s="118">
        <f>[2]Curves!Z22</f>
        <v>0.08</v>
      </c>
      <c r="BJ21" s="118">
        <f>[2]Curves!AK22</f>
        <v>1.2500000000000001E-2</v>
      </c>
      <c r="BK21" s="118">
        <f t="shared" si="2"/>
        <v>0.17</v>
      </c>
      <c r="BL21" s="118">
        <f t="shared" si="3"/>
        <v>0</v>
      </c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9"/>
      <c r="CG21" s="118"/>
      <c r="CH21" s="119"/>
      <c r="CI21" s="118"/>
      <c r="CJ21" s="118"/>
      <c r="CK21" s="118"/>
      <c r="CL21" s="118"/>
      <c r="CM21" s="118"/>
    </row>
    <row r="22" spans="1:91">
      <c r="A22">
        <v>0.90348203489653789</v>
      </c>
      <c r="B22" t="str">
        <f t="shared" si="0"/>
        <v>0.2800.4400.55500.4400.1200.17500.29025600.4700.2800.2800.56500.4500.24500.5550.0050.440.0050.440.0050.280.440.5550.285.1680.2550.005-0.310.1550.210.010.210.010.210.0350.1050.0150.1050.0150.1050.0450.1050.010.2550.0450.1050.0250.210.01</v>
      </c>
      <c r="C22" s="117">
        <v>37196</v>
      </c>
      <c r="D22" s="118">
        <f>[2]Curves!D23</f>
        <v>0.28000000000000003</v>
      </c>
      <c r="E22" s="118">
        <v>0</v>
      </c>
      <c r="F22" s="118">
        <f>[2]Curves!I23</f>
        <v>0.44000000000000006</v>
      </c>
      <c r="G22" s="118">
        <v>0</v>
      </c>
      <c r="H22" s="118">
        <f>[2]Curves!P23</f>
        <v>0.55500000000000005</v>
      </c>
      <c r="I22" s="118">
        <v>0</v>
      </c>
      <c r="J22" s="118">
        <f>[2]Curves!L23</f>
        <v>0.44000000000000006</v>
      </c>
      <c r="K22" s="118">
        <v>0</v>
      </c>
      <c r="L22" s="118">
        <f>[2]Curves!U23</f>
        <v>0.12000000000000002</v>
      </c>
      <c r="M22" s="118">
        <v>0</v>
      </c>
      <c r="N22" s="118">
        <f>[2]Curves!V23</f>
        <v>0.17500000000000002</v>
      </c>
      <c r="O22" s="118">
        <v>0</v>
      </c>
      <c r="P22" s="118">
        <f>[2]Curves!W23</f>
        <v>0.29025600000000007</v>
      </c>
      <c r="Q22" s="118">
        <v>0</v>
      </c>
      <c r="R22" s="118">
        <f>[2]Curves!O23</f>
        <v>0.47000000000000008</v>
      </c>
      <c r="S22" s="118">
        <v>0</v>
      </c>
      <c r="T22" s="118">
        <f>[2]Curves!F23</f>
        <v>0.28000000000000003</v>
      </c>
      <c r="U22" s="118">
        <v>0</v>
      </c>
      <c r="V22" s="118">
        <f>[2]Curves!H23</f>
        <v>0.28000000000000003</v>
      </c>
      <c r="W22" s="118">
        <v>0</v>
      </c>
      <c r="X22" s="118">
        <f>[2]Curves!S23</f>
        <v>0.56500000000000006</v>
      </c>
      <c r="Y22" s="118">
        <v>0</v>
      </c>
      <c r="Z22" s="118">
        <f>[2]Curves!K23</f>
        <v>0.45000000000000007</v>
      </c>
      <c r="AA22" s="118">
        <v>0</v>
      </c>
      <c r="AB22" s="118">
        <f>[2]Curves!G23</f>
        <v>0.24500000000000002</v>
      </c>
      <c r="AC22" s="118">
        <v>0</v>
      </c>
      <c r="AD22" s="118">
        <f>[2]Curves!R23</f>
        <v>0.55500000000000005</v>
      </c>
      <c r="AE22" s="118">
        <v>5.0000000000000001E-3</v>
      </c>
      <c r="AF22" s="118">
        <f>[2]Curves!N23</f>
        <v>0.44000000000000006</v>
      </c>
      <c r="AG22" s="118">
        <v>5.0000000000000001E-3</v>
      </c>
      <c r="AH22" s="118">
        <f>[2]Curves!J23</f>
        <v>0.44000000000000006</v>
      </c>
      <c r="AI22" s="118">
        <v>5.0000000000000001E-3</v>
      </c>
      <c r="AJ22" s="118">
        <f>[2]Curves!E23</f>
        <v>0.28000000000000003</v>
      </c>
      <c r="AK22" s="118">
        <f>[2]Curves!M23</f>
        <v>0.44000000000000006</v>
      </c>
      <c r="AL22" s="118">
        <f>[2]Curves!Q23</f>
        <v>0.55500000000000005</v>
      </c>
      <c r="AM22" s="118">
        <f t="shared" si="1"/>
        <v>0.28000000000000003</v>
      </c>
      <c r="AN22" s="118">
        <f>[2]Curves!BB23</f>
        <v>5.1680000000000001</v>
      </c>
      <c r="AO22" s="118">
        <f>[2]Curves!AA23</f>
        <v>0.255</v>
      </c>
      <c r="AP22" s="118">
        <f>[2]Curves!AN23</f>
        <v>5.0000000000000001E-3</v>
      </c>
      <c r="AQ22" s="118">
        <f>[2]Curves!AB23</f>
        <v>-0.31</v>
      </c>
      <c r="AR22" s="118">
        <f>[2]Curves!AM23</f>
        <v>0.155</v>
      </c>
      <c r="AS22" s="118">
        <f>[2]Curves!Y23</f>
        <v>0.21</v>
      </c>
      <c r="AT22" s="118">
        <f>[2]Curves!AD23</f>
        <v>0.01</v>
      </c>
      <c r="AU22" s="118">
        <f>[2]Curves!Y23</f>
        <v>0.21</v>
      </c>
      <c r="AV22" s="118">
        <f>[2]Curves!AH23</f>
        <v>0.01</v>
      </c>
      <c r="AW22" s="118">
        <f>[2]Curves!Y23</f>
        <v>0.21</v>
      </c>
      <c r="AX22" s="118">
        <f>[2]Curves!AE23</f>
        <v>3.5000000000000003E-2</v>
      </c>
      <c r="AY22" s="118">
        <f>[2]Curves!Z23</f>
        <v>0.105</v>
      </c>
      <c r="AZ22" s="118">
        <f>[2]Curves!AG23</f>
        <v>1.4999999999999999E-2</v>
      </c>
      <c r="BA22" s="118">
        <f>[2]Curves!Z23</f>
        <v>0.105</v>
      </c>
      <c r="BB22" s="118">
        <f>[2]Curves!AI23</f>
        <v>1.4999999999999999E-2</v>
      </c>
      <c r="BC22" s="118">
        <f>[2]Curves!Z23</f>
        <v>0.105</v>
      </c>
      <c r="BD22" s="118">
        <f>[2]Curves!AJ23</f>
        <v>4.4999999999999998E-2</v>
      </c>
      <c r="BE22" s="118">
        <f>[2]Curves!Z23</f>
        <v>0.105</v>
      </c>
      <c r="BF22" s="118">
        <f>[2]Curves!AL23</f>
        <v>0.01</v>
      </c>
      <c r="BG22" s="118">
        <f>[2]Curves!AA23</f>
        <v>0.255</v>
      </c>
      <c r="BH22" s="118">
        <f>[2]Curves!AO23</f>
        <v>4.4999999999999998E-2</v>
      </c>
      <c r="BI22" s="118">
        <f>[2]Curves!Z23</f>
        <v>0.105</v>
      </c>
      <c r="BJ22" s="118">
        <f>[2]Curves!AK23</f>
        <v>2.5000000000000001E-2</v>
      </c>
      <c r="BK22" s="118">
        <f t="shared" si="2"/>
        <v>0.21</v>
      </c>
      <c r="BL22" s="118">
        <f t="shared" si="3"/>
        <v>0.01</v>
      </c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9"/>
      <c r="CG22" s="118"/>
      <c r="CH22" s="119"/>
      <c r="CI22" s="118"/>
      <c r="CJ22" s="118"/>
      <c r="CK22" s="118"/>
      <c r="CL22" s="118"/>
      <c r="CM22" s="118"/>
    </row>
    <row r="23" spans="1:91">
      <c r="A23">
        <v>0.89807123494667118</v>
      </c>
      <c r="B23" t="str">
        <f t="shared" si="0"/>
        <v>0.2200.3800.49500.3800.0600.11500.23185600.4100.2200.2200.50500.3900.18500.4950.0050.380.0050.380.0050.220.380.4950.225.2180.2950.005-0.310.1550.220.010.220.010.220.0350.1450.01750.1450.01750.1450.04750.1450.01250.2950.0450.1450.02750.220.01</v>
      </c>
      <c r="C23" s="117">
        <v>37226</v>
      </c>
      <c r="D23" s="118">
        <f>[2]Curves!D24</f>
        <v>0.22</v>
      </c>
      <c r="E23" s="118">
        <v>0</v>
      </c>
      <c r="F23" s="118">
        <f>[2]Curves!I24</f>
        <v>0.38</v>
      </c>
      <c r="G23" s="118">
        <v>0</v>
      </c>
      <c r="H23" s="118">
        <f>[2]Curves!P24</f>
        <v>0.495</v>
      </c>
      <c r="I23" s="118">
        <v>0</v>
      </c>
      <c r="J23" s="118">
        <f>[2]Curves!L24</f>
        <v>0.38</v>
      </c>
      <c r="K23" s="118">
        <v>0</v>
      </c>
      <c r="L23" s="118">
        <f>[2]Curves!U24</f>
        <v>0.06</v>
      </c>
      <c r="M23" s="118">
        <v>0</v>
      </c>
      <c r="N23" s="118">
        <f>[2]Curves!V24</f>
        <v>0.11499999999999999</v>
      </c>
      <c r="O23" s="118">
        <v>0</v>
      </c>
      <c r="P23" s="118">
        <f>[2]Curves!W24</f>
        <v>0.23185600000000001</v>
      </c>
      <c r="Q23" s="118">
        <v>0</v>
      </c>
      <c r="R23" s="118">
        <f>[2]Curves!O24</f>
        <v>0.41000000000000003</v>
      </c>
      <c r="S23" s="118">
        <v>0</v>
      </c>
      <c r="T23" s="118">
        <f>[2]Curves!F24</f>
        <v>0.22</v>
      </c>
      <c r="U23" s="118">
        <v>0</v>
      </c>
      <c r="V23" s="118">
        <f>[2]Curves!H24</f>
        <v>0.22</v>
      </c>
      <c r="W23" s="118">
        <v>0</v>
      </c>
      <c r="X23" s="118">
        <f>[2]Curves!S24</f>
        <v>0.505</v>
      </c>
      <c r="Y23" s="118">
        <v>0</v>
      </c>
      <c r="Z23" s="118">
        <f>[2]Curves!K24</f>
        <v>0.39</v>
      </c>
      <c r="AA23" s="118">
        <v>0</v>
      </c>
      <c r="AB23" s="118">
        <f>[2]Curves!G24</f>
        <v>0.185</v>
      </c>
      <c r="AC23" s="118">
        <v>0</v>
      </c>
      <c r="AD23" s="118">
        <f>[2]Curves!R24</f>
        <v>0.495</v>
      </c>
      <c r="AE23" s="118">
        <v>5.0000000000000001E-3</v>
      </c>
      <c r="AF23" s="118">
        <f>[2]Curves!N24</f>
        <v>0.38</v>
      </c>
      <c r="AG23" s="118">
        <v>5.0000000000000001E-3</v>
      </c>
      <c r="AH23" s="118">
        <f>[2]Curves!J24</f>
        <v>0.38</v>
      </c>
      <c r="AI23" s="118">
        <v>5.0000000000000001E-3</v>
      </c>
      <c r="AJ23" s="118">
        <f>[2]Curves!E24</f>
        <v>0.22</v>
      </c>
      <c r="AK23" s="118">
        <f>[2]Curves!M24</f>
        <v>0.38</v>
      </c>
      <c r="AL23" s="118">
        <f>[2]Curves!Q24</f>
        <v>0.495</v>
      </c>
      <c r="AM23" s="118">
        <f t="shared" si="1"/>
        <v>0.22</v>
      </c>
      <c r="AN23" s="118">
        <f>[2]Curves!BB24</f>
        <v>5.218</v>
      </c>
      <c r="AO23" s="118">
        <f>[2]Curves!AA24</f>
        <v>0.29499999999999998</v>
      </c>
      <c r="AP23" s="118">
        <f>[2]Curves!AN24</f>
        <v>5.0000000000000001E-3</v>
      </c>
      <c r="AQ23" s="118">
        <f>[2]Curves!AB24</f>
        <v>-0.31</v>
      </c>
      <c r="AR23" s="118">
        <f>[2]Curves!AM24</f>
        <v>0.155</v>
      </c>
      <c r="AS23" s="118">
        <f>[2]Curves!Y24</f>
        <v>0.22</v>
      </c>
      <c r="AT23" s="118">
        <f>[2]Curves!AD24</f>
        <v>0.01</v>
      </c>
      <c r="AU23" s="118">
        <f>[2]Curves!Y24</f>
        <v>0.22</v>
      </c>
      <c r="AV23" s="118">
        <f>[2]Curves!AH24</f>
        <v>0.01</v>
      </c>
      <c r="AW23" s="118">
        <f>[2]Curves!Y24</f>
        <v>0.22</v>
      </c>
      <c r="AX23" s="118">
        <f>[2]Curves!AE24</f>
        <v>3.5000000000000003E-2</v>
      </c>
      <c r="AY23" s="118">
        <f>[2]Curves!Z24</f>
        <v>0.14499999999999999</v>
      </c>
      <c r="AZ23" s="118">
        <f>[2]Curves!AG24</f>
        <v>1.7500000000000002E-2</v>
      </c>
      <c r="BA23" s="118">
        <f>[2]Curves!Z24</f>
        <v>0.14499999999999999</v>
      </c>
      <c r="BB23" s="118">
        <f>[2]Curves!AI24</f>
        <v>1.7500000000000002E-2</v>
      </c>
      <c r="BC23" s="118">
        <f>[2]Curves!Z24</f>
        <v>0.14499999999999999</v>
      </c>
      <c r="BD23" s="118">
        <f>[2]Curves!AJ24</f>
        <v>4.7500000000000001E-2</v>
      </c>
      <c r="BE23" s="118">
        <f>[2]Curves!Z24</f>
        <v>0.14499999999999999</v>
      </c>
      <c r="BF23" s="118">
        <f>[2]Curves!AL24</f>
        <v>1.2500000000000001E-2</v>
      </c>
      <c r="BG23" s="118">
        <f>[2]Curves!AA24</f>
        <v>0.29499999999999998</v>
      </c>
      <c r="BH23" s="118">
        <f>[2]Curves!AO24</f>
        <v>4.4999999999999998E-2</v>
      </c>
      <c r="BI23" s="118">
        <f>[2]Curves!Z24</f>
        <v>0.14499999999999999</v>
      </c>
      <c r="BJ23" s="118">
        <f>[2]Curves!AK24</f>
        <v>2.75E-2</v>
      </c>
      <c r="BK23" s="118">
        <f t="shared" si="2"/>
        <v>0.22</v>
      </c>
      <c r="BL23" s="118">
        <f t="shared" si="3"/>
        <v>0.01</v>
      </c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9"/>
      <c r="CG23" s="118"/>
      <c r="CH23" s="119"/>
      <c r="CI23" s="118"/>
      <c r="CJ23" s="118"/>
      <c r="CK23" s="118"/>
      <c r="CL23" s="118"/>
      <c r="CM23" s="118"/>
    </row>
    <row r="24" spans="1:91">
      <c r="A24">
        <v>0.89250607878159915</v>
      </c>
      <c r="B24" t="str">
        <f t="shared" si="0"/>
        <v>0.2800.4400.55500.4400.1200.17500.29326400.4700.2800.2800.56500.4500.24500.5550.0050.440.0050.440.0050.280.440.5550.285.2620.30750.005-0.310.1550.240.010.240.010.240.0350.1550.020.1550.020.1550.050.1550.0150.30750.0450.1550.030.240.01</v>
      </c>
      <c r="C24" s="117">
        <v>37257</v>
      </c>
      <c r="D24" s="118">
        <f>[2]Curves!D25</f>
        <v>0.27999999999999997</v>
      </c>
      <c r="E24" s="118">
        <v>0</v>
      </c>
      <c r="F24" s="118">
        <f>[2]Curves!I25</f>
        <v>0.43999999999999995</v>
      </c>
      <c r="G24" s="118">
        <v>0</v>
      </c>
      <c r="H24" s="118">
        <f>[2]Curves!P25</f>
        <v>0.55499999999999994</v>
      </c>
      <c r="I24" s="118">
        <v>0</v>
      </c>
      <c r="J24" s="118">
        <f>[2]Curves!L25</f>
        <v>0.43999999999999995</v>
      </c>
      <c r="K24" s="118">
        <v>0</v>
      </c>
      <c r="L24" s="118">
        <f>[2]Curves!U25</f>
        <v>0.11999999999999997</v>
      </c>
      <c r="M24" s="118">
        <v>0</v>
      </c>
      <c r="N24" s="118">
        <f>[2]Curves!V25</f>
        <v>0.17499999999999996</v>
      </c>
      <c r="O24" s="118">
        <v>0</v>
      </c>
      <c r="P24" s="118">
        <f>[2]Curves!W25</f>
        <v>0.29326399999999997</v>
      </c>
      <c r="Q24" s="118">
        <v>0</v>
      </c>
      <c r="R24" s="118">
        <f>[2]Curves!O25</f>
        <v>0.47</v>
      </c>
      <c r="S24" s="118">
        <v>0</v>
      </c>
      <c r="T24" s="118">
        <f>[2]Curves!F25</f>
        <v>0.27999999999999997</v>
      </c>
      <c r="U24" s="118">
        <v>0</v>
      </c>
      <c r="V24" s="118">
        <f>[2]Curves!H25</f>
        <v>0.27999999999999997</v>
      </c>
      <c r="W24" s="118">
        <v>0</v>
      </c>
      <c r="X24" s="118">
        <f>[2]Curves!S25</f>
        <v>0.56499999999999995</v>
      </c>
      <c r="Y24" s="118">
        <v>0</v>
      </c>
      <c r="Z24" s="118">
        <f>[2]Curves!K25</f>
        <v>0.44999999999999996</v>
      </c>
      <c r="AA24" s="118">
        <v>0</v>
      </c>
      <c r="AB24" s="118">
        <f>[2]Curves!G25</f>
        <v>0.24499999999999997</v>
      </c>
      <c r="AC24" s="118">
        <v>0</v>
      </c>
      <c r="AD24" s="118">
        <f>[2]Curves!R25</f>
        <v>0.55499999999999994</v>
      </c>
      <c r="AE24" s="118">
        <v>5.0000000000000001E-3</v>
      </c>
      <c r="AF24" s="118">
        <f>[2]Curves!N25</f>
        <v>0.43999999999999995</v>
      </c>
      <c r="AG24" s="118">
        <v>5.0000000000000001E-3</v>
      </c>
      <c r="AH24" s="118">
        <f>[2]Curves!J25</f>
        <v>0.43999999999999995</v>
      </c>
      <c r="AI24" s="118">
        <v>5.0000000000000001E-3</v>
      </c>
      <c r="AJ24" s="118">
        <f>[2]Curves!E25</f>
        <v>0.27999999999999997</v>
      </c>
      <c r="AK24" s="118">
        <f>[2]Curves!M25</f>
        <v>0.43999999999999995</v>
      </c>
      <c r="AL24" s="118">
        <f>[2]Curves!Q25</f>
        <v>0.55499999999999994</v>
      </c>
      <c r="AM24" s="118">
        <f t="shared" si="1"/>
        <v>0.27999999999999997</v>
      </c>
      <c r="AN24" s="118">
        <f>[2]Curves!BB25</f>
        <v>5.2620000000000005</v>
      </c>
      <c r="AO24" s="118">
        <f>[2]Curves!AA25</f>
        <v>0.3075</v>
      </c>
      <c r="AP24" s="118">
        <f>[2]Curves!AN25</f>
        <v>5.0000000000000001E-3</v>
      </c>
      <c r="AQ24" s="118">
        <f>[2]Curves!AB25</f>
        <v>-0.31</v>
      </c>
      <c r="AR24" s="118">
        <f>[2]Curves!AM25</f>
        <v>0.155</v>
      </c>
      <c r="AS24" s="118">
        <f>[2]Curves!Y25</f>
        <v>0.24</v>
      </c>
      <c r="AT24" s="118">
        <f>[2]Curves!AD25</f>
        <v>0.01</v>
      </c>
      <c r="AU24" s="118">
        <f>[2]Curves!Y25</f>
        <v>0.24</v>
      </c>
      <c r="AV24" s="118">
        <f>[2]Curves!AH25</f>
        <v>0.01</v>
      </c>
      <c r="AW24" s="118">
        <f>[2]Curves!Y25</f>
        <v>0.24</v>
      </c>
      <c r="AX24" s="118">
        <f>[2]Curves!AE25</f>
        <v>3.5000000000000003E-2</v>
      </c>
      <c r="AY24" s="118">
        <f>[2]Curves!Z25</f>
        <v>0.155</v>
      </c>
      <c r="AZ24" s="118">
        <f>[2]Curves!AG25</f>
        <v>0.02</v>
      </c>
      <c r="BA24" s="118">
        <f>[2]Curves!Z25</f>
        <v>0.155</v>
      </c>
      <c r="BB24" s="118">
        <f>[2]Curves!AI25</f>
        <v>0.02</v>
      </c>
      <c r="BC24" s="118">
        <f>[2]Curves!Z25</f>
        <v>0.155</v>
      </c>
      <c r="BD24" s="118">
        <f>[2]Curves!AJ25</f>
        <v>0.05</v>
      </c>
      <c r="BE24" s="118">
        <f>[2]Curves!Z25</f>
        <v>0.155</v>
      </c>
      <c r="BF24" s="118">
        <f>[2]Curves!AL25</f>
        <v>1.4999999999999999E-2</v>
      </c>
      <c r="BG24" s="118">
        <f>[2]Curves!AA25</f>
        <v>0.3075</v>
      </c>
      <c r="BH24" s="118">
        <f>[2]Curves!AO25</f>
        <v>4.4999999999999998E-2</v>
      </c>
      <c r="BI24" s="118">
        <f>[2]Curves!Z25</f>
        <v>0.155</v>
      </c>
      <c r="BJ24" s="118">
        <f>[2]Curves!AK25</f>
        <v>0.03</v>
      </c>
      <c r="BK24" s="118">
        <f t="shared" si="2"/>
        <v>0.24</v>
      </c>
      <c r="BL24" s="118">
        <f t="shared" si="3"/>
        <v>0.01</v>
      </c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9"/>
      <c r="CG24" s="118"/>
      <c r="CH24" s="119"/>
      <c r="CI24" s="118"/>
      <c r="CJ24" s="118"/>
      <c r="CK24" s="118"/>
      <c r="CL24" s="118"/>
      <c r="CM24" s="118"/>
    </row>
    <row r="25" spans="1:91">
      <c r="A25">
        <v>0.88696948028203904</v>
      </c>
      <c r="B25" t="str">
        <f t="shared" si="0"/>
        <v>0.33500.49500.6100.49500.17500.2300.34314400.52500.33500.33500.6200.50500.300.610.0050.4950.0050.4950.0050.3350.4950.610.3355.1020.2850.005-0.310.1550.260.010.260.010.260.0350.1350.02250.1350.02250.1350.05250.1350.01750.2850.0450.1350.03250.260.01</v>
      </c>
      <c r="C25" s="117">
        <v>37288</v>
      </c>
      <c r="D25" s="118">
        <f>[2]Curves!D26</f>
        <v>0.33499999999999996</v>
      </c>
      <c r="E25" s="118">
        <v>0</v>
      </c>
      <c r="F25" s="118">
        <f>[2]Curves!I26</f>
        <v>0.495</v>
      </c>
      <c r="G25" s="118">
        <v>0</v>
      </c>
      <c r="H25" s="118">
        <f>[2]Curves!P26</f>
        <v>0.61</v>
      </c>
      <c r="I25" s="118">
        <v>0</v>
      </c>
      <c r="J25" s="118">
        <f>[2]Curves!L26</f>
        <v>0.495</v>
      </c>
      <c r="K25" s="118">
        <v>0</v>
      </c>
      <c r="L25" s="118">
        <f>[2]Curves!U26</f>
        <v>0.17499999999999996</v>
      </c>
      <c r="M25" s="118">
        <v>0</v>
      </c>
      <c r="N25" s="118">
        <f>[2]Curves!V26</f>
        <v>0.22999999999999995</v>
      </c>
      <c r="O25" s="118">
        <v>0</v>
      </c>
      <c r="P25" s="118">
        <f>[2]Curves!W26</f>
        <v>0.343144</v>
      </c>
      <c r="Q25" s="118">
        <v>0</v>
      </c>
      <c r="R25" s="118">
        <f>[2]Curves!O26</f>
        <v>0.52500000000000002</v>
      </c>
      <c r="S25" s="118">
        <v>0</v>
      </c>
      <c r="T25" s="118">
        <f>[2]Curves!F26</f>
        <v>0.33499999999999996</v>
      </c>
      <c r="U25" s="118">
        <v>0</v>
      </c>
      <c r="V25" s="118">
        <f>[2]Curves!H26</f>
        <v>0.33499999999999996</v>
      </c>
      <c r="W25" s="118">
        <v>0</v>
      </c>
      <c r="X25" s="118">
        <f>[2]Curves!S26</f>
        <v>0.62</v>
      </c>
      <c r="Y25" s="118">
        <v>0</v>
      </c>
      <c r="Z25" s="118">
        <f>[2]Curves!K26</f>
        <v>0.505</v>
      </c>
      <c r="AA25" s="118">
        <v>0</v>
      </c>
      <c r="AB25" s="118">
        <f>[2]Curves!G26</f>
        <v>0.29999999999999993</v>
      </c>
      <c r="AC25" s="118">
        <v>0</v>
      </c>
      <c r="AD25" s="118">
        <f>[2]Curves!R26</f>
        <v>0.61</v>
      </c>
      <c r="AE25" s="118">
        <v>5.0000000000000001E-3</v>
      </c>
      <c r="AF25" s="118">
        <f>[2]Curves!N26</f>
        <v>0.495</v>
      </c>
      <c r="AG25" s="118">
        <v>5.0000000000000001E-3</v>
      </c>
      <c r="AH25" s="118">
        <f>[2]Curves!J26</f>
        <v>0.495</v>
      </c>
      <c r="AI25" s="118">
        <v>5.0000000000000001E-3</v>
      </c>
      <c r="AJ25" s="118">
        <f>[2]Curves!E26</f>
        <v>0.33499999999999996</v>
      </c>
      <c r="AK25" s="118">
        <f>[2]Curves!M26</f>
        <v>0.495</v>
      </c>
      <c r="AL25" s="118">
        <f>[2]Curves!Q26</f>
        <v>0.61</v>
      </c>
      <c r="AM25" s="118">
        <f t="shared" si="1"/>
        <v>0.33499999999999996</v>
      </c>
      <c r="AN25" s="118">
        <f>[2]Curves!BB26</f>
        <v>5.1020000000000003</v>
      </c>
      <c r="AO25" s="118">
        <f>[2]Curves!AA26</f>
        <v>0.28499999999999998</v>
      </c>
      <c r="AP25" s="118">
        <f>[2]Curves!AN26</f>
        <v>5.0000000000000001E-3</v>
      </c>
      <c r="AQ25" s="118">
        <f>[2]Curves!AB26</f>
        <v>-0.31</v>
      </c>
      <c r="AR25" s="118">
        <f>[2]Curves!AM26</f>
        <v>0.155</v>
      </c>
      <c r="AS25" s="118">
        <f>[2]Curves!Y26</f>
        <v>0.26</v>
      </c>
      <c r="AT25" s="118">
        <f>[2]Curves!AD26</f>
        <v>0.01</v>
      </c>
      <c r="AU25" s="118">
        <f>[2]Curves!Y26</f>
        <v>0.26</v>
      </c>
      <c r="AV25" s="118">
        <f>[2]Curves!AH26</f>
        <v>0.01</v>
      </c>
      <c r="AW25" s="118">
        <f>[2]Curves!Y26</f>
        <v>0.26</v>
      </c>
      <c r="AX25" s="118">
        <f>[2]Curves!AE26</f>
        <v>3.5000000000000003E-2</v>
      </c>
      <c r="AY25" s="118">
        <f>[2]Curves!Z26</f>
        <v>0.13500000000000001</v>
      </c>
      <c r="AZ25" s="118">
        <f>[2]Curves!AG26</f>
        <v>2.2499999999999999E-2</v>
      </c>
      <c r="BA25" s="118">
        <f>[2]Curves!Z26</f>
        <v>0.13500000000000001</v>
      </c>
      <c r="BB25" s="118">
        <f>[2]Curves!AI26</f>
        <v>2.2499999999999999E-2</v>
      </c>
      <c r="BC25" s="118">
        <f>[2]Curves!Z26</f>
        <v>0.13500000000000001</v>
      </c>
      <c r="BD25" s="118">
        <f>[2]Curves!AJ26</f>
        <v>5.2499999999999998E-2</v>
      </c>
      <c r="BE25" s="118">
        <f>[2]Curves!Z26</f>
        <v>0.13500000000000001</v>
      </c>
      <c r="BF25" s="118">
        <f>[2]Curves!AL26</f>
        <v>1.7500000000000002E-2</v>
      </c>
      <c r="BG25" s="118">
        <f>[2]Curves!AA26</f>
        <v>0.28499999999999998</v>
      </c>
      <c r="BH25" s="118">
        <f>[2]Curves!AO26</f>
        <v>4.4999999999999998E-2</v>
      </c>
      <c r="BI25" s="118">
        <f>[2]Curves!Z26</f>
        <v>0.13500000000000001</v>
      </c>
      <c r="BJ25" s="118">
        <f>[2]Curves!AK26</f>
        <v>3.2500000000000001E-2</v>
      </c>
      <c r="BK25" s="118">
        <f t="shared" si="2"/>
        <v>0.26</v>
      </c>
      <c r="BL25" s="118">
        <f t="shared" si="3"/>
        <v>0.01</v>
      </c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9"/>
      <c r="CG25" s="118"/>
      <c r="CH25" s="119"/>
      <c r="CI25" s="118"/>
      <c r="CJ25" s="118"/>
      <c r="CK25" s="118"/>
      <c r="CL25" s="118"/>
      <c r="CM25" s="118"/>
    </row>
    <row r="26" spans="1:91">
      <c r="A26">
        <v>0.8819886824922798</v>
      </c>
      <c r="B26" t="str">
        <f t="shared" si="0"/>
        <v>0.33500.49500.6100.49500.17500.2300.336200.52500.33500.33500.6200.50500.300.610.0050.4950.0050.4950.0050.3350.4950.610.3354.8850.28250.005-0.310.1550.260.010.260.010.260.0350.130.0250.130.0250.130.0550.130.020.28250.0450.130.0350.260.01</v>
      </c>
      <c r="C26" s="117">
        <v>37316</v>
      </c>
      <c r="D26" s="118">
        <f>[2]Curves!D27</f>
        <v>0.33499999999999996</v>
      </c>
      <c r="E26" s="118">
        <v>0</v>
      </c>
      <c r="F26" s="118">
        <f>[2]Curves!I27</f>
        <v>0.495</v>
      </c>
      <c r="G26" s="118">
        <v>0</v>
      </c>
      <c r="H26" s="118">
        <f>[2]Curves!P27</f>
        <v>0.61</v>
      </c>
      <c r="I26" s="118">
        <v>0</v>
      </c>
      <c r="J26" s="118">
        <f>[2]Curves!L27</f>
        <v>0.495</v>
      </c>
      <c r="K26" s="118">
        <v>0</v>
      </c>
      <c r="L26" s="118">
        <f>[2]Curves!U27</f>
        <v>0.17499999999999996</v>
      </c>
      <c r="M26" s="118">
        <v>0</v>
      </c>
      <c r="N26" s="118">
        <f>[2]Curves!V27</f>
        <v>0.22999999999999995</v>
      </c>
      <c r="O26" s="118">
        <v>0</v>
      </c>
      <c r="P26" s="118">
        <f>[2]Curves!W27</f>
        <v>0.33619999999999994</v>
      </c>
      <c r="Q26" s="118">
        <v>0</v>
      </c>
      <c r="R26" s="118">
        <f>[2]Curves!O27</f>
        <v>0.52500000000000002</v>
      </c>
      <c r="S26" s="118">
        <v>0</v>
      </c>
      <c r="T26" s="118">
        <f>[2]Curves!F27</f>
        <v>0.33499999999999996</v>
      </c>
      <c r="U26" s="118">
        <v>0</v>
      </c>
      <c r="V26" s="118">
        <f>[2]Curves!H27</f>
        <v>0.33499999999999996</v>
      </c>
      <c r="W26" s="118">
        <v>0</v>
      </c>
      <c r="X26" s="118">
        <f>[2]Curves!S27</f>
        <v>0.62</v>
      </c>
      <c r="Y26" s="118">
        <v>0</v>
      </c>
      <c r="Z26" s="118">
        <f>[2]Curves!K27</f>
        <v>0.505</v>
      </c>
      <c r="AA26" s="118">
        <v>0</v>
      </c>
      <c r="AB26" s="118">
        <f>[2]Curves!G27</f>
        <v>0.29999999999999993</v>
      </c>
      <c r="AC26" s="118">
        <v>0</v>
      </c>
      <c r="AD26" s="118">
        <f>[2]Curves!R27</f>
        <v>0.61</v>
      </c>
      <c r="AE26" s="118">
        <v>5.0000000000000001E-3</v>
      </c>
      <c r="AF26" s="118">
        <f>[2]Curves!N27</f>
        <v>0.495</v>
      </c>
      <c r="AG26" s="118">
        <v>5.0000000000000001E-3</v>
      </c>
      <c r="AH26" s="118">
        <f>[2]Curves!J27</f>
        <v>0.495</v>
      </c>
      <c r="AI26" s="118">
        <v>5.0000000000000001E-3</v>
      </c>
      <c r="AJ26" s="118">
        <f>[2]Curves!E27</f>
        <v>0.33499999999999996</v>
      </c>
      <c r="AK26" s="118">
        <f>[2]Curves!M27</f>
        <v>0.495</v>
      </c>
      <c r="AL26" s="118">
        <f>[2]Curves!Q27</f>
        <v>0.61</v>
      </c>
      <c r="AM26" s="118">
        <f t="shared" si="1"/>
        <v>0.33499999999999996</v>
      </c>
      <c r="AN26" s="118">
        <f>[2]Curves!BB27</f>
        <v>4.8849999999999998</v>
      </c>
      <c r="AO26" s="118">
        <f>[2]Curves!AA27</f>
        <v>0.28249999999999997</v>
      </c>
      <c r="AP26" s="118">
        <f>[2]Curves!AN27</f>
        <v>5.0000000000000001E-3</v>
      </c>
      <c r="AQ26" s="118">
        <f>[2]Curves!AB27</f>
        <v>-0.31</v>
      </c>
      <c r="AR26" s="118">
        <f>[2]Curves!AM27</f>
        <v>0.155</v>
      </c>
      <c r="AS26" s="118">
        <f>[2]Curves!Y27</f>
        <v>0.26</v>
      </c>
      <c r="AT26" s="118">
        <f>[2]Curves!AD27</f>
        <v>0.01</v>
      </c>
      <c r="AU26" s="118">
        <f>[2]Curves!Y27</f>
        <v>0.26</v>
      </c>
      <c r="AV26" s="118">
        <f>[2]Curves!AH27</f>
        <v>0.01</v>
      </c>
      <c r="AW26" s="118">
        <f>[2]Curves!Y27</f>
        <v>0.26</v>
      </c>
      <c r="AX26" s="118">
        <f>[2]Curves!AE27</f>
        <v>3.5000000000000003E-2</v>
      </c>
      <c r="AY26" s="118">
        <f>[2]Curves!Z27</f>
        <v>0.13</v>
      </c>
      <c r="AZ26" s="118">
        <f>[2]Curves!AG27</f>
        <v>2.5000000000000001E-2</v>
      </c>
      <c r="BA26" s="118">
        <f>[2]Curves!Z27</f>
        <v>0.13</v>
      </c>
      <c r="BB26" s="118">
        <f>[2]Curves!AI27</f>
        <v>2.5000000000000001E-2</v>
      </c>
      <c r="BC26" s="118">
        <f>[2]Curves!Z27</f>
        <v>0.13</v>
      </c>
      <c r="BD26" s="118">
        <f>[2]Curves!AJ27</f>
        <v>5.5E-2</v>
      </c>
      <c r="BE26" s="118">
        <f>[2]Curves!Z27</f>
        <v>0.13</v>
      </c>
      <c r="BF26" s="118">
        <f>[2]Curves!AL27</f>
        <v>0.02</v>
      </c>
      <c r="BG26" s="118">
        <f>[2]Curves!AA27</f>
        <v>0.28249999999999997</v>
      </c>
      <c r="BH26" s="118">
        <f>[2]Curves!AO27</f>
        <v>4.4999999999999998E-2</v>
      </c>
      <c r="BI26" s="118">
        <f>[2]Curves!Z27</f>
        <v>0.13</v>
      </c>
      <c r="BJ26" s="118">
        <f>[2]Curves!AK27</f>
        <v>3.5000000000000003E-2</v>
      </c>
      <c r="BK26" s="118">
        <f t="shared" si="2"/>
        <v>0.26</v>
      </c>
      <c r="BL26" s="118">
        <f t="shared" si="3"/>
        <v>0.01</v>
      </c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9"/>
      <c r="CG26" s="118"/>
      <c r="CH26" s="119"/>
      <c r="CI26" s="118"/>
      <c r="CJ26" s="118"/>
      <c r="CK26" s="118"/>
      <c r="CL26" s="118"/>
      <c r="CM26" s="118"/>
    </row>
    <row r="27" spans="1:91">
      <c r="A27">
        <v>0.87652772340221663</v>
      </c>
      <c r="B27" t="str">
        <f t="shared" si="0"/>
        <v>0.17500.1700.1700.20-0.02500.0300.17500.2200.17500.17500.1700.1700.1400.170.0050.20.0050.170.0050.1750.20.170.1754.5080.19750-0.4450.1550.16750.00250.16750.00250.16750.030.0825-0.00250.0825-0.00250.08250.02750.0825-0.00750.19750.040.08250.00750.16750.0025</v>
      </c>
      <c r="C27" s="117">
        <v>37347</v>
      </c>
      <c r="D27" s="118">
        <f>[2]Curves!D28</f>
        <v>0.17499999999999999</v>
      </c>
      <c r="E27" s="118">
        <v>0</v>
      </c>
      <c r="F27" s="118">
        <f>[2]Curves!I28</f>
        <v>0.16999999999999998</v>
      </c>
      <c r="G27" s="118">
        <v>0</v>
      </c>
      <c r="H27" s="118">
        <f>[2]Curves!P28</f>
        <v>0.16999999999999998</v>
      </c>
      <c r="I27" s="118">
        <v>0</v>
      </c>
      <c r="J27" s="118">
        <f>[2]Curves!L28</f>
        <v>0.19999999999999998</v>
      </c>
      <c r="K27" s="118">
        <v>0</v>
      </c>
      <c r="L27" s="118">
        <f>[2]Curves!U28</f>
        <v>-2.5000000000000022E-2</v>
      </c>
      <c r="M27" s="118">
        <v>0</v>
      </c>
      <c r="N27" s="118">
        <f>[2]Curves!V28</f>
        <v>2.9999999999999978E-2</v>
      </c>
      <c r="O27" s="118">
        <v>0</v>
      </c>
      <c r="P27" s="118">
        <f>[2]Curves!W28</f>
        <v>0.17499999999999999</v>
      </c>
      <c r="Q27" s="118">
        <v>0</v>
      </c>
      <c r="R27" s="118">
        <f>[2]Curves!O28</f>
        <v>0.21999999999999997</v>
      </c>
      <c r="S27" s="118">
        <v>0</v>
      </c>
      <c r="T27" s="118">
        <f>[2]Curves!F28</f>
        <v>0.17499999999999999</v>
      </c>
      <c r="U27" s="118">
        <v>0</v>
      </c>
      <c r="V27" s="118">
        <f>[2]Curves!H28</f>
        <v>0.17499999999999999</v>
      </c>
      <c r="W27" s="118">
        <v>0</v>
      </c>
      <c r="X27" s="118">
        <f>[2]Curves!S28</f>
        <v>0.16999999999999998</v>
      </c>
      <c r="Y27" s="118">
        <v>0</v>
      </c>
      <c r="Z27" s="118">
        <f>[2]Curves!K28</f>
        <v>0.16999999999999998</v>
      </c>
      <c r="AA27" s="118">
        <v>0</v>
      </c>
      <c r="AB27" s="118">
        <f>[2]Curves!G28</f>
        <v>0.13999999999999999</v>
      </c>
      <c r="AC27" s="118">
        <v>0</v>
      </c>
      <c r="AD27" s="118">
        <f>[2]Curves!R28</f>
        <v>0.16999999999999998</v>
      </c>
      <c r="AE27" s="118">
        <v>5.0000000000000001E-3</v>
      </c>
      <c r="AF27" s="118">
        <f>[2]Curves!N28</f>
        <v>0.19999999999999998</v>
      </c>
      <c r="AG27" s="118">
        <v>5.0000000000000001E-3</v>
      </c>
      <c r="AH27" s="118">
        <f>[2]Curves!J28</f>
        <v>0.16999999999999998</v>
      </c>
      <c r="AI27" s="118">
        <v>5.0000000000000001E-3</v>
      </c>
      <c r="AJ27" s="118">
        <f>[2]Curves!E28</f>
        <v>0.17499999999999999</v>
      </c>
      <c r="AK27" s="118">
        <f>[2]Curves!M28</f>
        <v>0.19999999999999998</v>
      </c>
      <c r="AL27" s="118">
        <f>[2]Curves!Q28</f>
        <v>0.16999999999999998</v>
      </c>
      <c r="AM27" s="118">
        <f t="shared" si="1"/>
        <v>0.17499999999999999</v>
      </c>
      <c r="AN27" s="118">
        <f>[2]Curves!BB28</f>
        <v>4.508</v>
      </c>
      <c r="AO27" s="118">
        <f>[2]Curves!AA28</f>
        <v>0.19750000000000001</v>
      </c>
      <c r="AP27" s="118">
        <f>[2]Curves!AN28</f>
        <v>0</v>
      </c>
      <c r="AQ27" s="118">
        <f>[2]Curves!AB28</f>
        <v>-0.44500000000000001</v>
      </c>
      <c r="AR27" s="118">
        <f>[2]Curves!AM28</f>
        <v>0.155</v>
      </c>
      <c r="AS27" s="118">
        <f>[2]Curves!Y28</f>
        <v>0.16750000000000001</v>
      </c>
      <c r="AT27" s="118">
        <f>[2]Curves!AD28</f>
        <v>2.5000000000000001E-3</v>
      </c>
      <c r="AU27" s="118">
        <f>[2]Curves!Y28</f>
        <v>0.16750000000000001</v>
      </c>
      <c r="AV27" s="118">
        <f>[2]Curves!AH28</f>
        <v>2.5000000000000001E-3</v>
      </c>
      <c r="AW27" s="118">
        <f>[2]Curves!Y28</f>
        <v>0.16750000000000001</v>
      </c>
      <c r="AX27" s="118">
        <f>[2]Curves!AE28</f>
        <v>0.03</v>
      </c>
      <c r="AY27" s="118">
        <f>[2]Curves!Z28</f>
        <v>8.2500000000000004E-2</v>
      </c>
      <c r="AZ27" s="118">
        <f>[2]Curves!AG28</f>
        <v>-2.5000000000000001E-3</v>
      </c>
      <c r="BA27" s="118">
        <f>[2]Curves!Z28</f>
        <v>8.2500000000000004E-2</v>
      </c>
      <c r="BB27" s="118">
        <f>[2]Curves!AI28</f>
        <v>-2.5000000000000001E-3</v>
      </c>
      <c r="BC27" s="118">
        <f>[2]Curves!Z28</f>
        <v>8.2500000000000004E-2</v>
      </c>
      <c r="BD27" s="118">
        <f>[2]Curves!AJ28</f>
        <v>2.75E-2</v>
      </c>
      <c r="BE27" s="118">
        <f>[2]Curves!Z28</f>
        <v>8.2500000000000004E-2</v>
      </c>
      <c r="BF27" s="118">
        <f>[2]Curves!AL28</f>
        <v>-7.4999999999999997E-3</v>
      </c>
      <c r="BG27" s="118">
        <f>[2]Curves!AA28</f>
        <v>0.19750000000000001</v>
      </c>
      <c r="BH27" s="118">
        <f>[2]Curves!AO28</f>
        <v>0.04</v>
      </c>
      <c r="BI27" s="118">
        <f>[2]Curves!Z28</f>
        <v>8.2500000000000004E-2</v>
      </c>
      <c r="BJ27" s="118">
        <f>[2]Curves!AK28</f>
        <v>7.4999999999999997E-3</v>
      </c>
      <c r="BK27" s="118">
        <f t="shared" si="2"/>
        <v>0.16750000000000001</v>
      </c>
      <c r="BL27" s="118">
        <f t="shared" si="3"/>
        <v>2.5000000000000001E-3</v>
      </c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9"/>
      <c r="CG27" s="118"/>
      <c r="CH27" s="119"/>
      <c r="CI27" s="118"/>
      <c r="CJ27" s="118"/>
      <c r="CK27" s="118"/>
      <c r="CL27" s="118"/>
      <c r="CM27" s="118"/>
    </row>
    <row r="28" spans="1:91">
      <c r="A28">
        <v>0.87131535926310788</v>
      </c>
      <c r="B28" t="str">
        <f t="shared" si="0"/>
        <v>0.17500.1700.1700.20-0.02500.0300.17500.2200.17500.17500.1700.1700.1400.170.0050.20.0050.170.0050.1750.20.170.1754.4280.18750-0.4450.1550.15750.00250.15750.00250.15750.030.0725-0.00250.0725-0.00250.07250.02750.0725-0.00750.18750.040.07250.00750.15750.0025</v>
      </c>
      <c r="C28" s="117">
        <v>37377</v>
      </c>
      <c r="D28" s="118">
        <f>[2]Curves!D29</f>
        <v>0.17499999999999999</v>
      </c>
      <c r="E28" s="118">
        <v>0</v>
      </c>
      <c r="F28" s="118">
        <f>[2]Curves!I29</f>
        <v>0.16999999999999998</v>
      </c>
      <c r="G28" s="118">
        <v>0</v>
      </c>
      <c r="H28" s="118">
        <f>[2]Curves!P29</f>
        <v>0.16999999999999998</v>
      </c>
      <c r="I28" s="118">
        <v>0</v>
      </c>
      <c r="J28" s="118">
        <f>[2]Curves!L29</f>
        <v>0.19999999999999998</v>
      </c>
      <c r="K28" s="118">
        <v>0</v>
      </c>
      <c r="L28" s="118">
        <f>[2]Curves!U29</f>
        <v>-2.5000000000000022E-2</v>
      </c>
      <c r="M28" s="118">
        <v>0</v>
      </c>
      <c r="N28" s="118">
        <f>[2]Curves!V29</f>
        <v>2.9999999999999978E-2</v>
      </c>
      <c r="O28" s="118">
        <v>0</v>
      </c>
      <c r="P28" s="118">
        <f>[2]Curves!W29</f>
        <v>0.17499999999999999</v>
      </c>
      <c r="Q28" s="118">
        <v>0</v>
      </c>
      <c r="R28" s="118">
        <f>[2]Curves!O29</f>
        <v>0.21999999999999997</v>
      </c>
      <c r="S28" s="118">
        <v>0</v>
      </c>
      <c r="T28" s="118">
        <f>[2]Curves!F29</f>
        <v>0.17499999999999999</v>
      </c>
      <c r="U28" s="118">
        <v>0</v>
      </c>
      <c r="V28" s="118">
        <f>[2]Curves!H29</f>
        <v>0.17499999999999999</v>
      </c>
      <c r="W28" s="118">
        <v>0</v>
      </c>
      <c r="X28" s="118">
        <f>[2]Curves!S29</f>
        <v>0.16999999999999998</v>
      </c>
      <c r="Y28" s="118">
        <v>0</v>
      </c>
      <c r="Z28" s="118">
        <f>[2]Curves!K29</f>
        <v>0.16999999999999998</v>
      </c>
      <c r="AA28" s="118">
        <v>0</v>
      </c>
      <c r="AB28" s="118">
        <f>[2]Curves!G29</f>
        <v>0.13999999999999999</v>
      </c>
      <c r="AC28" s="118">
        <v>0</v>
      </c>
      <c r="AD28" s="118">
        <f>[2]Curves!R29</f>
        <v>0.16999999999999998</v>
      </c>
      <c r="AE28" s="118">
        <v>5.0000000000000001E-3</v>
      </c>
      <c r="AF28" s="118">
        <f>[2]Curves!N29</f>
        <v>0.19999999999999998</v>
      </c>
      <c r="AG28" s="118">
        <v>5.0000000000000001E-3</v>
      </c>
      <c r="AH28" s="118">
        <f>[2]Curves!J29</f>
        <v>0.16999999999999998</v>
      </c>
      <c r="AI28" s="118">
        <v>5.0000000000000001E-3</v>
      </c>
      <c r="AJ28" s="118">
        <f>[2]Curves!E29</f>
        <v>0.17499999999999999</v>
      </c>
      <c r="AK28" s="118">
        <f>[2]Curves!M29</f>
        <v>0.19999999999999998</v>
      </c>
      <c r="AL28" s="118">
        <f>[2]Curves!Q29</f>
        <v>0.16999999999999998</v>
      </c>
      <c r="AM28" s="118">
        <f t="shared" si="1"/>
        <v>0.17499999999999999</v>
      </c>
      <c r="AN28" s="118">
        <f>[2]Curves!BB29</f>
        <v>4.4279999999999999</v>
      </c>
      <c r="AO28" s="118">
        <f>[2]Curves!AA29</f>
        <v>0.1875</v>
      </c>
      <c r="AP28" s="118">
        <f>[2]Curves!AN29</f>
        <v>0</v>
      </c>
      <c r="AQ28" s="118">
        <f>[2]Curves!AB29</f>
        <v>-0.44500000000000001</v>
      </c>
      <c r="AR28" s="118">
        <f>[2]Curves!AM29</f>
        <v>0.155</v>
      </c>
      <c r="AS28" s="118">
        <f>[2]Curves!Y29</f>
        <v>0.1575</v>
      </c>
      <c r="AT28" s="118">
        <f>[2]Curves!AD29</f>
        <v>2.5000000000000001E-3</v>
      </c>
      <c r="AU28" s="118">
        <f>[2]Curves!Y29</f>
        <v>0.1575</v>
      </c>
      <c r="AV28" s="118">
        <f>[2]Curves!AH29</f>
        <v>2.5000000000000001E-3</v>
      </c>
      <c r="AW28" s="118">
        <f>[2]Curves!Y29</f>
        <v>0.1575</v>
      </c>
      <c r="AX28" s="118">
        <f>[2]Curves!AE29</f>
        <v>0.03</v>
      </c>
      <c r="AY28" s="118">
        <f>[2]Curves!Z29</f>
        <v>7.2499999999999995E-2</v>
      </c>
      <c r="AZ28" s="118">
        <f>[2]Curves!AG29</f>
        <v>-2.5000000000000001E-3</v>
      </c>
      <c r="BA28" s="118">
        <f>[2]Curves!Z29</f>
        <v>7.2499999999999995E-2</v>
      </c>
      <c r="BB28" s="118">
        <f>[2]Curves!AI29</f>
        <v>-2.5000000000000001E-3</v>
      </c>
      <c r="BC28" s="118">
        <f>[2]Curves!Z29</f>
        <v>7.2499999999999995E-2</v>
      </c>
      <c r="BD28" s="118">
        <f>[2]Curves!AJ29</f>
        <v>2.75E-2</v>
      </c>
      <c r="BE28" s="118">
        <f>[2]Curves!Z29</f>
        <v>7.2499999999999995E-2</v>
      </c>
      <c r="BF28" s="118">
        <f>[2]Curves!AL29</f>
        <v>-7.4999999999999997E-3</v>
      </c>
      <c r="BG28" s="118">
        <f>[2]Curves!AA29</f>
        <v>0.1875</v>
      </c>
      <c r="BH28" s="118">
        <f>[2]Curves!AO29</f>
        <v>0.04</v>
      </c>
      <c r="BI28" s="118">
        <f>[2]Curves!Z29</f>
        <v>7.2499999999999995E-2</v>
      </c>
      <c r="BJ28" s="118">
        <f>[2]Curves!AK29</f>
        <v>7.4999999999999997E-3</v>
      </c>
      <c r="BK28" s="118">
        <f t="shared" si="2"/>
        <v>0.1575</v>
      </c>
      <c r="BL28" s="118">
        <f t="shared" si="3"/>
        <v>2.5000000000000001E-3</v>
      </c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9"/>
      <c r="CG28" s="118"/>
      <c r="CH28" s="119"/>
      <c r="CI28" s="118"/>
      <c r="CJ28" s="118"/>
      <c r="CK28" s="118"/>
      <c r="CL28" s="118"/>
      <c r="CM28" s="118"/>
    </row>
    <row r="29" spans="1:91">
      <c r="A29">
        <v>0.86595823077450607</v>
      </c>
      <c r="B29" t="str">
        <f t="shared" si="0"/>
        <v>0.17500.1700.1700.20-0.02500.0300.17500.2200.17500.17500.1700.1700.1400.170.0050.20.0050.170.0050.1750.20.170.1754.4180.18250-0.4450.1550.15250.00250.15250.00250.15250.030.0675-0.00250.0675-0.00250.06750.02750.0675-0.00750.18250.040.06750.00750.15250.0025</v>
      </c>
      <c r="C29" s="117">
        <v>37408</v>
      </c>
      <c r="D29" s="118">
        <f>[2]Curves!D30</f>
        <v>0.17499999999999999</v>
      </c>
      <c r="E29" s="118">
        <v>0</v>
      </c>
      <c r="F29" s="118">
        <f>[2]Curves!I30</f>
        <v>0.16999999999999998</v>
      </c>
      <c r="G29" s="118">
        <v>0</v>
      </c>
      <c r="H29" s="118">
        <f>[2]Curves!P30</f>
        <v>0.16999999999999998</v>
      </c>
      <c r="I29" s="118">
        <v>0</v>
      </c>
      <c r="J29" s="118">
        <f>[2]Curves!L30</f>
        <v>0.19999999999999998</v>
      </c>
      <c r="K29" s="118">
        <v>0</v>
      </c>
      <c r="L29" s="118">
        <f>[2]Curves!U30</f>
        <v>-2.5000000000000022E-2</v>
      </c>
      <c r="M29" s="118">
        <v>0</v>
      </c>
      <c r="N29" s="118">
        <f>[2]Curves!V30</f>
        <v>2.9999999999999978E-2</v>
      </c>
      <c r="O29" s="118">
        <v>0</v>
      </c>
      <c r="P29" s="118">
        <f>[2]Curves!W30</f>
        <v>0.17499999999999999</v>
      </c>
      <c r="Q29" s="118">
        <v>0</v>
      </c>
      <c r="R29" s="118">
        <f>[2]Curves!O30</f>
        <v>0.21999999999999997</v>
      </c>
      <c r="S29" s="118">
        <v>0</v>
      </c>
      <c r="T29" s="118">
        <f>[2]Curves!F30</f>
        <v>0.17499999999999999</v>
      </c>
      <c r="U29" s="118">
        <v>0</v>
      </c>
      <c r="V29" s="118">
        <f>[2]Curves!H30</f>
        <v>0.17499999999999999</v>
      </c>
      <c r="W29" s="118">
        <v>0</v>
      </c>
      <c r="X29" s="118">
        <f>[2]Curves!S30</f>
        <v>0.16999999999999998</v>
      </c>
      <c r="Y29" s="118">
        <v>0</v>
      </c>
      <c r="Z29" s="118">
        <f>[2]Curves!K30</f>
        <v>0.16999999999999998</v>
      </c>
      <c r="AA29" s="118">
        <v>0</v>
      </c>
      <c r="AB29" s="118">
        <f>[2]Curves!G30</f>
        <v>0.13999999999999999</v>
      </c>
      <c r="AC29" s="118">
        <v>0</v>
      </c>
      <c r="AD29" s="118">
        <f>[2]Curves!R30</f>
        <v>0.16999999999999998</v>
      </c>
      <c r="AE29" s="118">
        <v>5.0000000000000001E-3</v>
      </c>
      <c r="AF29" s="118">
        <f>[2]Curves!N30</f>
        <v>0.19999999999999998</v>
      </c>
      <c r="AG29" s="118">
        <v>5.0000000000000001E-3</v>
      </c>
      <c r="AH29" s="118">
        <f>[2]Curves!J30</f>
        <v>0.16999999999999998</v>
      </c>
      <c r="AI29" s="118">
        <v>5.0000000000000001E-3</v>
      </c>
      <c r="AJ29" s="118">
        <f>[2]Curves!E30</f>
        <v>0.17499999999999999</v>
      </c>
      <c r="AK29" s="118">
        <f>[2]Curves!M30</f>
        <v>0.19999999999999998</v>
      </c>
      <c r="AL29" s="118">
        <f>[2]Curves!Q30</f>
        <v>0.16999999999999998</v>
      </c>
      <c r="AM29" s="118">
        <f t="shared" si="1"/>
        <v>0.17499999999999999</v>
      </c>
      <c r="AN29" s="118">
        <f>[2]Curves!BB30</f>
        <v>4.4180000000000001</v>
      </c>
      <c r="AO29" s="118">
        <f>[2]Curves!AA30</f>
        <v>0.1825</v>
      </c>
      <c r="AP29" s="118">
        <f>[2]Curves!AN30</f>
        <v>0</v>
      </c>
      <c r="AQ29" s="118">
        <f>[2]Curves!AB30</f>
        <v>-0.44500000000000001</v>
      </c>
      <c r="AR29" s="118">
        <f>[2]Curves!AM30</f>
        <v>0.155</v>
      </c>
      <c r="AS29" s="118">
        <f>[2]Curves!Y30</f>
        <v>0.1525</v>
      </c>
      <c r="AT29" s="118">
        <f>[2]Curves!AD30</f>
        <v>2.5000000000000001E-3</v>
      </c>
      <c r="AU29" s="118">
        <f>[2]Curves!Y30</f>
        <v>0.1525</v>
      </c>
      <c r="AV29" s="118">
        <f>[2]Curves!AH30</f>
        <v>2.5000000000000001E-3</v>
      </c>
      <c r="AW29" s="118">
        <f>[2]Curves!Y30</f>
        <v>0.1525</v>
      </c>
      <c r="AX29" s="118">
        <f>[2]Curves!AE30</f>
        <v>0.03</v>
      </c>
      <c r="AY29" s="118">
        <f>[2]Curves!Z30</f>
        <v>6.7500000000000004E-2</v>
      </c>
      <c r="AZ29" s="118">
        <f>[2]Curves!AG30</f>
        <v>-2.5000000000000001E-3</v>
      </c>
      <c r="BA29" s="118">
        <f>[2]Curves!Z30</f>
        <v>6.7500000000000004E-2</v>
      </c>
      <c r="BB29" s="118">
        <f>[2]Curves!AI30</f>
        <v>-2.5000000000000001E-3</v>
      </c>
      <c r="BC29" s="118">
        <f>[2]Curves!Z30</f>
        <v>6.7500000000000004E-2</v>
      </c>
      <c r="BD29" s="118">
        <f>[2]Curves!AJ30</f>
        <v>2.75E-2</v>
      </c>
      <c r="BE29" s="118">
        <f>[2]Curves!Z30</f>
        <v>6.7500000000000004E-2</v>
      </c>
      <c r="BF29" s="118">
        <f>[2]Curves!AL30</f>
        <v>-7.4999999999999997E-3</v>
      </c>
      <c r="BG29" s="118">
        <f>[2]Curves!AA30</f>
        <v>0.1825</v>
      </c>
      <c r="BH29" s="118">
        <f>[2]Curves!AO30</f>
        <v>0.04</v>
      </c>
      <c r="BI29" s="118">
        <f>[2]Curves!Z30</f>
        <v>6.7500000000000004E-2</v>
      </c>
      <c r="BJ29" s="118">
        <f>[2]Curves!AK30</f>
        <v>7.4999999999999997E-3</v>
      </c>
      <c r="BK29" s="118">
        <f t="shared" si="2"/>
        <v>0.1525</v>
      </c>
      <c r="BL29" s="118">
        <f t="shared" si="3"/>
        <v>2.5000000000000001E-3</v>
      </c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9"/>
      <c r="CG29" s="118"/>
      <c r="CH29" s="119"/>
      <c r="CI29" s="118"/>
      <c r="CJ29" s="118"/>
      <c r="CK29" s="118"/>
      <c r="CL29" s="118"/>
      <c r="CM29" s="118"/>
    </row>
    <row r="30" spans="1:91">
      <c r="A30">
        <v>0.86080764673329269</v>
      </c>
      <c r="B30" t="str">
        <f t="shared" si="0"/>
        <v>0.17500.1700.1700.20-0.02500.0300.17500.2200.17500.17500.1700.1700.1400.170.0050.20.0050.170.0050.1750.20.170.1754.4210.17250-0.4450.1550.142500.142500.14250.030.057500.057500.05750.030.0575-0.0050.17250.040.05750.010.14250</v>
      </c>
      <c r="C30" s="117">
        <v>37438</v>
      </c>
      <c r="D30" s="118">
        <f>[2]Curves!D31</f>
        <v>0.17499999999999999</v>
      </c>
      <c r="E30" s="118">
        <v>0</v>
      </c>
      <c r="F30" s="118">
        <f>[2]Curves!I31</f>
        <v>0.16999999999999998</v>
      </c>
      <c r="G30" s="118">
        <v>0</v>
      </c>
      <c r="H30" s="118">
        <f>[2]Curves!P31</f>
        <v>0.16999999999999998</v>
      </c>
      <c r="I30" s="118">
        <v>0</v>
      </c>
      <c r="J30" s="118">
        <f>[2]Curves!L31</f>
        <v>0.19999999999999998</v>
      </c>
      <c r="K30" s="118">
        <v>0</v>
      </c>
      <c r="L30" s="118">
        <f>[2]Curves!U31</f>
        <v>-2.5000000000000022E-2</v>
      </c>
      <c r="M30" s="118">
        <v>0</v>
      </c>
      <c r="N30" s="118">
        <f>[2]Curves!V31</f>
        <v>2.9999999999999978E-2</v>
      </c>
      <c r="O30" s="118">
        <v>0</v>
      </c>
      <c r="P30" s="118">
        <f>[2]Curves!W31</f>
        <v>0.17499999999999999</v>
      </c>
      <c r="Q30" s="118">
        <v>0</v>
      </c>
      <c r="R30" s="118">
        <f>[2]Curves!O31</f>
        <v>0.21999999999999997</v>
      </c>
      <c r="S30" s="118">
        <v>0</v>
      </c>
      <c r="T30" s="118">
        <f>[2]Curves!F31</f>
        <v>0.17499999999999999</v>
      </c>
      <c r="U30" s="118">
        <v>0</v>
      </c>
      <c r="V30" s="118">
        <f>[2]Curves!H31</f>
        <v>0.17499999999999999</v>
      </c>
      <c r="W30" s="118">
        <v>0</v>
      </c>
      <c r="X30" s="118">
        <f>[2]Curves!S31</f>
        <v>0.16999999999999998</v>
      </c>
      <c r="Y30" s="118">
        <v>0</v>
      </c>
      <c r="Z30" s="118">
        <f>[2]Curves!K31</f>
        <v>0.16999999999999998</v>
      </c>
      <c r="AA30" s="118">
        <v>0</v>
      </c>
      <c r="AB30" s="118">
        <f>[2]Curves!G31</f>
        <v>0.13999999999999999</v>
      </c>
      <c r="AC30" s="118">
        <v>0</v>
      </c>
      <c r="AD30" s="118">
        <f>[2]Curves!R31</f>
        <v>0.16999999999999998</v>
      </c>
      <c r="AE30" s="118">
        <v>5.0000000000000001E-3</v>
      </c>
      <c r="AF30" s="118">
        <f>[2]Curves!N31</f>
        <v>0.19999999999999998</v>
      </c>
      <c r="AG30" s="118">
        <v>5.0000000000000001E-3</v>
      </c>
      <c r="AH30" s="118">
        <f>[2]Curves!J31</f>
        <v>0.16999999999999998</v>
      </c>
      <c r="AI30" s="118">
        <v>5.0000000000000001E-3</v>
      </c>
      <c r="AJ30" s="118">
        <f>[2]Curves!E31</f>
        <v>0.17499999999999999</v>
      </c>
      <c r="AK30" s="118">
        <f>[2]Curves!M31</f>
        <v>0.19999999999999998</v>
      </c>
      <c r="AL30" s="118">
        <f>[2]Curves!Q31</f>
        <v>0.16999999999999998</v>
      </c>
      <c r="AM30" s="118">
        <f t="shared" si="1"/>
        <v>0.17499999999999999</v>
      </c>
      <c r="AN30" s="118">
        <f>[2]Curves!BB31</f>
        <v>4.4210000000000003</v>
      </c>
      <c r="AO30" s="118">
        <f>[2]Curves!AA31</f>
        <v>0.17249999999999999</v>
      </c>
      <c r="AP30" s="118">
        <f>[2]Curves!AN31</f>
        <v>0</v>
      </c>
      <c r="AQ30" s="118">
        <f>[2]Curves!AB31</f>
        <v>-0.44500000000000001</v>
      </c>
      <c r="AR30" s="118">
        <f>[2]Curves!AM31</f>
        <v>0.155</v>
      </c>
      <c r="AS30" s="118">
        <f>[2]Curves!Y31</f>
        <v>0.14249999999999999</v>
      </c>
      <c r="AT30" s="118">
        <f>[2]Curves!AD31</f>
        <v>0</v>
      </c>
      <c r="AU30" s="118">
        <f>[2]Curves!Y31</f>
        <v>0.14249999999999999</v>
      </c>
      <c r="AV30" s="118">
        <f>[2]Curves!AH31</f>
        <v>0</v>
      </c>
      <c r="AW30" s="118">
        <f>[2]Curves!Y31</f>
        <v>0.14249999999999999</v>
      </c>
      <c r="AX30" s="118">
        <f>[2]Curves!AE31</f>
        <v>0.03</v>
      </c>
      <c r="AY30" s="118">
        <f>[2]Curves!Z31</f>
        <v>5.7500000000000002E-2</v>
      </c>
      <c r="AZ30" s="118">
        <f>[2]Curves!AG31</f>
        <v>0</v>
      </c>
      <c r="BA30" s="118">
        <f>[2]Curves!Z31</f>
        <v>5.7500000000000002E-2</v>
      </c>
      <c r="BB30" s="118">
        <f>[2]Curves!AI31</f>
        <v>0</v>
      </c>
      <c r="BC30" s="118">
        <f>[2]Curves!Z31</f>
        <v>5.7500000000000002E-2</v>
      </c>
      <c r="BD30" s="118">
        <f>[2]Curves!AJ31</f>
        <v>0.03</v>
      </c>
      <c r="BE30" s="118">
        <f>[2]Curves!Z31</f>
        <v>5.7500000000000002E-2</v>
      </c>
      <c r="BF30" s="118">
        <f>[2]Curves!AL31</f>
        <v>-5.0000000000000001E-3</v>
      </c>
      <c r="BG30" s="118">
        <f>[2]Curves!AA31</f>
        <v>0.17249999999999999</v>
      </c>
      <c r="BH30" s="118">
        <f>[2]Curves!AO31</f>
        <v>0.04</v>
      </c>
      <c r="BI30" s="118">
        <f>[2]Curves!Z31</f>
        <v>5.7500000000000002E-2</v>
      </c>
      <c r="BJ30" s="118">
        <f>[2]Curves!AK31</f>
        <v>0.01</v>
      </c>
      <c r="BK30" s="118">
        <f t="shared" si="2"/>
        <v>0.14249999999999999</v>
      </c>
      <c r="BL30" s="118">
        <f t="shared" si="3"/>
        <v>0</v>
      </c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9"/>
      <c r="CG30" s="118"/>
      <c r="CH30" s="119"/>
      <c r="CI30" s="118"/>
      <c r="CJ30" s="118"/>
      <c r="CK30" s="118"/>
      <c r="CL30" s="118"/>
      <c r="CM30" s="118"/>
    </row>
    <row r="31" spans="1:91">
      <c r="A31">
        <v>0.85552440887068715</v>
      </c>
      <c r="B31" t="str">
        <f t="shared" si="0"/>
        <v>0.17500.1700.1700.20-0.02500.0300.17500.2200.17500.17500.1700.1700.1400.170.0050.20.0050.170.0050.1750.20.170.1754.4310.170-0.4450.1550.1400.1400.140.030.0550.00250.0550.00250.0550.03250.055-0.00250.170.040.0550.01250.140</v>
      </c>
      <c r="C31" s="117">
        <v>37469</v>
      </c>
      <c r="D31" s="118">
        <f>[2]Curves!D32</f>
        <v>0.17499999999999999</v>
      </c>
      <c r="E31" s="118">
        <v>0</v>
      </c>
      <c r="F31" s="118">
        <f>[2]Curves!I32</f>
        <v>0.16999999999999998</v>
      </c>
      <c r="G31" s="118">
        <v>0</v>
      </c>
      <c r="H31" s="118">
        <f>[2]Curves!P32</f>
        <v>0.16999999999999998</v>
      </c>
      <c r="I31" s="118">
        <v>0</v>
      </c>
      <c r="J31" s="118">
        <f>[2]Curves!L32</f>
        <v>0.19999999999999998</v>
      </c>
      <c r="K31" s="118">
        <v>0</v>
      </c>
      <c r="L31" s="118">
        <f>[2]Curves!U32</f>
        <v>-2.5000000000000022E-2</v>
      </c>
      <c r="M31" s="118">
        <v>0</v>
      </c>
      <c r="N31" s="118">
        <f>[2]Curves!V32</f>
        <v>2.9999999999999978E-2</v>
      </c>
      <c r="O31" s="118">
        <v>0</v>
      </c>
      <c r="P31" s="118">
        <f>[2]Curves!W32</f>
        <v>0.17499999999999999</v>
      </c>
      <c r="Q31" s="118">
        <v>0</v>
      </c>
      <c r="R31" s="118">
        <f>[2]Curves!O32</f>
        <v>0.21999999999999997</v>
      </c>
      <c r="S31" s="118">
        <v>0</v>
      </c>
      <c r="T31" s="118">
        <f>[2]Curves!F32</f>
        <v>0.17499999999999999</v>
      </c>
      <c r="U31" s="118">
        <v>0</v>
      </c>
      <c r="V31" s="118">
        <f>[2]Curves!H32</f>
        <v>0.17499999999999999</v>
      </c>
      <c r="W31" s="118">
        <v>0</v>
      </c>
      <c r="X31" s="118">
        <f>[2]Curves!S32</f>
        <v>0.16999999999999998</v>
      </c>
      <c r="Y31" s="118">
        <v>0</v>
      </c>
      <c r="Z31" s="118">
        <f>[2]Curves!K32</f>
        <v>0.16999999999999998</v>
      </c>
      <c r="AA31" s="118">
        <v>0</v>
      </c>
      <c r="AB31" s="118">
        <f>[2]Curves!G32</f>
        <v>0.13999999999999999</v>
      </c>
      <c r="AC31" s="118">
        <v>0</v>
      </c>
      <c r="AD31" s="118">
        <f>[2]Curves!R32</f>
        <v>0.16999999999999998</v>
      </c>
      <c r="AE31" s="118">
        <v>5.0000000000000001E-3</v>
      </c>
      <c r="AF31" s="118">
        <f>[2]Curves!N32</f>
        <v>0.19999999999999998</v>
      </c>
      <c r="AG31" s="118">
        <v>5.0000000000000001E-3</v>
      </c>
      <c r="AH31" s="118">
        <f>[2]Curves!J32</f>
        <v>0.16999999999999998</v>
      </c>
      <c r="AI31" s="118">
        <v>5.0000000000000001E-3</v>
      </c>
      <c r="AJ31" s="118">
        <f>[2]Curves!E32</f>
        <v>0.17499999999999999</v>
      </c>
      <c r="AK31" s="118">
        <f>[2]Curves!M32</f>
        <v>0.19999999999999998</v>
      </c>
      <c r="AL31" s="118">
        <f>[2]Curves!Q32</f>
        <v>0.16999999999999998</v>
      </c>
      <c r="AM31" s="118">
        <f t="shared" si="1"/>
        <v>0.17499999999999999</v>
      </c>
      <c r="AN31" s="118">
        <f>[2]Curves!BB32</f>
        <v>4.431</v>
      </c>
      <c r="AO31" s="118">
        <f>[2]Curves!AA32</f>
        <v>0.17</v>
      </c>
      <c r="AP31" s="118">
        <f>[2]Curves!AN32</f>
        <v>0</v>
      </c>
      <c r="AQ31" s="118">
        <f>[2]Curves!AB32</f>
        <v>-0.44500000000000001</v>
      </c>
      <c r="AR31" s="118">
        <f>[2]Curves!AM32</f>
        <v>0.155</v>
      </c>
      <c r="AS31" s="118">
        <f>[2]Curves!Y32</f>
        <v>0.14000000000000001</v>
      </c>
      <c r="AT31" s="118">
        <f>[2]Curves!AD32</f>
        <v>0</v>
      </c>
      <c r="AU31" s="118">
        <f>[2]Curves!Y32</f>
        <v>0.14000000000000001</v>
      </c>
      <c r="AV31" s="118">
        <f>[2]Curves!AH32</f>
        <v>0</v>
      </c>
      <c r="AW31" s="118">
        <f>[2]Curves!Y32</f>
        <v>0.14000000000000001</v>
      </c>
      <c r="AX31" s="118">
        <f>[2]Curves!AE32</f>
        <v>0.03</v>
      </c>
      <c r="AY31" s="118">
        <f>[2]Curves!Z32</f>
        <v>5.5E-2</v>
      </c>
      <c r="AZ31" s="118">
        <f>[2]Curves!AG32</f>
        <v>2.5000000000000001E-3</v>
      </c>
      <c r="BA31" s="118">
        <f>[2]Curves!Z32</f>
        <v>5.5E-2</v>
      </c>
      <c r="BB31" s="118">
        <f>[2]Curves!AI32</f>
        <v>2.5000000000000001E-3</v>
      </c>
      <c r="BC31" s="118">
        <f>[2]Curves!Z32</f>
        <v>5.5E-2</v>
      </c>
      <c r="BD31" s="118">
        <f>[2]Curves!AJ32</f>
        <v>3.2500000000000001E-2</v>
      </c>
      <c r="BE31" s="118">
        <f>[2]Curves!Z32</f>
        <v>5.5E-2</v>
      </c>
      <c r="BF31" s="118">
        <f>[2]Curves!AL32</f>
        <v>-2.5000000000000001E-3</v>
      </c>
      <c r="BG31" s="118">
        <f>[2]Curves!AA32</f>
        <v>0.17</v>
      </c>
      <c r="BH31" s="118">
        <f>[2]Curves!AO32</f>
        <v>0.04</v>
      </c>
      <c r="BI31" s="118">
        <f>[2]Curves!Z32</f>
        <v>5.5E-2</v>
      </c>
      <c r="BJ31" s="118">
        <f>[2]Curves!AK32</f>
        <v>1.2500000000000001E-2</v>
      </c>
      <c r="BK31" s="118">
        <f t="shared" si="2"/>
        <v>0.14000000000000001</v>
      </c>
      <c r="BL31" s="118">
        <f t="shared" si="3"/>
        <v>0</v>
      </c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9"/>
      <c r="CG31" s="118"/>
      <c r="CH31" s="119"/>
      <c r="CI31" s="118"/>
      <c r="CJ31" s="118"/>
      <c r="CK31" s="118"/>
      <c r="CL31" s="118"/>
      <c r="CM31" s="118"/>
    </row>
    <row r="32" spans="1:91">
      <c r="A32">
        <v>0.85027128209689751</v>
      </c>
      <c r="B32" t="str">
        <f t="shared" si="0"/>
        <v>0.17500.1700.1700.20-0.02500.0300.17500.2200.17500.17500.1700.1700.1400.170.0050.20.0050.170.0050.1750.20.170.1754.4260.16750-0.4450.1550.137500.137500.13750.030.05250.00250.05250.00250.05250.03250.0525-0.00250.16750.040.05250.01250.13750</v>
      </c>
      <c r="C32" s="117">
        <v>37500</v>
      </c>
      <c r="D32" s="118">
        <f>[2]Curves!D33</f>
        <v>0.17499999999999999</v>
      </c>
      <c r="E32" s="118">
        <v>0</v>
      </c>
      <c r="F32" s="118">
        <f>[2]Curves!I33</f>
        <v>0.16999999999999998</v>
      </c>
      <c r="G32" s="118">
        <v>0</v>
      </c>
      <c r="H32" s="118">
        <f>[2]Curves!P33</f>
        <v>0.16999999999999998</v>
      </c>
      <c r="I32" s="118">
        <v>0</v>
      </c>
      <c r="J32" s="118">
        <f>[2]Curves!L33</f>
        <v>0.19999999999999998</v>
      </c>
      <c r="K32" s="118">
        <v>0</v>
      </c>
      <c r="L32" s="118">
        <f>[2]Curves!U33</f>
        <v>-2.5000000000000022E-2</v>
      </c>
      <c r="M32" s="118">
        <v>0</v>
      </c>
      <c r="N32" s="118">
        <f>[2]Curves!V33</f>
        <v>2.9999999999999978E-2</v>
      </c>
      <c r="O32" s="118">
        <v>0</v>
      </c>
      <c r="P32" s="118">
        <f>[2]Curves!W33</f>
        <v>0.17499999999999999</v>
      </c>
      <c r="Q32" s="118">
        <v>0</v>
      </c>
      <c r="R32" s="118">
        <f>[2]Curves!O33</f>
        <v>0.21999999999999997</v>
      </c>
      <c r="S32" s="118">
        <v>0</v>
      </c>
      <c r="T32" s="118">
        <f>[2]Curves!F33</f>
        <v>0.17499999999999999</v>
      </c>
      <c r="U32" s="118">
        <v>0</v>
      </c>
      <c r="V32" s="118">
        <f>[2]Curves!H33</f>
        <v>0.17499999999999999</v>
      </c>
      <c r="W32" s="118">
        <v>0</v>
      </c>
      <c r="X32" s="118">
        <f>[2]Curves!S33</f>
        <v>0.16999999999999998</v>
      </c>
      <c r="Y32" s="118">
        <v>0</v>
      </c>
      <c r="Z32" s="118">
        <f>[2]Curves!K33</f>
        <v>0.16999999999999998</v>
      </c>
      <c r="AA32" s="118">
        <v>0</v>
      </c>
      <c r="AB32" s="118">
        <f>[2]Curves!G33</f>
        <v>0.13999999999999999</v>
      </c>
      <c r="AC32" s="118">
        <v>0</v>
      </c>
      <c r="AD32" s="118">
        <f>[2]Curves!R33</f>
        <v>0.16999999999999998</v>
      </c>
      <c r="AE32" s="118">
        <v>5.0000000000000001E-3</v>
      </c>
      <c r="AF32" s="118">
        <f>[2]Curves!N33</f>
        <v>0.19999999999999998</v>
      </c>
      <c r="AG32" s="118">
        <v>5.0000000000000001E-3</v>
      </c>
      <c r="AH32" s="118">
        <f>[2]Curves!J33</f>
        <v>0.16999999999999998</v>
      </c>
      <c r="AI32" s="118">
        <v>5.0000000000000001E-3</v>
      </c>
      <c r="AJ32" s="118">
        <f>[2]Curves!E33</f>
        <v>0.17499999999999999</v>
      </c>
      <c r="AK32" s="118">
        <f>[2]Curves!M33</f>
        <v>0.19999999999999998</v>
      </c>
      <c r="AL32" s="118">
        <f>[2]Curves!Q33</f>
        <v>0.16999999999999998</v>
      </c>
      <c r="AM32" s="118">
        <f t="shared" si="1"/>
        <v>0.17499999999999999</v>
      </c>
      <c r="AN32" s="118">
        <f>[2]Curves!BB33</f>
        <v>4.4260000000000002</v>
      </c>
      <c r="AO32" s="118">
        <f>[2]Curves!AA33</f>
        <v>0.16750000000000001</v>
      </c>
      <c r="AP32" s="118">
        <f>[2]Curves!AN33</f>
        <v>0</v>
      </c>
      <c r="AQ32" s="118">
        <f>[2]Curves!AB33</f>
        <v>-0.44500000000000001</v>
      </c>
      <c r="AR32" s="118">
        <f>[2]Curves!AM33</f>
        <v>0.155</v>
      </c>
      <c r="AS32" s="118">
        <f>[2]Curves!Y33</f>
        <v>0.13750000000000001</v>
      </c>
      <c r="AT32" s="118">
        <f>[2]Curves!AD33</f>
        <v>0</v>
      </c>
      <c r="AU32" s="118">
        <f>[2]Curves!Y33</f>
        <v>0.13750000000000001</v>
      </c>
      <c r="AV32" s="118">
        <f>[2]Curves!AH33</f>
        <v>0</v>
      </c>
      <c r="AW32" s="118">
        <f>[2]Curves!Y33</f>
        <v>0.13750000000000001</v>
      </c>
      <c r="AX32" s="118">
        <f>[2]Curves!AE33</f>
        <v>0.03</v>
      </c>
      <c r="AY32" s="118">
        <f>[2]Curves!Z33</f>
        <v>5.2499999999999998E-2</v>
      </c>
      <c r="AZ32" s="118">
        <f>[2]Curves!AG33</f>
        <v>2.5000000000000001E-3</v>
      </c>
      <c r="BA32" s="118">
        <f>[2]Curves!Z33</f>
        <v>5.2499999999999998E-2</v>
      </c>
      <c r="BB32" s="118">
        <f>[2]Curves!AI33</f>
        <v>2.5000000000000001E-3</v>
      </c>
      <c r="BC32" s="118">
        <f>[2]Curves!Z33</f>
        <v>5.2499999999999998E-2</v>
      </c>
      <c r="BD32" s="118">
        <f>[2]Curves!AJ33</f>
        <v>3.2500000000000001E-2</v>
      </c>
      <c r="BE32" s="118">
        <f>[2]Curves!Z33</f>
        <v>5.2499999999999998E-2</v>
      </c>
      <c r="BF32" s="118">
        <f>[2]Curves!AL33</f>
        <v>-2.5000000000000001E-3</v>
      </c>
      <c r="BG32" s="118">
        <f>[2]Curves!AA33</f>
        <v>0.16750000000000001</v>
      </c>
      <c r="BH32" s="118">
        <f>[2]Curves!AO33</f>
        <v>0.04</v>
      </c>
      <c r="BI32" s="118">
        <f>[2]Curves!Z33</f>
        <v>5.2499999999999998E-2</v>
      </c>
      <c r="BJ32" s="118">
        <f>[2]Curves!AK33</f>
        <v>1.2500000000000001E-2</v>
      </c>
      <c r="BK32" s="118">
        <f t="shared" si="2"/>
        <v>0.13750000000000001</v>
      </c>
      <c r="BL32" s="118">
        <f t="shared" si="3"/>
        <v>0</v>
      </c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9"/>
      <c r="CG32" s="118"/>
      <c r="CH32" s="119"/>
      <c r="CI32" s="118"/>
      <c r="CJ32" s="118"/>
      <c r="CK32" s="118"/>
      <c r="CL32" s="118"/>
      <c r="CM32" s="118"/>
    </row>
    <row r="33" spans="1:91">
      <c r="A33">
        <v>0.84522379123460789</v>
      </c>
      <c r="B33" t="str">
        <f t="shared" si="0"/>
        <v>0.17500.1700.1700.20-0.02500.0300.17500.2200.17500.17500.1700.1700.1400.170.0050.20.0050.170.0050.1750.20.170.1754.4260.18250-0.4450.1550.152500.152500.15250.030.06750.00250.06750.00250.06750.03250.0675-0.00250.18250.040.06750.01250.15250</v>
      </c>
      <c r="C33" s="117">
        <v>37530</v>
      </c>
      <c r="D33" s="118">
        <f>[2]Curves!D34</f>
        <v>0.17499999999999999</v>
      </c>
      <c r="E33" s="118">
        <v>0</v>
      </c>
      <c r="F33" s="118">
        <f>[2]Curves!I34</f>
        <v>0.16999999999999998</v>
      </c>
      <c r="G33" s="118">
        <v>0</v>
      </c>
      <c r="H33" s="118">
        <f>[2]Curves!P34</f>
        <v>0.16999999999999998</v>
      </c>
      <c r="I33" s="118">
        <v>0</v>
      </c>
      <c r="J33" s="118">
        <f>[2]Curves!L34</f>
        <v>0.19999999999999998</v>
      </c>
      <c r="K33" s="118">
        <v>0</v>
      </c>
      <c r="L33" s="118">
        <f>[2]Curves!U34</f>
        <v>-2.5000000000000022E-2</v>
      </c>
      <c r="M33" s="118">
        <v>0</v>
      </c>
      <c r="N33" s="118">
        <f>[2]Curves!V34</f>
        <v>2.9999999999999978E-2</v>
      </c>
      <c r="O33" s="118">
        <v>0</v>
      </c>
      <c r="P33" s="118">
        <f>[2]Curves!W34</f>
        <v>0.17499999999999999</v>
      </c>
      <c r="Q33" s="118">
        <v>0</v>
      </c>
      <c r="R33" s="118">
        <f>[2]Curves!O34</f>
        <v>0.21999999999999997</v>
      </c>
      <c r="S33" s="118">
        <v>0</v>
      </c>
      <c r="T33" s="118">
        <f>[2]Curves!F34</f>
        <v>0.17499999999999999</v>
      </c>
      <c r="U33" s="118">
        <v>0</v>
      </c>
      <c r="V33" s="118">
        <f>[2]Curves!H34</f>
        <v>0.17499999999999999</v>
      </c>
      <c r="W33" s="118">
        <v>0</v>
      </c>
      <c r="X33" s="118">
        <f>[2]Curves!S34</f>
        <v>0.16999999999999998</v>
      </c>
      <c r="Y33" s="118">
        <v>0</v>
      </c>
      <c r="Z33" s="118">
        <f>[2]Curves!K34</f>
        <v>0.16999999999999998</v>
      </c>
      <c r="AA33" s="118">
        <v>0</v>
      </c>
      <c r="AB33" s="118">
        <f>[2]Curves!G34</f>
        <v>0.13999999999999999</v>
      </c>
      <c r="AC33" s="118">
        <v>0</v>
      </c>
      <c r="AD33" s="118">
        <f>[2]Curves!R34</f>
        <v>0.16999999999999998</v>
      </c>
      <c r="AE33" s="118">
        <v>5.0000000000000001E-3</v>
      </c>
      <c r="AF33" s="118">
        <f>[2]Curves!N34</f>
        <v>0.19999999999999998</v>
      </c>
      <c r="AG33" s="118">
        <v>5.0000000000000001E-3</v>
      </c>
      <c r="AH33" s="118">
        <f>[2]Curves!J34</f>
        <v>0.16999999999999998</v>
      </c>
      <c r="AI33" s="118">
        <v>5.0000000000000001E-3</v>
      </c>
      <c r="AJ33" s="118">
        <f>[2]Curves!E34</f>
        <v>0.17499999999999999</v>
      </c>
      <c r="AK33" s="118">
        <f>[2]Curves!M34</f>
        <v>0.19999999999999998</v>
      </c>
      <c r="AL33" s="118">
        <f>[2]Curves!Q34</f>
        <v>0.16999999999999998</v>
      </c>
      <c r="AM33" s="118">
        <f t="shared" si="1"/>
        <v>0.17499999999999999</v>
      </c>
      <c r="AN33" s="118">
        <f>[2]Curves!BB34</f>
        <v>4.4260000000000002</v>
      </c>
      <c r="AO33" s="118">
        <f>[2]Curves!AA34</f>
        <v>0.1825</v>
      </c>
      <c r="AP33" s="118">
        <f>[2]Curves!AN34</f>
        <v>0</v>
      </c>
      <c r="AQ33" s="118">
        <f>[2]Curves!AB34</f>
        <v>-0.44500000000000001</v>
      </c>
      <c r="AR33" s="118">
        <f>[2]Curves!AM34</f>
        <v>0.155</v>
      </c>
      <c r="AS33" s="118">
        <f>[2]Curves!Y34</f>
        <v>0.1525</v>
      </c>
      <c r="AT33" s="118">
        <f>[2]Curves!AD34</f>
        <v>0</v>
      </c>
      <c r="AU33" s="118">
        <f>[2]Curves!Y34</f>
        <v>0.1525</v>
      </c>
      <c r="AV33" s="118">
        <f>[2]Curves!AH34</f>
        <v>0</v>
      </c>
      <c r="AW33" s="118">
        <f>[2]Curves!Y34</f>
        <v>0.1525</v>
      </c>
      <c r="AX33" s="118">
        <f>[2]Curves!AE34</f>
        <v>0.03</v>
      </c>
      <c r="AY33" s="118">
        <f>[2]Curves!Z34</f>
        <v>6.7500000000000004E-2</v>
      </c>
      <c r="AZ33" s="118">
        <f>[2]Curves!AG34</f>
        <v>2.5000000000000001E-3</v>
      </c>
      <c r="BA33" s="118">
        <f>[2]Curves!Z34</f>
        <v>6.7500000000000004E-2</v>
      </c>
      <c r="BB33" s="118">
        <f>[2]Curves!AI34</f>
        <v>2.5000000000000001E-3</v>
      </c>
      <c r="BC33" s="118">
        <f>[2]Curves!Z34</f>
        <v>6.7500000000000004E-2</v>
      </c>
      <c r="BD33" s="118">
        <f>[2]Curves!AJ34</f>
        <v>3.2500000000000001E-2</v>
      </c>
      <c r="BE33" s="118">
        <f>[2]Curves!Z34</f>
        <v>6.7500000000000004E-2</v>
      </c>
      <c r="BF33" s="118">
        <f>[2]Curves!AL34</f>
        <v>-2.5000000000000001E-3</v>
      </c>
      <c r="BG33" s="118">
        <f>[2]Curves!AA34</f>
        <v>0.1825</v>
      </c>
      <c r="BH33" s="118">
        <f>[2]Curves!AO34</f>
        <v>0.04</v>
      </c>
      <c r="BI33" s="118">
        <f>[2]Curves!Z34</f>
        <v>6.7500000000000004E-2</v>
      </c>
      <c r="BJ33" s="118">
        <f>[2]Curves!AK34</f>
        <v>1.2500000000000001E-2</v>
      </c>
      <c r="BK33" s="118">
        <f t="shared" si="2"/>
        <v>0.1525</v>
      </c>
      <c r="BL33" s="118">
        <f t="shared" si="3"/>
        <v>0</v>
      </c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9"/>
      <c r="CG33" s="118"/>
      <c r="CH33" s="119"/>
      <c r="CI33" s="118"/>
      <c r="CJ33" s="118"/>
      <c r="CK33" s="118"/>
      <c r="CL33" s="118"/>
      <c r="CM33" s="118"/>
    </row>
    <row r="34" spans="1:91">
      <c r="A34">
        <v>0.84004916770182447</v>
      </c>
      <c r="B34" t="str">
        <f t="shared" si="0"/>
        <v>0.2700.4300.5400.4200.1100.16500.26275200.4500.2700.2700.5600.4300.23500.540.0050.420.0050.430.0050.270.420.540.274.6210.25250.005-0.3650.1550.20750.010.20750.010.20750.0450.11250.0150.11250.0150.11250.0450.11250.010.25250.0550.11250.0250.20750.01</v>
      </c>
      <c r="C34" s="117">
        <v>37561</v>
      </c>
      <c r="D34" s="118">
        <f>[2]Curves!D35</f>
        <v>0.27</v>
      </c>
      <c r="E34" s="118">
        <v>0</v>
      </c>
      <c r="F34" s="118">
        <f>[2]Curves!I35</f>
        <v>0.43000000000000005</v>
      </c>
      <c r="G34" s="118">
        <v>0</v>
      </c>
      <c r="H34" s="118">
        <f>[2]Curves!P35</f>
        <v>0.54</v>
      </c>
      <c r="I34" s="118">
        <v>0</v>
      </c>
      <c r="J34" s="118">
        <f>[2]Curves!L35</f>
        <v>0.42000000000000004</v>
      </c>
      <c r="K34" s="118">
        <v>0</v>
      </c>
      <c r="L34" s="118">
        <f>[2]Curves!U35</f>
        <v>0.11000000000000001</v>
      </c>
      <c r="M34" s="118">
        <v>0</v>
      </c>
      <c r="N34" s="118">
        <f>[2]Curves!V35</f>
        <v>0.16500000000000001</v>
      </c>
      <c r="O34" s="118">
        <v>0</v>
      </c>
      <c r="P34" s="118">
        <f>[2]Curves!W35</f>
        <v>0.26275200000000004</v>
      </c>
      <c r="Q34" s="118">
        <v>0</v>
      </c>
      <c r="R34" s="118">
        <f>[2]Curves!O35</f>
        <v>0.45000000000000007</v>
      </c>
      <c r="S34" s="118">
        <v>0</v>
      </c>
      <c r="T34" s="118">
        <f>[2]Curves!F35</f>
        <v>0.27</v>
      </c>
      <c r="U34" s="118">
        <v>0</v>
      </c>
      <c r="V34" s="118">
        <f>[2]Curves!H35</f>
        <v>0.27</v>
      </c>
      <c r="W34" s="118">
        <v>0</v>
      </c>
      <c r="X34" s="118">
        <f>[2]Curves!S35</f>
        <v>0.56000000000000005</v>
      </c>
      <c r="Y34" s="118">
        <v>0</v>
      </c>
      <c r="Z34" s="118">
        <f>[2]Curves!K35</f>
        <v>0.43000000000000005</v>
      </c>
      <c r="AA34" s="118">
        <v>0</v>
      </c>
      <c r="AB34" s="118">
        <f>[2]Curves!G35</f>
        <v>0.23500000000000001</v>
      </c>
      <c r="AC34" s="118">
        <v>0</v>
      </c>
      <c r="AD34" s="118">
        <f>[2]Curves!R35</f>
        <v>0.54</v>
      </c>
      <c r="AE34" s="118">
        <v>5.0000000000000001E-3</v>
      </c>
      <c r="AF34" s="118">
        <f>[2]Curves!N35</f>
        <v>0.42000000000000004</v>
      </c>
      <c r="AG34" s="118">
        <v>5.0000000000000001E-3</v>
      </c>
      <c r="AH34" s="118">
        <f>[2]Curves!J35</f>
        <v>0.43000000000000005</v>
      </c>
      <c r="AI34" s="118">
        <v>5.0000000000000001E-3</v>
      </c>
      <c r="AJ34" s="118">
        <f>[2]Curves!E35</f>
        <v>0.27</v>
      </c>
      <c r="AK34" s="118">
        <f>[2]Curves!M35</f>
        <v>0.42000000000000004</v>
      </c>
      <c r="AL34" s="118">
        <f>[2]Curves!Q35</f>
        <v>0.54</v>
      </c>
      <c r="AM34" s="118">
        <f t="shared" si="1"/>
        <v>0.27</v>
      </c>
      <c r="AN34" s="118">
        <f>[2]Curves!BB35</f>
        <v>4.6210000000000004</v>
      </c>
      <c r="AO34" s="118">
        <f>[2]Curves!AA35</f>
        <v>0.2525</v>
      </c>
      <c r="AP34" s="118">
        <f>[2]Curves!AN35</f>
        <v>5.0000000000000001E-3</v>
      </c>
      <c r="AQ34" s="118">
        <f>[2]Curves!AB35</f>
        <v>-0.36499999999999999</v>
      </c>
      <c r="AR34" s="118">
        <f>[2]Curves!AM35</f>
        <v>0.155</v>
      </c>
      <c r="AS34" s="118">
        <f>[2]Curves!Y35</f>
        <v>0.20749999999999999</v>
      </c>
      <c r="AT34" s="118">
        <f>[2]Curves!AD35</f>
        <v>0.01</v>
      </c>
      <c r="AU34" s="118">
        <f>[2]Curves!Y35</f>
        <v>0.20749999999999999</v>
      </c>
      <c r="AV34" s="118">
        <f>[2]Curves!AH35</f>
        <v>0.01</v>
      </c>
      <c r="AW34" s="118">
        <f>[2]Curves!Y35</f>
        <v>0.20749999999999999</v>
      </c>
      <c r="AX34" s="118">
        <f>[2]Curves!AE35</f>
        <v>4.4999999999999998E-2</v>
      </c>
      <c r="AY34" s="118">
        <f>[2]Curves!Z35</f>
        <v>0.1125</v>
      </c>
      <c r="AZ34" s="118">
        <f>[2]Curves!AG35</f>
        <v>1.4999999999999999E-2</v>
      </c>
      <c r="BA34" s="118">
        <f>[2]Curves!Z35</f>
        <v>0.1125</v>
      </c>
      <c r="BB34" s="118">
        <f>[2]Curves!AI35</f>
        <v>1.4999999999999999E-2</v>
      </c>
      <c r="BC34" s="118">
        <f>[2]Curves!Z35</f>
        <v>0.1125</v>
      </c>
      <c r="BD34" s="118">
        <f>[2]Curves!AJ35</f>
        <v>4.4999999999999998E-2</v>
      </c>
      <c r="BE34" s="118">
        <f>[2]Curves!Z35</f>
        <v>0.1125</v>
      </c>
      <c r="BF34" s="118">
        <f>[2]Curves!AL35</f>
        <v>0.01</v>
      </c>
      <c r="BG34" s="118">
        <f>[2]Curves!AA35</f>
        <v>0.2525</v>
      </c>
      <c r="BH34" s="118">
        <f>[2]Curves!AO35</f>
        <v>5.5E-2</v>
      </c>
      <c r="BI34" s="118">
        <f>[2]Curves!Z35</f>
        <v>0.1125</v>
      </c>
      <c r="BJ34" s="118">
        <f>[2]Curves!AK35</f>
        <v>2.5000000000000001E-2</v>
      </c>
      <c r="BK34" s="118">
        <f t="shared" si="2"/>
        <v>0.20749999999999999</v>
      </c>
      <c r="BL34" s="118">
        <f t="shared" si="3"/>
        <v>0.01</v>
      </c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9"/>
      <c r="CG34" s="118"/>
      <c r="CH34" s="119"/>
      <c r="CI34" s="118"/>
      <c r="CJ34" s="118"/>
      <c r="CK34" s="118"/>
      <c r="CL34" s="118"/>
      <c r="CM34" s="118"/>
    </row>
    <row r="35" spans="1:91">
      <c r="A35">
        <v>0.83507076418234449</v>
      </c>
      <c r="B35" t="str">
        <f t="shared" si="0"/>
        <v>0.2100.3700.4800.3600.0500.10500.20396800.3900.2100.2100.500.3700.17500.480.0050.360.0050.370.0050.210.360.480.214.6590.29250.005-0.3650.1550.24750.010.24750.010.24750.0450.15250.01750.15250.01750.15250.04750.15250.01250.29250.0550.15250.02750.24750.01</v>
      </c>
      <c r="C35" s="117">
        <v>37591</v>
      </c>
      <c r="D35" s="118">
        <f>[2]Curves!D36</f>
        <v>0.21</v>
      </c>
      <c r="E35" s="118">
        <v>0</v>
      </c>
      <c r="F35" s="118">
        <f>[2]Curves!I36</f>
        <v>0.37</v>
      </c>
      <c r="G35" s="118">
        <v>0</v>
      </c>
      <c r="H35" s="118">
        <f>[2]Curves!P36</f>
        <v>0.48</v>
      </c>
      <c r="I35" s="118">
        <v>0</v>
      </c>
      <c r="J35" s="118">
        <f>[2]Curves!L36</f>
        <v>0.36</v>
      </c>
      <c r="K35" s="118">
        <v>0</v>
      </c>
      <c r="L35" s="118">
        <f>[2]Curves!U36</f>
        <v>4.9999999999999989E-2</v>
      </c>
      <c r="M35" s="118">
        <v>0</v>
      </c>
      <c r="N35" s="118">
        <f>[2]Curves!V36</f>
        <v>0.10499999999999998</v>
      </c>
      <c r="O35" s="118">
        <v>0</v>
      </c>
      <c r="P35" s="118">
        <f>[2]Curves!W36</f>
        <v>0.20396799999999998</v>
      </c>
      <c r="Q35" s="118">
        <v>0</v>
      </c>
      <c r="R35" s="118">
        <f>[2]Curves!O36</f>
        <v>0.39</v>
      </c>
      <c r="S35" s="118">
        <v>0</v>
      </c>
      <c r="T35" s="118">
        <f>[2]Curves!F36</f>
        <v>0.21</v>
      </c>
      <c r="U35" s="118">
        <v>0</v>
      </c>
      <c r="V35" s="118">
        <f>[2]Curves!H36</f>
        <v>0.21</v>
      </c>
      <c r="W35" s="118">
        <v>0</v>
      </c>
      <c r="X35" s="118">
        <f>[2]Curves!S36</f>
        <v>0.5</v>
      </c>
      <c r="Y35" s="118">
        <v>0</v>
      </c>
      <c r="Z35" s="118">
        <f>[2]Curves!K36</f>
        <v>0.37</v>
      </c>
      <c r="AA35" s="118">
        <v>0</v>
      </c>
      <c r="AB35" s="118">
        <f>[2]Curves!G36</f>
        <v>0.17499999999999999</v>
      </c>
      <c r="AC35" s="118">
        <v>0</v>
      </c>
      <c r="AD35" s="118">
        <f>[2]Curves!R36</f>
        <v>0.48</v>
      </c>
      <c r="AE35" s="118">
        <v>5.0000000000000001E-3</v>
      </c>
      <c r="AF35" s="118">
        <f>[2]Curves!N36</f>
        <v>0.36</v>
      </c>
      <c r="AG35" s="118">
        <v>5.0000000000000001E-3</v>
      </c>
      <c r="AH35" s="118">
        <f>[2]Curves!J36</f>
        <v>0.37</v>
      </c>
      <c r="AI35" s="118">
        <v>5.0000000000000001E-3</v>
      </c>
      <c r="AJ35" s="118">
        <f>[2]Curves!E36</f>
        <v>0.21</v>
      </c>
      <c r="AK35" s="118">
        <f>[2]Curves!M36</f>
        <v>0.36</v>
      </c>
      <c r="AL35" s="118">
        <f>[2]Curves!Q36</f>
        <v>0.48</v>
      </c>
      <c r="AM35" s="118">
        <f t="shared" si="1"/>
        <v>0.21</v>
      </c>
      <c r="AN35" s="118">
        <f>[2]Curves!BB36</f>
        <v>4.6589999999999998</v>
      </c>
      <c r="AO35" s="118">
        <f>[2]Curves!AA36</f>
        <v>0.29249999999999998</v>
      </c>
      <c r="AP35" s="118">
        <f>[2]Curves!AN36</f>
        <v>5.0000000000000001E-3</v>
      </c>
      <c r="AQ35" s="118">
        <f>[2]Curves!AB36</f>
        <v>-0.36499999999999999</v>
      </c>
      <c r="AR35" s="118">
        <f>[2]Curves!AM36</f>
        <v>0.155</v>
      </c>
      <c r="AS35" s="118">
        <f>[2]Curves!Y36</f>
        <v>0.2475</v>
      </c>
      <c r="AT35" s="118">
        <f>[2]Curves!AD36</f>
        <v>0.01</v>
      </c>
      <c r="AU35" s="118">
        <f>[2]Curves!Y36</f>
        <v>0.2475</v>
      </c>
      <c r="AV35" s="118">
        <f>[2]Curves!AH36</f>
        <v>0.01</v>
      </c>
      <c r="AW35" s="118">
        <f>[2]Curves!Y36</f>
        <v>0.2475</v>
      </c>
      <c r="AX35" s="118">
        <f>[2]Curves!AE36</f>
        <v>4.4999999999999998E-2</v>
      </c>
      <c r="AY35" s="118">
        <f>[2]Curves!Z36</f>
        <v>0.1525</v>
      </c>
      <c r="AZ35" s="118">
        <f>[2]Curves!AG36</f>
        <v>1.7500000000000002E-2</v>
      </c>
      <c r="BA35" s="118">
        <f>[2]Curves!Z36</f>
        <v>0.1525</v>
      </c>
      <c r="BB35" s="118">
        <f>[2]Curves!AI36</f>
        <v>1.7500000000000002E-2</v>
      </c>
      <c r="BC35" s="118">
        <f>[2]Curves!Z36</f>
        <v>0.1525</v>
      </c>
      <c r="BD35" s="118">
        <f>[2]Curves!AJ36</f>
        <v>4.7500000000000001E-2</v>
      </c>
      <c r="BE35" s="118">
        <f>[2]Curves!Z36</f>
        <v>0.1525</v>
      </c>
      <c r="BF35" s="118">
        <f>[2]Curves!AL36</f>
        <v>1.2500000000000001E-2</v>
      </c>
      <c r="BG35" s="118">
        <f>[2]Curves!AA36</f>
        <v>0.29249999999999998</v>
      </c>
      <c r="BH35" s="118">
        <f>[2]Curves!AO36</f>
        <v>5.5E-2</v>
      </c>
      <c r="BI35" s="118">
        <f>[2]Curves!Z36</f>
        <v>0.1525</v>
      </c>
      <c r="BJ35" s="118">
        <f>[2]Curves!AK36</f>
        <v>2.75E-2</v>
      </c>
      <c r="BK35" s="118">
        <f t="shared" si="2"/>
        <v>0.2475</v>
      </c>
      <c r="BL35" s="118">
        <f t="shared" si="3"/>
        <v>0.01</v>
      </c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9"/>
      <c r="CG35" s="118"/>
      <c r="CH35" s="119"/>
      <c r="CI35" s="118"/>
      <c r="CJ35" s="118"/>
      <c r="CK35" s="118"/>
      <c r="CL35" s="118"/>
      <c r="CM35" s="118"/>
    </row>
    <row r="36" spans="1:91">
      <c r="A36">
        <v>0.82995033237430471</v>
      </c>
      <c r="B36" t="str">
        <f t="shared" si="0"/>
        <v>0.2700.4300.5400.4200.1100.16500.26652800.4500.2700.2700.5600.4300.23500.540.0050.420.0050.430.0050.270.420.540.274.7390.3050.005-0.3650.1550.260.010.260.010.260.0450.1650.020.1650.020.1650.050.1650.0150.3050.0550.1650.030.260.01</v>
      </c>
      <c r="C36" s="117">
        <v>37622</v>
      </c>
      <c r="D36" s="118">
        <f>[2]Curves!D37</f>
        <v>0.26999999999999996</v>
      </c>
      <c r="E36" s="118">
        <v>0</v>
      </c>
      <c r="F36" s="118">
        <f>[2]Curves!I37</f>
        <v>0.42999999999999994</v>
      </c>
      <c r="G36" s="118">
        <v>0</v>
      </c>
      <c r="H36" s="118">
        <f>[2]Curves!P37</f>
        <v>0.53999999999999992</v>
      </c>
      <c r="I36" s="118">
        <v>0</v>
      </c>
      <c r="J36" s="118">
        <f>[2]Curves!L37</f>
        <v>0.41999999999999993</v>
      </c>
      <c r="K36" s="118">
        <v>0</v>
      </c>
      <c r="L36" s="118">
        <f>[2]Curves!U37</f>
        <v>0.10999999999999996</v>
      </c>
      <c r="M36" s="118">
        <v>0</v>
      </c>
      <c r="N36" s="118">
        <f>[2]Curves!V37</f>
        <v>0.16499999999999995</v>
      </c>
      <c r="O36" s="118">
        <v>0</v>
      </c>
      <c r="P36" s="118">
        <f>[2]Curves!W37</f>
        <v>0.26652799999999999</v>
      </c>
      <c r="Q36" s="118">
        <v>0</v>
      </c>
      <c r="R36" s="118">
        <f>[2]Curves!O37</f>
        <v>0.44999999999999996</v>
      </c>
      <c r="S36" s="118">
        <v>0</v>
      </c>
      <c r="T36" s="118">
        <f>[2]Curves!F37</f>
        <v>0.26999999999999996</v>
      </c>
      <c r="U36" s="118">
        <v>0</v>
      </c>
      <c r="V36" s="118">
        <f>[2]Curves!H37</f>
        <v>0.26999999999999996</v>
      </c>
      <c r="W36" s="118">
        <v>0</v>
      </c>
      <c r="X36" s="118">
        <f>[2]Curves!S37</f>
        <v>0.55999999999999994</v>
      </c>
      <c r="Y36" s="118">
        <v>0</v>
      </c>
      <c r="Z36" s="118">
        <f>[2]Curves!K37</f>
        <v>0.42999999999999994</v>
      </c>
      <c r="AA36" s="118">
        <v>0</v>
      </c>
      <c r="AB36" s="118">
        <f>[2]Curves!G37</f>
        <v>0.23499999999999996</v>
      </c>
      <c r="AC36" s="118">
        <v>0</v>
      </c>
      <c r="AD36" s="118">
        <f>[2]Curves!R37</f>
        <v>0.53999999999999992</v>
      </c>
      <c r="AE36" s="118">
        <v>5.0000000000000001E-3</v>
      </c>
      <c r="AF36" s="118">
        <f>[2]Curves!N37</f>
        <v>0.41999999999999993</v>
      </c>
      <c r="AG36" s="118">
        <v>5.0000000000000001E-3</v>
      </c>
      <c r="AH36" s="118">
        <f>[2]Curves!J37</f>
        <v>0.42999999999999994</v>
      </c>
      <c r="AI36" s="118">
        <v>5.0000000000000001E-3</v>
      </c>
      <c r="AJ36" s="118">
        <f>[2]Curves!E37</f>
        <v>0.26999999999999996</v>
      </c>
      <c r="AK36" s="118">
        <f>[2]Curves!M37</f>
        <v>0.41999999999999993</v>
      </c>
      <c r="AL36" s="118">
        <f>[2]Curves!Q37</f>
        <v>0.53999999999999992</v>
      </c>
      <c r="AM36" s="118">
        <f t="shared" si="1"/>
        <v>0.26999999999999996</v>
      </c>
      <c r="AN36" s="118">
        <f>[2]Curves!BB37</f>
        <v>4.7389999999999999</v>
      </c>
      <c r="AO36" s="118">
        <f>[2]Curves!AA37</f>
        <v>0.30499999999999999</v>
      </c>
      <c r="AP36" s="118">
        <f>[2]Curves!AN37</f>
        <v>5.0000000000000001E-3</v>
      </c>
      <c r="AQ36" s="118">
        <f>[2]Curves!AB37</f>
        <v>-0.36499999999999999</v>
      </c>
      <c r="AR36" s="118">
        <f>[2]Curves!AM37</f>
        <v>0.155</v>
      </c>
      <c r="AS36" s="118">
        <f>[2]Curves!Y37</f>
        <v>0.26</v>
      </c>
      <c r="AT36" s="118">
        <f>[2]Curves!AD37</f>
        <v>0.01</v>
      </c>
      <c r="AU36" s="118">
        <f>[2]Curves!Y37</f>
        <v>0.26</v>
      </c>
      <c r="AV36" s="118">
        <f>[2]Curves!AH37</f>
        <v>0.01</v>
      </c>
      <c r="AW36" s="118">
        <f>[2]Curves!Y37</f>
        <v>0.26</v>
      </c>
      <c r="AX36" s="118">
        <f>[2]Curves!AE37</f>
        <v>4.4999999999999998E-2</v>
      </c>
      <c r="AY36" s="118">
        <f>[2]Curves!Z37</f>
        <v>0.16500000000000001</v>
      </c>
      <c r="AZ36" s="118">
        <f>[2]Curves!AG37</f>
        <v>0.02</v>
      </c>
      <c r="BA36" s="118">
        <f>[2]Curves!Z37</f>
        <v>0.16500000000000001</v>
      </c>
      <c r="BB36" s="118">
        <f>[2]Curves!AI37</f>
        <v>0.02</v>
      </c>
      <c r="BC36" s="118">
        <f>[2]Curves!Z37</f>
        <v>0.16500000000000001</v>
      </c>
      <c r="BD36" s="118">
        <f>[2]Curves!AJ37</f>
        <v>0.05</v>
      </c>
      <c r="BE36" s="118">
        <f>[2]Curves!Z37</f>
        <v>0.16500000000000001</v>
      </c>
      <c r="BF36" s="118">
        <f>[2]Curves!AL37</f>
        <v>1.4999999999999999E-2</v>
      </c>
      <c r="BG36" s="118">
        <f>[2]Curves!AA37</f>
        <v>0.30499999999999999</v>
      </c>
      <c r="BH36" s="118">
        <f>[2]Curves!AO37</f>
        <v>5.5E-2</v>
      </c>
      <c r="BI36" s="118">
        <f>[2]Curves!Z37</f>
        <v>0.16500000000000001</v>
      </c>
      <c r="BJ36" s="118">
        <f>[2]Curves!AK37</f>
        <v>0.03</v>
      </c>
      <c r="BK36" s="118">
        <f t="shared" si="2"/>
        <v>0.26</v>
      </c>
      <c r="BL36" s="118">
        <f t="shared" si="3"/>
        <v>0.01</v>
      </c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9"/>
      <c r="CG36" s="118"/>
      <c r="CH36" s="119"/>
      <c r="CI36" s="118"/>
      <c r="CJ36" s="118"/>
      <c r="CK36" s="118"/>
      <c r="CL36" s="118"/>
      <c r="CM36" s="118"/>
    </row>
    <row r="37" spans="1:91">
      <c r="A37">
        <v>0.8248522861596842</v>
      </c>
      <c r="B37" t="str">
        <f t="shared" si="0"/>
        <v>0.32500.48500.59500.47500.16500.2200.31768800.50500.32500.32500.61500.48500.2900.5950.0050.4750.0050.4850.0050.3250.4750.5950.3254.6190.28250.005-0.3650.1550.23750.010.23750.010.23750.0450.14250.02250.14250.02250.14250.05250.14250.01750.28250.0550.14250.03250.23750.01</v>
      </c>
      <c r="C37" s="117">
        <v>37653</v>
      </c>
      <c r="D37" s="118">
        <f>[2]Curves!D38</f>
        <v>0.32499999999999996</v>
      </c>
      <c r="E37" s="118">
        <v>0</v>
      </c>
      <c r="F37" s="118">
        <f>[2]Curves!I38</f>
        <v>0.48499999999999999</v>
      </c>
      <c r="G37" s="118">
        <v>0</v>
      </c>
      <c r="H37" s="118">
        <f>[2]Curves!P38</f>
        <v>0.59499999999999997</v>
      </c>
      <c r="I37" s="118">
        <v>0</v>
      </c>
      <c r="J37" s="118">
        <f>[2]Curves!L38</f>
        <v>0.47499999999999998</v>
      </c>
      <c r="K37" s="118">
        <v>0</v>
      </c>
      <c r="L37" s="118">
        <f>[2]Curves!U38</f>
        <v>0.16499999999999995</v>
      </c>
      <c r="M37" s="118">
        <v>0</v>
      </c>
      <c r="N37" s="118">
        <f>[2]Curves!V38</f>
        <v>0.21999999999999995</v>
      </c>
      <c r="O37" s="118">
        <v>0</v>
      </c>
      <c r="P37" s="118">
        <f>[2]Curves!W38</f>
        <v>0.31768799999999997</v>
      </c>
      <c r="Q37" s="118">
        <v>0</v>
      </c>
      <c r="R37" s="118">
        <f>[2]Curves!O38</f>
        <v>0.505</v>
      </c>
      <c r="S37" s="118">
        <v>0</v>
      </c>
      <c r="T37" s="118">
        <f>[2]Curves!F38</f>
        <v>0.32499999999999996</v>
      </c>
      <c r="U37" s="118">
        <v>0</v>
      </c>
      <c r="V37" s="118">
        <f>[2]Curves!H38</f>
        <v>0.32499999999999996</v>
      </c>
      <c r="W37" s="118">
        <v>0</v>
      </c>
      <c r="X37" s="118">
        <f>[2]Curves!S38</f>
        <v>0.61499999999999999</v>
      </c>
      <c r="Y37" s="118">
        <v>0</v>
      </c>
      <c r="Z37" s="118">
        <f>[2]Curves!K38</f>
        <v>0.48499999999999999</v>
      </c>
      <c r="AA37" s="118">
        <v>0</v>
      </c>
      <c r="AB37" s="118">
        <f>[2]Curves!G38</f>
        <v>0.28999999999999992</v>
      </c>
      <c r="AC37" s="118">
        <v>0</v>
      </c>
      <c r="AD37" s="118">
        <f>[2]Curves!R38</f>
        <v>0.59499999999999997</v>
      </c>
      <c r="AE37" s="118">
        <v>5.0000000000000001E-3</v>
      </c>
      <c r="AF37" s="118">
        <f>[2]Curves!N38</f>
        <v>0.47499999999999998</v>
      </c>
      <c r="AG37" s="118">
        <v>5.0000000000000001E-3</v>
      </c>
      <c r="AH37" s="118">
        <f>[2]Curves!J38</f>
        <v>0.48499999999999999</v>
      </c>
      <c r="AI37" s="118">
        <v>5.0000000000000001E-3</v>
      </c>
      <c r="AJ37" s="118">
        <f>[2]Curves!E38</f>
        <v>0.32499999999999996</v>
      </c>
      <c r="AK37" s="118">
        <f>[2]Curves!M38</f>
        <v>0.47499999999999998</v>
      </c>
      <c r="AL37" s="118">
        <f>[2]Curves!Q38</f>
        <v>0.59499999999999997</v>
      </c>
      <c r="AM37" s="118">
        <f t="shared" si="1"/>
        <v>0.32499999999999996</v>
      </c>
      <c r="AN37" s="118">
        <f>[2]Curves!BB38</f>
        <v>4.6189999999999998</v>
      </c>
      <c r="AO37" s="118">
        <f>[2]Curves!AA38</f>
        <v>0.28249999999999997</v>
      </c>
      <c r="AP37" s="118">
        <f>[2]Curves!AN38</f>
        <v>5.0000000000000001E-3</v>
      </c>
      <c r="AQ37" s="118">
        <f>[2]Curves!AB38</f>
        <v>-0.36499999999999999</v>
      </c>
      <c r="AR37" s="118">
        <f>[2]Curves!AM38</f>
        <v>0.155</v>
      </c>
      <c r="AS37" s="118">
        <f>[2]Curves!Y38</f>
        <v>0.23749999999999999</v>
      </c>
      <c r="AT37" s="118">
        <f>[2]Curves!AD38</f>
        <v>0.01</v>
      </c>
      <c r="AU37" s="118">
        <f>[2]Curves!Y38</f>
        <v>0.23749999999999999</v>
      </c>
      <c r="AV37" s="118">
        <f>[2]Curves!AH38</f>
        <v>0.01</v>
      </c>
      <c r="AW37" s="118">
        <f>[2]Curves!Y38</f>
        <v>0.23749999999999999</v>
      </c>
      <c r="AX37" s="118">
        <f>[2]Curves!AE38</f>
        <v>4.4999999999999998E-2</v>
      </c>
      <c r="AY37" s="118">
        <f>[2]Curves!Z38</f>
        <v>0.14249999999999999</v>
      </c>
      <c r="AZ37" s="118">
        <f>[2]Curves!AG38</f>
        <v>2.2499999999999999E-2</v>
      </c>
      <c r="BA37" s="118">
        <f>[2]Curves!Z38</f>
        <v>0.14249999999999999</v>
      </c>
      <c r="BB37" s="118">
        <f>[2]Curves!AI38</f>
        <v>2.2499999999999999E-2</v>
      </c>
      <c r="BC37" s="118">
        <f>[2]Curves!Z38</f>
        <v>0.14249999999999999</v>
      </c>
      <c r="BD37" s="118">
        <f>[2]Curves!AJ38</f>
        <v>5.2499999999999998E-2</v>
      </c>
      <c r="BE37" s="118">
        <f>[2]Curves!Z38</f>
        <v>0.14249999999999999</v>
      </c>
      <c r="BF37" s="118">
        <f>[2]Curves!AL38</f>
        <v>1.7500000000000002E-2</v>
      </c>
      <c r="BG37" s="118">
        <f>[2]Curves!AA38</f>
        <v>0.28249999999999997</v>
      </c>
      <c r="BH37" s="118">
        <f>[2]Curves!AO38</f>
        <v>5.5E-2</v>
      </c>
      <c r="BI37" s="118">
        <f>[2]Curves!Z38</f>
        <v>0.14249999999999999</v>
      </c>
      <c r="BJ37" s="118">
        <f>[2]Curves!AK38</f>
        <v>3.2500000000000001E-2</v>
      </c>
      <c r="BK37" s="118">
        <f t="shared" si="2"/>
        <v>0.23749999999999999</v>
      </c>
      <c r="BL37" s="118">
        <f t="shared" si="3"/>
        <v>0.01</v>
      </c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9"/>
      <c r="CG37" s="118"/>
      <c r="CH37" s="119"/>
      <c r="CI37" s="118"/>
      <c r="CJ37" s="118"/>
      <c r="CK37" s="118"/>
      <c r="CL37" s="118"/>
      <c r="CM37" s="118"/>
    </row>
    <row r="38" spans="1:91">
      <c r="A38">
        <v>0.82027298573189433</v>
      </c>
      <c r="B38" t="str">
        <f t="shared" si="0"/>
        <v>0.32500.48500.59500.47500.16500.2200.31208800.50500.32500.32500.61500.48500.2900.5950.0050.4750.0050.4850.0050.3250.4750.5950.3254.4440.280.005-0.3650.1550.2350.010.2350.010.2350.0450.140.0250.140.0250.140.0550.140.020.280.0550.140.0350.2350.01</v>
      </c>
      <c r="C38" s="117">
        <v>37681</v>
      </c>
      <c r="D38" s="118">
        <f>[2]Curves!D39</f>
        <v>0.32499999999999996</v>
      </c>
      <c r="E38" s="118">
        <v>0</v>
      </c>
      <c r="F38" s="118">
        <f>[2]Curves!I39</f>
        <v>0.48499999999999999</v>
      </c>
      <c r="G38" s="118">
        <v>0</v>
      </c>
      <c r="H38" s="118">
        <f>[2]Curves!P39</f>
        <v>0.59499999999999997</v>
      </c>
      <c r="I38" s="118">
        <v>0</v>
      </c>
      <c r="J38" s="118">
        <f>[2]Curves!L39</f>
        <v>0.47499999999999998</v>
      </c>
      <c r="K38" s="118">
        <v>0</v>
      </c>
      <c r="L38" s="118">
        <f>[2]Curves!U39</f>
        <v>0.16499999999999995</v>
      </c>
      <c r="M38" s="118">
        <v>0</v>
      </c>
      <c r="N38" s="118">
        <f>[2]Curves!V39</f>
        <v>0.21999999999999995</v>
      </c>
      <c r="O38" s="118">
        <v>0</v>
      </c>
      <c r="P38" s="118">
        <f>[2]Curves!W39</f>
        <v>0.31208799999999992</v>
      </c>
      <c r="Q38" s="118">
        <v>0</v>
      </c>
      <c r="R38" s="118">
        <f>[2]Curves!O39</f>
        <v>0.505</v>
      </c>
      <c r="S38" s="118">
        <v>0</v>
      </c>
      <c r="T38" s="118">
        <f>[2]Curves!F39</f>
        <v>0.32499999999999996</v>
      </c>
      <c r="U38" s="118">
        <v>0</v>
      </c>
      <c r="V38" s="118">
        <f>[2]Curves!H39</f>
        <v>0.32499999999999996</v>
      </c>
      <c r="W38" s="118">
        <v>0</v>
      </c>
      <c r="X38" s="118">
        <f>[2]Curves!S39</f>
        <v>0.61499999999999999</v>
      </c>
      <c r="Y38" s="118">
        <v>0</v>
      </c>
      <c r="Z38" s="118">
        <f>[2]Curves!K39</f>
        <v>0.48499999999999999</v>
      </c>
      <c r="AA38" s="118">
        <v>0</v>
      </c>
      <c r="AB38" s="118">
        <f>[2]Curves!G39</f>
        <v>0.28999999999999992</v>
      </c>
      <c r="AC38" s="118">
        <v>0</v>
      </c>
      <c r="AD38" s="118">
        <f>[2]Curves!R39</f>
        <v>0.59499999999999997</v>
      </c>
      <c r="AE38" s="118">
        <v>5.0000000000000001E-3</v>
      </c>
      <c r="AF38" s="118">
        <f>[2]Curves!N39</f>
        <v>0.47499999999999998</v>
      </c>
      <c r="AG38" s="118">
        <v>5.0000000000000001E-3</v>
      </c>
      <c r="AH38" s="118">
        <f>[2]Curves!J39</f>
        <v>0.48499999999999999</v>
      </c>
      <c r="AI38" s="118">
        <v>5.0000000000000001E-3</v>
      </c>
      <c r="AJ38" s="118">
        <f>[2]Curves!E39</f>
        <v>0.32499999999999996</v>
      </c>
      <c r="AK38" s="118">
        <f>[2]Curves!M39</f>
        <v>0.47499999999999998</v>
      </c>
      <c r="AL38" s="118">
        <f>[2]Curves!Q39</f>
        <v>0.59499999999999997</v>
      </c>
      <c r="AM38" s="118">
        <f t="shared" si="1"/>
        <v>0.32499999999999996</v>
      </c>
      <c r="AN38" s="118">
        <f>[2]Curves!BB39</f>
        <v>4.444</v>
      </c>
      <c r="AO38" s="118">
        <f>[2]Curves!AA39</f>
        <v>0.28000000000000003</v>
      </c>
      <c r="AP38" s="118">
        <f>[2]Curves!AN39</f>
        <v>5.0000000000000001E-3</v>
      </c>
      <c r="AQ38" s="118">
        <f>[2]Curves!AB39</f>
        <v>-0.36499999999999999</v>
      </c>
      <c r="AR38" s="118">
        <f>[2]Curves!AM39</f>
        <v>0.155</v>
      </c>
      <c r="AS38" s="118">
        <f>[2]Curves!Y39</f>
        <v>0.23499999999999999</v>
      </c>
      <c r="AT38" s="118">
        <f>[2]Curves!AD39</f>
        <v>0.01</v>
      </c>
      <c r="AU38" s="118">
        <f>[2]Curves!Y39</f>
        <v>0.23499999999999999</v>
      </c>
      <c r="AV38" s="118">
        <f>[2]Curves!AH39</f>
        <v>0.01</v>
      </c>
      <c r="AW38" s="118">
        <f>[2]Curves!Y39</f>
        <v>0.23499999999999999</v>
      </c>
      <c r="AX38" s="118">
        <f>[2]Curves!AE39</f>
        <v>4.4999999999999998E-2</v>
      </c>
      <c r="AY38" s="118">
        <f>[2]Curves!Z39</f>
        <v>0.14000000000000001</v>
      </c>
      <c r="AZ38" s="118">
        <f>[2]Curves!AG39</f>
        <v>2.5000000000000001E-2</v>
      </c>
      <c r="BA38" s="118">
        <f>[2]Curves!Z39</f>
        <v>0.14000000000000001</v>
      </c>
      <c r="BB38" s="118">
        <f>[2]Curves!AI39</f>
        <v>2.5000000000000001E-2</v>
      </c>
      <c r="BC38" s="118">
        <f>[2]Curves!Z39</f>
        <v>0.14000000000000001</v>
      </c>
      <c r="BD38" s="118">
        <f>[2]Curves!AJ39</f>
        <v>5.5E-2</v>
      </c>
      <c r="BE38" s="118">
        <f>[2]Curves!Z39</f>
        <v>0.14000000000000001</v>
      </c>
      <c r="BF38" s="118">
        <f>[2]Curves!AL39</f>
        <v>0.02</v>
      </c>
      <c r="BG38" s="118">
        <f>[2]Curves!AA39</f>
        <v>0.28000000000000003</v>
      </c>
      <c r="BH38" s="118">
        <f>[2]Curves!AO39</f>
        <v>5.5E-2</v>
      </c>
      <c r="BI38" s="118">
        <f>[2]Curves!Z39</f>
        <v>0.14000000000000001</v>
      </c>
      <c r="BJ38" s="118">
        <f>[2]Curves!AK39</f>
        <v>3.5000000000000003E-2</v>
      </c>
      <c r="BK38" s="118">
        <f t="shared" si="2"/>
        <v>0.23499999999999999</v>
      </c>
      <c r="BL38" s="118">
        <f t="shared" si="3"/>
        <v>0.01</v>
      </c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9"/>
      <c r="CG38" s="118"/>
      <c r="CH38" s="119"/>
      <c r="CI38" s="118"/>
      <c r="CJ38" s="118"/>
      <c r="CK38" s="118"/>
      <c r="CL38" s="118"/>
      <c r="CM38" s="118"/>
    </row>
    <row r="39" spans="1:91">
      <c r="A39">
        <v>0.8152510473354122</v>
      </c>
      <c r="B39" t="str">
        <f t="shared" si="0"/>
        <v>0.17500.17500.1700.20-0.02500.0300.17500.2200.17500.17500.1700.17500.1400.170.0050.20.0050.1750.0050.1750.20.170.1754.1140.210-0.50.1550.180.00250.180.00250.180.030.085-0.00250.085-0.00250.0850.02750.085-0.00750.210.040.0850.00750.180.0025</v>
      </c>
      <c r="C39" s="117">
        <v>37712</v>
      </c>
      <c r="D39" s="118">
        <f>[2]Curves!D40</f>
        <v>0.17499999999999999</v>
      </c>
      <c r="E39" s="118">
        <v>0</v>
      </c>
      <c r="F39" s="118">
        <f>[2]Curves!I40</f>
        <v>0.17499999999999999</v>
      </c>
      <c r="G39" s="118">
        <v>0</v>
      </c>
      <c r="H39" s="118">
        <f>[2]Curves!P40</f>
        <v>0.16999999999999998</v>
      </c>
      <c r="I39" s="118">
        <v>0</v>
      </c>
      <c r="J39" s="118">
        <f>[2]Curves!L40</f>
        <v>0.19999999999999998</v>
      </c>
      <c r="K39" s="118">
        <v>0</v>
      </c>
      <c r="L39" s="118">
        <f>[2]Curves!U40</f>
        <v>-2.5000000000000022E-2</v>
      </c>
      <c r="M39" s="118">
        <v>0</v>
      </c>
      <c r="N39" s="118">
        <f>[2]Curves!V40</f>
        <v>2.9999999999999978E-2</v>
      </c>
      <c r="O39" s="118">
        <v>0</v>
      </c>
      <c r="P39" s="118">
        <f>[2]Curves!W40</f>
        <v>0.17499999999999999</v>
      </c>
      <c r="Q39" s="118">
        <v>0</v>
      </c>
      <c r="R39" s="118">
        <f>[2]Curves!O40</f>
        <v>0.21999999999999997</v>
      </c>
      <c r="S39" s="118">
        <v>0</v>
      </c>
      <c r="T39" s="118">
        <f>[2]Curves!F40</f>
        <v>0.17499999999999999</v>
      </c>
      <c r="U39" s="118">
        <v>0</v>
      </c>
      <c r="V39" s="118">
        <f>[2]Curves!H40</f>
        <v>0.17499999999999999</v>
      </c>
      <c r="W39" s="118">
        <v>0</v>
      </c>
      <c r="X39" s="118">
        <f>[2]Curves!S40</f>
        <v>0.16999999999999998</v>
      </c>
      <c r="Y39" s="118">
        <v>0</v>
      </c>
      <c r="Z39" s="118">
        <f>[2]Curves!K40</f>
        <v>0.17499999999999999</v>
      </c>
      <c r="AA39" s="118">
        <v>0</v>
      </c>
      <c r="AB39" s="118">
        <f>[2]Curves!G40</f>
        <v>0.13999999999999999</v>
      </c>
      <c r="AC39" s="118">
        <v>0</v>
      </c>
      <c r="AD39" s="118">
        <f>[2]Curves!R40</f>
        <v>0.16999999999999998</v>
      </c>
      <c r="AE39" s="118">
        <v>5.0000000000000001E-3</v>
      </c>
      <c r="AF39" s="118">
        <f>[2]Curves!N40</f>
        <v>0.19999999999999998</v>
      </c>
      <c r="AG39" s="118">
        <v>5.0000000000000001E-3</v>
      </c>
      <c r="AH39" s="118">
        <f>[2]Curves!J40</f>
        <v>0.17499999999999999</v>
      </c>
      <c r="AI39" s="118">
        <v>5.0000000000000001E-3</v>
      </c>
      <c r="AJ39" s="118">
        <f>[2]Curves!E40</f>
        <v>0.17499999999999999</v>
      </c>
      <c r="AK39" s="118">
        <f>[2]Curves!M40</f>
        <v>0.19999999999999998</v>
      </c>
      <c r="AL39" s="118">
        <f>[2]Curves!Q40</f>
        <v>0.16999999999999998</v>
      </c>
      <c r="AM39" s="118">
        <f t="shared" si="1"/>
        <v>0.17499999999999999</v>
      </c>
      <c r="AN39" s="118">
        <f>[2]Curves!BB40</f>
        <v>4.1139999999999999</v>
      </c>
      <c r="AO39" s="118">
        <f>[2]Curves!AA40</f>
        <v>0.21</v>
      </c>
      <c r="AP39" s="118">
        <f>[2]Curves!AN40</f>
        <v>0</v>
      </c>
      <c r="AQ39" s="118">
        <f>[2]Curves!AB40</f>
        <v>-0.5</v>
      </c>
      <c r="AR39" s="118">
        <f>[2]Curves!AM40</f>
        <v>0.155</v>
      </c>
      <c r="AS39" s="118">
        <f>[2]Curves!Y40</f>
        <v>0.18</v>
      </c>
      <c r="AT39" s="118">
        <f>[2]Curves!AD40</f>
        <v>2.5000000000000001E-3</v>
      </c>
      <c r="AU39" s="118">
        <f>[2]Curves!Y40</f>
        <v>0.18</v>
      </c>
      <c r="AV39" s="118">
        <f>[2]Curves!AH40</f>
        <v>2.5000000000000001E-3</v>
      </c>
      <c r="AW39" s="118">
        <f>[2]Curves!Y40</f>
        <v>0.18</v>
      </c>
      <c r="AX39" s="118">
        <f>[2]Curves!AE40</f>
        <v>0.03</v>
      </c>
      <c r="AY39" s="118">
        <f>[2]Curves!Z40</f>
        <v>8.5000000000000006E-2</v>
      </c>
      <c r="AZ39" s="118">
        <f>[2]Curves!AG40</f>
        <v>-2.5000000000000001E-3</v>
      </c>
      <c r="BA39" s="118">
        <f>[2]Curves!Z40</f>
        <v>8.5000000000000006E-2</v>
      </c>
      <c r="BB39" s="118">
        <f>[2]Curves!AI40</f>
        <v>-2.5000000000000001E-3</v>
      </c>
      <c r="BC39" s="118">
        <f>[2]Curves!Z40</f>
        <v>8.5000000000000006E-2</v>
      </c>
      <c r="BD39" s="118">
        <f>[2]Curves!AJ40</f>
        <v>2.75E-2</v>
      </c>
      <c r="BE39" s="118">
        <f>[2]Curves!Z40</f>
        <v>8.5000000000000006E-2</v>
      </c>
      <c r="BF39" s="118">
        <f>[2]Curves!AL40</f>
        <v>-7.4999999999999997E-3</v>
      </c>
      <c r="BG39" s="118">
        <f>[2]Curves!AA40</f>
        <v>0.21</v>
      </c>
      <c r="BH39" s="118">
        <f>[2]Curves!AO40</f>
        <v>0.04</v>
      </c>
      <c r="BI39" s="118">
        <f>[2]Curves!Z40</f>
        <v>8.5000000000000006E-2</v>
      </c>
      <c r="BJ39" s="118">
        <f>[2]Curves!AK40</f>
        <v>7.4999999999999997E-3</v>
      </c>
      <c r="BK39" s="118">
        <f t="shared" si="2"/>
        <v>0.18</v>
      </c>
      <c r="BL39" s="118">
        <f t="shared" si="3"/>
        <v>2.5000000000000001E-3</v>
      </c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9"/>
      <c r="CG39" s="118"/>
      <c r="CH39" s="119"/>
      <c r="CI39" s="118"/>
      <c r="CJ39" s="118"/>
      <c r="CK39" s="118"/>
      <c r="CL39" s="118"/>
      <c r="CM39" s="118"/>
    </row>
    <row r="40" spans="1:91">
      <c r="A40">
        <v>0.8104470013797469</v>
      </c>
      <c r="B40" t="str">
        <f t="shared" si="0"/>
        <v>0.17500.17500.1700.20-0.02500.0300.17500.2200.17500.17500.1700.17500.1400.170.0050.20.0050.1750.0050.1750.20.170.1754.0680.20-0.50.1550.170.00250.170.00250.170.030.075-0.00250.075-0.00250.0750.02750.075-0.00750.20.040.0750.00750.170.0025</v>
      </c>
      <c r="C40" s="117">
        <v>37742</v>
      </c>
      <c r="D40" s="118">
        <f>[2]Curves!D41</f>
        <v>0.17499999999999999</v>
      </c>
      <c r="E40" s="118">
        <v>0</v>
      </c>
      <c r="F40" s="118">
        <f>[2]Curves!I41</f>
        <v>0.17499999999999999</v>
      </c>
      <c r="G40" s="118">
        <v>0</v>
      </c>
      <c r="H40" s="118">
        <f>[2]Curves!P41</f>
        <v>0.16999999999999998</v>
      </c>
      <c r="I40" s="118">
        <v>0</v>
      </c>
      <c r="J40" s="118">
        <f>[2]Curves!L41</f>
        <v>0.19999999999999998</v>
      </c>
      <c r="K40" s="118">
        <v>0</v>
      </c>
      <c r="L40" s="118">
        <f>[2]Curves!U41</f>
        <v>-2.5000000000000022E-2</v>
      </c>
      <c r="M40" s="118">
        <v>0</v>
      </c>
      <c r="N40" s="118">
        <f>[2]Curves!V41</f>
        <v>2.9999999999999978E-2</v>
      </c>
      <c r="O40" s="118">
        <v>0</v>
      </c>
      <c r="P40" s="118">
        <f>[2]Curves!W41</f>
        <v>0.17499999999999999</v>
      </c>
      <c r="Q40" s="118">
        <v>0</v>
      </c>
      <c r="R40" s="118">
        <f>[2]Curves!O41</f>
        <v>0.21999999999999997</v>
      </c>
      <c r="S40" s="118">
        <v>0</v>
      </c>
      <c r="T40" s="118">
        <f>[2]Curves!F41</f>
        <v>0.17499999999999999</v>
      </c>
      <c r="U40" s="118">
        <v>0</v>
      </c>
      <c r="V40" s="118">
        <f>[2]Curves!H41</f>
        <v>0.17499999999999999</v>
      </c>
      <c r="W40" s="118">
        <v>0</v>
      </c>
      <c r="X40" s="118">
        <f>[2]Curves!S41</f>
        <v>0.16999999999999998</v>
      </c>
      <c r="Y40" s="118">
        <v>0</v>
      </c>
      <c r="Z40" s="118">
        <f>[2]Curves!K41</f>
        <v>0.17499999999999999</v>
      </c>
      <c r="AA40" s="118">
        <v>0</v>
      </c>
      <c r="AB40" s="118">
        <f>[2]Curves!G41</f>
        <v>0.13999999999999999</v>
      </c>
      <c r="AC40" s="118">
        <v>0</v>
      </c>
      <c r="AD40" s="118">
        <f>[2]Curves!R41</f>
        <v>0.16999999999999998</v>
      </c>
      <c r="AE40" s="118">
        <v>5.0000000000000001E-3</v>
      </c>
      <c r="AF40" s="118">
        <f>[2]Curves!N41</f>
        <v>0.19999999999999998</v>
      </c>
      <c r="AG40" s="118">
        <v>5.0000000000000001E-3</v>
      </c>
      <c r="AH40" s="118">
        <f>[2]Curves!J41</f>
        <v>0.17499999999999999</v>
      </c>
      <c r="AI40" s="118">
        <v>5.0000000000000001E-3</v>
      </c>
      <c r="AJ40" s="118">
        <f>[2]Curves!E41</f>
        <v>0.17499999999999999</v>
      </c>
      <c r="AK40" s="118">
        <f>[2]Curves!M41</f>
        <v>0.19999999999999998</v>
      </c>
      <c r="AL40" s="118">
        <f>[2]Curves!Q41</f>
        <v>0.16999999999999998</v>
      </c>
      <c r="AM40" s="118">
        <f t="shared" si="1"/>
        <v>0.17499999999999999</v>
      </c>
      <c r="AN40" s="118">
        <f>[2]Curves!BB41</f>
        <v>4.0679999999999996</v>
      </c>
      <c r="AO40" s="118">
        <f>[2]Curves!AA41</f>
        <v>0.2</v>
      </c>
      <c r="AP40" s="118">
        <f>[2]Curves!AN41</f>
        <v>0</v>
      </c>
      <c r="AQ40" s="118">
        <f>[2]Curves!AB41</f>
        <v>-0.5</v>
      </c>
      <c r="AR40" s="118">
        <f>[2]Curves!AM41</f>
        <v>0.155</v>
      </c>
      <c r="AS40" s="118">
        <f>[2]Curves!Y41</f>
        <v>0.17</v>
      </c>
      <c r="AT40" s="118">
        <f>[2]Curves!AD41</f>
        <v>2.5000000000000001E-3</v>
      </c>
      <c r="AU40" s="118">
        <f>[2]Curves!Y41</f>
        <v>0.17</v>
      </c>
      <c r="AV40" s="118">
        <f>[2]Curves!AH41</f>
        <v>2.5000000000000001E-3</v>
      </c>
      <c r="AW40" s="118">
        <f>[2]Curves!Y41</f>
        <v>0.17</v>
      </c>
      <c r="AX40" s="118">
        <f>[2]Curves!AE41</f>
        <v>0.03</v>
      </c>
      <c r="AY40" s="118">
        <f>[2]Curves!Z41</f>
        <v>7.4999999999999997E-2</v>
      </c>
      <c r="AZ40" s="118">
        <f>[2]Curves!AG41</f>
        <v>-2.5000000000000001E-3</v>
      </c>
      <c r="BA40" s="118">
        <f>[2]Curves!Z41</f>
        <v>7.4999999999999997E-2</v>
      </c>
      <c r="BB40" s="118">
        <f>[2]Curves!AI41</f>
        <v>-2.5000000000000001E-3</v>
      </c>
      <c r="BC40" s="118">
        <f>[2]Curves!Z41</f>
        <v>7.4999999999999997E-2</v>
      </c>
      <c r="BD40" s="118">
        <f>[2]Curves!AJ41</f>
        <v>2.75E-2</v>
      </c>
      <c r="BE40" s="118">
        <f>[2]Curves!Z41</f>
        <v>7.4999999999999997E-2</v>
      </c>
      <c r="BF40" s="118">
        <f>[2]Curves!AL41</f>
        <v>-7.4999999999999997E-3</v>
      </c>
      <c r="BG40" s="118">
        <f>[2]Curves!AA41</f>
        <v>0.2</v>
      </c>
      <c r="BH40" s="118">
        <f>[2]Curves!AO41</f>
        <v>0.04</v>
      </c>
      <c r="BI40" s="118">
        <f>[2]Curves!Z41</f>
        <v>7.4999999999999997E-2</v>
      </c>
      <c r="BJ40" s="118">
        <f>[2]Curves!AK41</f>
        <v>7.4999999999999997E-3</v>
      </c>
      <c r="BK40" s="118">
        <f t="shared" si="2"/>
        <v>0.17</v>
      </c>
      <c r="BL40" s="118">
        <f t="shared" si="3"/>
        <v>2.5000000000000001E-3</v>
      </c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9"/>
      <c r="CG40" s="118"/>
      <c r="CH40" s="119"/>
      <c r="CI40" s="118"/>
      <c r="CJ40" s="118"/>
      <c r="CK40" s="118"/>
      <c r="CL40" s="118"/>
      <c r="CM40" s="118"/>
    </row>
    <row r="41" spans="1:91">
      <c r="A41">
        <v>0.80551360329393817</v>
      </c>
      <c r="B41" t="str">
        <f t="shared" ref="B41:B65" si="4">(D41 &amp; E41 &amp; F41 &amp; G41 &amp; H41 &amp; I41 &amp; J41 &amp; K41 &amp; L41 &amp; M41 &amp; N41 &amp; O41 &amp; P41 &amp; Q41 &amp; R41 &amp; S41 &amp; T41 &amp; U41 &amp; V41 &amp; W41 &amp; X41 &amp; Y41 &amp; Z41 &amp; AA41 &amp; AB41 &amp; AC41 &amp; AD41 &amp; AE41 &amp; AF41 &amp; AG41 &amp; AH41 &amp; AI41 &amp; AJ41 &amp; AK41 &amp; AL41 &amp; AM41 &amp; AN41 &amp; AO41 &amp; AP41 &amp; AQ41 &amp; AR41 &amp; AS41 &amp; AT41 &amp; AU41 &amp; AV41 &amp; AW41 &amp; AX41 &amp; AY41 &amp; AZ41 &amp; BA41 &amp; BB41 &amp; BC41 &amp; BD41 &amp; BE41 &amp; BF41 &amp; BG41 &amp; BH41 &amp; BI41 &amp; BJ41 &amp; BK41 &amp; BL41)</f>
        <v>0.17500.17500.1700.20-0.02500.0300.17500.2200.17500.17500.1700.17500.1400.170.0050.20.0050.1750.0050.1750.20.170.1754.0770.1950-0.50.1550.1650.00250.1650.00250.1650.030.07-0.00250.07-0.00250.070.02750.07-0.00750.1950.040.070.00750.1650.0025</v>
      </c>
      <c r="C41" s="117">
        <v>37773</v>
      </c>
      <c r="D41" s="118">
        <f>[2]Curves!D42</f>
        <v>0.17499999999999999</v>
      </c>
      <c r="E41" s="118">
        <v>0</v>
      </c>
      <c r="F41" s="118">
        <f>[2]Curves!I42</f>
        <v>0.17499999999999999</v>
      </c>
      <c r="G41" s="118">
        <v>0</v>
      </c>
      <c r="H41" s="118">
        <f>[2]Curves!P42</f>
        <v>0.16999999999999998</v>
      </c>
      <c r="I41" s="118">
        <v>0</v>
      </c>
      <c r="J41" s="118">
        <f>[2]Curves!L42</f>
        <v>0.19999999999999998</v>
      </c>
      <c r="K41" s="118">
        <v>0</v>
      </c>
      <c r="L41" s="118">
        <f>[2]Curves!U42</f>
        <v>-2.5000000000000022E-2</v>
      </c>
      <c r="M41" s="118">
        <v>0</v>
      </c>
      <c r="N41" s="118">
        <f>[2]Curves!V42</f>
        <v>2.9999999999999978E-2</v>
      </c>
      <c r="O41" s="118">
        <v>0</v>
      </c>
      <c r="P41" s="118">
        <f>[2]Curves!W42</f>
        <v>0.17499999999999999</v>
      </c>
      <c r="Q41" s="118">
        <v>0</v>
      </c>
      <c r="R41" s="118">
        <f>[2]Curves!O42</f>
        <v>0.21999999999999997</v>
      </c>
      <c r="S41" s="118">
        <v>0</v>
      </c>
      <c r="T41" s="118">
        <f>[2]Curves!F42</f>
        <v>0.17499999999999999</v>
      </c>
      <c r="U41" s="118">
        <v>0</v>
      </c>
      <c r="V41" s="118">
        <f>[2]Curves!H42</f>
        <v>0.17499999999999999</v>
      </c>
      <c r="W41" s="118">
        <v>0</v>
      </c>
      <c r="X41" s="118">
        <f>[2]Curves!S42</f>
        <v>0.16999999999999998</v>
      </c>
      <c r="Y41" s="118">
        <v>0</v>
      </c>
      <c r="Z41" s="118">
        <f>[2]Curves!K42</f>
        <v>0.17499999999999999</v>
      </c>
      <c r="AA41" s="118">
        <v>0</v>
      </c>
      <c r="AB41" s="118">
        <f>[2]Curves!G42</f>
        <v>0.13999999999999999</v>
      </c>
      <c r="AC41" s="118">
        <v>0</v>
      </c>
      <c r="AD41" s="118">
        <f>[2]Curves!R42</f>
        <v>0.16999999999999998</v>
      </c>
      <c r="AE41" s="118">
        <v>5.0000000000000001E-3</v>
      </c>
      <c r="AF41" s="118">
        <f>[2]Curves!N42</f>
        <v>0.19999999999999998</v>
      </c>
      <c r="AG41" s="118">
        <v>5.0000000000000001E-3</v>
      </c>
      <c r="AH41" s="118">
        <f>[2]Curves!J42</f>
        <v>0.17499999999999999</v>
      </c>
      <c r="AI41" s="118">
        <v>5.0000000000000001E-3</v>
      </c>
      <c r="AJ41" s="118">
        <f>[2]Curves!E42</f>
        <v>0.17499999999999999</v>
      </c>
      <c r="AK41" s="118">
        <f>[2]Curves!M42</f>
        <v>0.19999999999999998</v>
      </c>
      <c r="AL41" s="118">
        <f>[2]Curves!Q42</f>
        <v>0.16999999999999998</v>
      </c>
      <c r="AM41" s="118">
        <f t="shared" si="1"/>
        <v>0.17499999999999999</v>
      </c>
      <c r="AN41" s="118">
        <f>[2]Curves!BB42</f>
        <v>4.077</v>
      </c>
      <c r="AO41" s="118">
        <f>[2]Curves!AA42</f>
        <v>0.19500000000000001</v>
      </c>
      <c r="AP41" s="118">
        <f>[2]Curves!AN42</f>
        <v>0</v>
      </c>
      <c r="AQ41" s="118">
        <f>[2]Curves!AB42</f>
        <v>-0.5</v>
      </c>
      <c r="AR41" s="118">
        <f>[2]Curves!AM42</f>
        <v>0.155</v>
      </c>
      <c r="AS41" s="118">
        <f>[2]Curves!Y42</f>
        <v>0.16500000000000001</v>
      </c>
      <c r="AT41" s="118">
        <f>[2]Curves!AD42</f>
        <v>2.5000000000000001E-3</v>
      </c>
      <c r="AU41" s="118">
        <f>[2]Curves!Y42</f>
        <v>0.16500000000000001</v>
      </c>
      <c r="AV41" s="118">
        <f>[2]Curves!AH42</f>
        <v>2.5000000000000001E-3</v>
      </c>
      <c r="AW41" s="118">
        <f>[2]Curves!Y42</f>
        <v>0.16500000000000001</v>
      </c>
      <c r="AX41" s="118">
        <f>[2]Curves!AE42</f>
        <v>0.03</v>
      </c>
      <c r="AY41" s="118">
        <f>[2]Curves!Z42</f>
        <v>7.0000000000000007E-2</v>
      </c>
      <c r="AZ41" s="118">
        <f>[2]Curves!AG42</f>
        <v>-2.5000000000000001E-3</v>
      </c>
      <c r="BA41" s="118">
        <f>[2]Curves!Z42</f>
        <v>7.0000000000000007E-2</v>
      </c>
      <c r="BB41" s="118">
        <f>[2]Curves!AI42</f>
        <v>-2.5000000000000001E-3</v>
      </c>
      <c r="BC41" s="118">
        <f>[2]Curves!Z42</f>
        <v>7.0000000000000007E-2</v>
      </c>
      <c r="BD41" s="118">
        <f>[2]Curves!AJ42</f>
        <v>2.75E-2</v>
      </c>
      <c r="BE41" s="118">
        <f>[2]Curves!Z42</f>
        <v>7.0000000000000007E-2</v>
      </c>
      <c r="BF41" s="118">
        <f>[2]Curves!AL42</f>
        <v>-7.4999999999999997E-3</v>
      </c>
      <c r="BG41" s="118">
        <f>[2]Curves!AA42</f>
        <v>0.19500000000000001</v>
      </c>
      <c r="BH41" s="118">
        <f>[2]Curves!AO42</f>
        <v>0.04</v>
      </c>
      <c r="BI41" s="118">
        <f>[2]Curves!Z42</f>
        <v>7.0000000000000007E-2</v>
      </c>
      <c r="BJ41" s="118">
        <f>[2]Curves!AK42</f>
        <v>7.4999999999999997E-3</v>
      </c>
      <c r="BK41" s="118">
        <f t="shared" si="2"/>
        <v>0.16500000000000001</v>
      </c>
      <c r="BL41" s="118">
        <f t="shared" si="3"/>
        <v>2.5000000000000001E-3</v>
      </c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9"/>
      <c r="CG41" s="118"/>
      <c r="CH41" s="119"/>
      <c r="CI41" s="118"/>
      <c r="CJ41" s="118"/>
      <c r="CK41" s="118"/>
      <c r="CL41" s="118"/>
      <c r="CM41" s="118"/>
    </row>
    <row r="42" spans="1:91">
      <c r="A42">
        <v>0.80076595522473693</v>
      </c>
      <c r="B42" t="str">
        <f t="shared" si="4"/>
        <v>0.17500.17500.1700.20-0.02500.0300.17500.2200.17500.17500.1700.17500.1400.170.0050.20.0050.1750.0050.1750.20.170.1754.0850.1850-0.50.1550.15500.15500.1550.030.0600.0600.060.030.06-0.0050.1850.040.060.010.1550</v>
      </c>
      <c r="C42" s="117">
        <v>37803</v>
      </c>
      <c r="D42" s="118">
        <f>[2]Curves!D43</f>
        <v>0.17499999999999999</v>
      </c>
      <c r="E42" s="118">
        <v>0</v>
      </c>
      <c r="F42" s="118">
        <f>[2]Curves!I43</f>
        <v>0.17499999999999999</v>
      </c>
      <c r="G42" s="118">
        <v>0</v>
      </c>
      <c r="H42" s="118">
        <f>[2]Curves!P43</f>
        <v>0.16999999999999998</v>
      </c>
      <c r="I42" s="118">
        <v>0</v>
      </c>
      <c r="J42" s="118">
        <f>[2]Curves!L43</f>
        <v>0.19999999999999998</v>
      </c>
      <c r="K42" s="118">
        <v>0</v>
      </c>
      <c r="L42" s="118">
        <f>[2]Curves!U43</f>
        <v>-2.5000000000000022E-2</v>
      </c>
      <c r="M42" s="118">
        <v>0</v>
      </c>
      <c r="N42" s="118">
        <f>[2]Curves!V43</f>
        <v>2.9999999999999978E-2</v>
      </c>
      <c r="O42" s="118">
        <v>0</v>
      </c>
      <c r="P42" s="118">
        <f>[2]Curves!W43</f>
        <v>0.17499999999999999</v>
      </c>
      <c r="Q42" s="118">
        <v>0</v>
      </c>
      <c r="R42" s="118">
        <f>[2]Curves!O43</f>
        <v>0.21999999999999997</v>
      </c>
      <c r="S42" s="118">
        <v>0</v>
      </c>
      <c r="T42" s="118">
        <f>[2]Curves!F43</f>
        <v>0.17499999999999999</v>
      </c>
      <c r="U42" s="118">
        <v>0</v>
      </c>
      <c r="V42" s="118">
        <f>[2]Curves!H43</f>
        <v>0.17499999999999999</v>
      </c>
      <c r="W42" s="118">
        <v>0</v>
      </c>
      <c r="X42" s="118">
        <f>[2]Curves!S43</f>
        <v>0.16999999999999998</v>
      </c>
      <c r="Y42" s="118">
        <v>0</v>
      </c>
      <c r="Z42" s="118">
        <f>[2]Curves!K43</f>
        <v>0.17499999999999999</v>
      </c>
      <c r="AA42" s="118">
        <v>0</v>
      </c>
      <c r="AB42" s="118">
        <f>[2]Curves!G43</f>
        <v>0.13999999999999999</v>
      </c>
      <c r="AC42" s="118">
        <v>0</v>
      </c>
      <c r="AD42" s="118">
        <f>[2]Curves!R43</f>
        <v>0.16999999999999998</v>
      </c>
      <c r="AE42" s="118">
        <v>5.0000000000000001E-3</v>
      </c>
      <c r="AF42" s="118">
        <f>[2]Curves!N43</f>
        <v>0.19999999999999998</v>
      </c>
      <c r="AG42" s="118">
        <v>5.0000000000000001E-3</v>
      </c>
      <c r="AH42" s="118">
        <f>[2]Curves!J43</f>
        <v>0.17499999999999999</v>
      </c>
      <c r="AI42" s="118">
        <v>5.0000000000000001E-3</v>
      </c>
      <c r="AJ42" s="118">
        <f>[2]Curves!E43</f>
        <v>0.17499999999999999</v>
      </c>
      <c r="AK42" s="118">
        <f>[2]Curves!M43</f>
        <v>0.19999999999999998</v>
      </c>
      <c r="AL42" s="118">
        <f>[2]Curves!Q43</f>
        <v>0.16999999999999998</v>
      </c>
      <c r="AM42" s="118">
        <f t="shared" si="1"/>
        <v>0.17499999999999999</v>
      </c>
      <c r="AN42" s="118">
        <f>[2]Curves!BB43</f>
        <v>4.085</v>
      </c>
      <c r="AO42" s="118">
        <f>[2]Curves!AA43</f>
        <v>0.185</v>
      </c>
      <c r="AP42" s="118">
        <f>[2]Curves!AN43</f>
        <v>0</v>
      </c>
      <c r="AQ42" s="118">
        <f>[2]Curves!AB43</f>
        <v>-0.5</v>
      </c>
      <c r="AR42" s="118">
        <f>[2]Curves!AM43</f>
        <v>0.155</v>
      </c>
      <c r="AS42" s="118">
        <f>[2]Curves!Y43</f>
        <v>0.155</v>
      </c>
      <c r="AT42" s="118">
        <f>[2]Curves!AD43</f>
        <v>0</v>
      </c>
      <c r="AU42" s="118">
        <f>[2]Curves!Y43</f>
        <v>0.155</v>
      </c>
      <c r="AV42" s="118">
        <f>[2]Curves!AH43</f>
        <v>0</v>
      </c>
      <c r="AW42" s="118">
        <f>[2]Curves!Y43</f>
        <v>0.155</v>
      </c>
      <c r="AX42" s="118">
        <f>[2]Curves!AE43</f>
        <v>0.03</v>
      </c>
      <c r="AY42" s="118">
        <f>[2]Curves!Z43</f>
        <v>0.06</v>
      </c>
      <c r="AZ42" s="118">
        <f>[2]Curves!AG43</f>
        <v>0</v>
      </c>
      <c r="BA42" s="118">
        <f>[2]Curves!Z43</f>
        <v>0.06</v>
      </c>
      <c r="BB42" s="118">
        <f>[2]Curves!AI43</f>
        <v>0</v>
      </c>
      <c r="BC42" s="118">
        <f>[2]Curves!Z43</f>
        <v>0.06</v>
      </c>
      <c r="BD42" s="118">
        <f>[2]Curves!AJ43</f>
        <v>0.03</v>
      </c>
      <c r="BE42" s="118">
        <f>[2]Curves!Z43</f>
        <v>0.06</v>
      </c>
      <c r="BF42" s="118">
        <f>[2]Curves!AL43</f>
        <v>-5.0000000000000001E-3</v>
      </c>
      <c r="BG42" s="118">
        <f>[2]Curves!AA43</f>
        <v>0.185</v>
      </c>
      <c r="BH42" s="118">
        <f>[2]Curves!AO43</f>
        <v>0.04</v>
      </c>
      <c r="BI42" s="118">
        <f>[2]Curves!Z43</f>
        <v>0.06</v>
      </c>
      <c r="BJ42" s="118">
        <f>[2]Curves!AK43</f>
        <v>0.01</v>
      </c>
      <c r="BK42" s="118">
        <f t="shared" si="2"/>
        <v>0.155</v>
      </c>
      <c r="BL42" s="118">
        <f t="shared" si="3"/>
        <v>0</v>
      </c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9"/>
      <c r="CG42" s="118"/>
      <c r="CH42" s="119"/>
      <c r="CI42" s="118"/>
      <c r="CJ42" s="118"/>
      <c r="CK42" s="118"/>
      <c r="CL42" s="118"/>
      <c r="CM42" s="118"/>
    </row>
    <row r="43" spans="1:91">
      <c r="A43">
        <v>0.79588591693033928</v>
      </c>
      <c r="B43" t="str">
        <f t="shared" si="4"/>
        <v>0.17500.17500.1700.20-0.02500.0300.17500.2200.17500.17500.1700.17500.1400.170.0050.20.0050.1750.0050.1750.20.170.1754.0870.18250-0.50.1550.152500.152500.15250.030.05750.00250.05750.00250.05750.03250.0575-0.00250.18250.040.05750.01250.15250</v>
      </c>
      <c r="C43" s="117">
        <v>37834</v>
      </c>
      <c r="D43" s="118">
        <f>[2]Curves!D44</f>
        <v>0.17499999999999999</v>
      </c>
      <c r="E43" s="118">
        <v>0</v>
      </c>
      <c r="F43" s="118">
        <f>[2]Curves!I44</f>
        <v>0.17499999999999999</v>
      </c>
      <c r="G43" s="118">
        <v>0</v>
      </c>
      <c r="H43" s="118">
        <f>[2]Curves!P44</f>
        <v>0.16999999999999998</v>
      </c>
      <c r="I43" s="118">
        <v>0</v>
      </c>
      <c r="J43" s="118">
        <f>[2]Curves!L44</f>
        <v>0.19999999999999998</v>
      </c>
      <c r="K43" s="118">
        <v>0</v>
      </c>
      <c r="L43" s="118">
        <f>[2]Curves!U44</f>
        <v>-2.5000000000000022E-2</v>
      </c>
      <c r="M43" s="118">
        <v>0</v>
      </c>
      <c r="N43" s="118">
        <f>[2]Curves!V44</f>
        <v>2.9999999999999978E-2</v>
      </c>
      <c r="O43" s="118">
        <v>0</v>
      </c>
      <c r="P43" s="118">
        <f>[2]Curves!W44</f>
        <v>0.17499999999999999</v>
      </c>
      <c r="Q43" s="118">
        <v>0</v>
      </c>
      <c r="R43" s="118">
        <f>[2]Curves!O44</f>
        <v>0.21999999999999997</v>
      </c>
      <c r="S43" s="118">
        <v>0</v>
      </c>
      <c r="T43" s="118">
        <f>[2]Curves!F44</f>
        <v>0.17499999999999999</v>
      </c>
      <c r="U43" s="118">
        <v>0</v>
      </c>
      <c r="V43" s="118">
        <f>[2]Curves!H44</f>
        <v>0.17499999999999999</v>
      </c>
      <c r="W43" s="118">
        <v>0</v>
      </c>
      <c r="X43" s="118">
        <f>[2]Curves!S44</f>
        <v>0.16999999999999998</v>
      </c>
      <c r="Y43" s="118">
        <v>0</v>
      </c>
      <c r="Z43" s="118">
        <f>[2]Curves!K44</f>
        <v>0.17499999999999999</v>
      </c>
      <c r="AA43" s="118">
        <v>0</v>
      </c>
      <c r="AB43" s="118">
        <f>[2]Curves!G44</f>
        <v>0.13999999999999999</v>
      </c>
      <c r="AC43" s="118">
        <v>0</v>
      </c>
      <c r="AD43" s="118">
        <f>[2]Curves!R44</f>
        <v>0.16999999999999998</v>
      </c>
      <c r="AE43" s="118">
        <v>5.0000000000000001E-3</v>
      </c>
      <c r="AF43" s="118">
        <f>[2]Curves!N44</f>
        <v>0.19999999999999998</v>
      </c>
      <c r="AG43" s="118">
        <v>5.0000000000000001E-3</v>
      </c>
      <c r="AH43" s="118">
        <f>[2]Curves!J44</f>
        <v>0.17499999999999999</v>
      </c>
      <c r="AI43" s="118">
        <v>5.0000000000000001E-3</v>
      </c>
      <c r="AJ43" s="118">
        <f>[2]Curves!E44</f>
        <v>0.17499999999999999</v>
      </c>
      <c r="AK43" s="118">
        <f>[2]Curves!M44</f>
        <v>0.19999999999999998</v>
      </c>
      <c r="AL43" s="118">
        <f>[2]Curves!Q44</f>
        <v>0.16999999999999998</v>
      </c>
      <c r="AM43" s="118">
        <f t="shared" si="1"/>
        <v>0.17499999999999999</v>
      </c>
      <c r="AN43" s="118">
        <f>[2]Curves!BB44</f>
        <v>4.0869999999999997</v>
      </c>
      <c r="AO43" s="118">
        <f>[2]Curves!AA44</f>
        <v>0.1825</v>
      </c>
      <c r="AP43" s="118">
        <f>[2]Curves!AN44</f>
        <v>0</v>
      </c>
      <c r="AQ43" s="118">
        <f>[2]Curves!AB44</f>
        <v>-0.5</v>
      </c>
      <c r="AR43" s="118">
        <f>[2]Curves!AM44</f>
        <v>0.155</v>
      </c>
      <c r="AS43" s="118">
        <f>[2]Curves!Y44</f>
        <v>0.1525</v>
      </c>
      <c r="AT43" s="118">
        <f>[2]Curves!AD44</f>
        <v>0</v>
      </c>
      <c r="AU43" s="118">
        <f>[2]Curves!Y44</f>
        <v>0.1525</v>
      </c>
      <c r="AV43" s="118">
        <f>[2]Curves!AH44</f>
        <v>0</v>
      </c>
      <c r="AW43" s="118">
        <f>[2]Curves!Y44</f>
        <v>0.1525</v>
      </c>
      <c r="AX43" s="118">
        <f>[2]Curves!AE44</f>
        <v>0.03</v>
      </c>
      <c r="AY43" s="118">
        <f>[2]Curves!Z44</f>
        <v>5.7500000000000002E-2</v>
      </c>
      <c r="AZ43" s="118">
        <f>[2]Curves!AG44</f>
        <v>2.5000000000000001E-3</v>
      </c>
      <c r="BA43" s="118">
        <f>[2]Curves!Z44</f>
        <v>5.7500000000000002E-2</v>
      </c>
      <c r="BB43" s="118">
        <f>[2]Curves!AI44</f>
        <v>2.5000000000000001E-3</v>
      </c>
      <c r="BC43" s="118">
        <f>[2]Curves!Z44</f>
        <v>5.7500000000000002E-2</v>
      </c>
      <c r="BD43" s="118">
        <f>[2]Curves!AJ44</f>
        <v>3.2500000000000001E-2</v>
      </c>
      <c r="BE43" s="118">
        <f>[2]Curves!Z44</f>
        <v>5.7500000000000002E-2</v>
      </c>
      <c r="BF43" s="118">
        <f>[2]Curves!AL44</f>
        <v>-2.5000000000000001E-3</v>
      </c>
      <c r="BG43" s="118">
        <f>[2]Curves!AA44</f>
        <v>0.1825</v>
      </c>
      <c r="BH43" s="118">
        <f>[2]Curves!AO44</f>
        <v>0.04</v>
      </c>
      <c r="BI43" s="118">
        <f>[2]Curves!Z44</f>
        <v>5.7500000000000002E-2</v>
      </c>
      <c r="BJ43" s="118">
        <f>[2]Curves!AK44</f>
        <v>1.2500000000000001E-2</v>
      </c>
      <c r="BK43" s="118">
        <f t="shared" si="2"/>
        <v>0.1525</v>
      </c>
      <c r="BL43" s="118">
        <f t="shared" si="3"/>
        <v>0</v>
      </c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9"/>
      <c r="CG43" s="118"/>
      <c r="CH43" s="119"/>
      <c r="CI43" s="118"/>
      <c r="CJ43" s="118"/>
      <c r="CK43" s="118"/>
      <c r="CL43" s="118"/>
      <c r="CM43" s="118"/>
    </row>
    <row r="44" spans="1:91">
      <c r="A44">
        <v>0.7910362582616276</v>
      </c>
      <c r="B44" t="str">
        <f t="shared" si="4"/>
        <v>0.17500.17500.1700.20-0.02500.0300.17500.2200.17500.17500.1700.17500.1400.170.0050.20.0050.1750.0050.1750.20.170.1754.0770.180-0.50.1550.1500.1500.150.030.0550.00250.0550.00250.0550.03250.055-0.00250.180.040.0550.01250.150</v>
      </c>
      <c r="C44" s="117">
        <v>37865</v>
      </c>
      <c r="D44" s="118">
        <f>[2]Curves!D45</f>
        <v>0.17499999999999999</v>
      </c>
      <c r="E44" s="118">
        <v>0</v>
      </c>
      <c r="F44" s="118">
        <f>[2]Curves!I45</f>
        <v>0.17499999999999999</v>
      </c>
      <c r="G44" s="118">
        <v>0</v>
      </c>
      <c r="H44" s="118">
        <f>[2]Curves!P45</f>
        <v>0.16999999999999998</v>
      </c>
      <c r="I44" s="118">
        <v>0</v>
      </c>
      <c r="J44" s="118">
        <f>[2]Curves!L45</f>
        <v>0.19999999999999998</v>
      </c>
      <c r="K44" s="118">
        <v>0</v>
      </c>
      <c r="L44" s="118">
        <f>[2]Curves!U45</f>
        <v>-2.5000000000000022E-2</v>
      </c>
      <c r="M44" s="118">
        <v>0</v>
      </c>
      <c r="N44" s="118">
        <f>[2]Curves!V45</f>
        <v>2.9999999999999978E-2</v>
      </c>
      <c r="O44" s="118">
        <v>0</v>
      </c>
      <c r="P44" s="118">
        <f>[2]Curves!W45</f>
        <v>0.17499999999999999</v>
      </c>
      <c r="Q44" s="118">
        <v>0</v>
      </c>
      <c r="R44" s="118">
        <f>[2]Curves!O45</f>
        <v>0.21999999999999997</v>
      </c>
      <c r="S44" s="118">
        <v>0</v>
      </c>
      <c r="T44" s="118">
        <f>[2]Curves!F45</f>
        <v>0.17499999999999999</v>
      </c>
      <c r="U44" s="118">
        <v>0</v>
      </c>
      <c r="V44" s="118">
        <f>[2]Curves!H45</f>
        <v>0.17499999999999999</v>
      </c>
      <c r="W44" s="118">
        <v>0</v>
      </c>
      <c r="X44" s="118">
        <f>[2]Curves!S45</f>
        <v>0.16999999999999998</v>
      </c>
      <c r="Y44" s="118">
        <v>0</v>
      </c>
      <c r="Z44" s="118">
        <f>[2]Curves!K45</f>
        <v>0.17499999999999999</v>
      </c>
      <c r="AA44" s="118">
        <v>0</v>
      </c>
      <c r="AB44" s="118">
        <f>[2]Curves!G45</f>
        <v>0.13999999999999999</v>
      </c>
      <c r="AC44" s="118">
        <v>0</v>
      </c>
      <c r="AD44" s="118">
        <f>[2]Curves!R45</f>
        <v>0.16999999999999998</v>
      </c>
      <c r="AE44" s="118">
        <v>5.0000000000000001E-3</v>
      </c>
      <c r="AF44" s="118">
        <f>[2]Curves!N45</f>
        <v>0.19999999999999998</v>
      </c>
      <c r="AG44" s="118">
        <v>5.0000000000000001E-3</v>
      </c>
      <c r="AH44" s="118">
        <f>[2]Curves!J45</f>
        <v>0.17499999999999999</v>
      </c>
      <c r="AI44" s="118">
        <v>5.0000000000000001E-3</v>
      </c>
      <c r="AJ44" s="118">
        <f>[2]Curves!E45</f>
        <v>0.17499999999999999</v>
      </c>
      <c r="AK44" s="118">
        <f>[2]Curves!M45</f>
        <v>0.19999999999999998</v>
      </c>
      <c r="AL44" s="118">
        <f>[2]Curves!Q45</f>
        <v>0.16999999999999998</v>
      </c>
      <c r="AM44" s="118">
        <f t="shared" si="1"/>
        <v>0.17499999999999999</v>
      </c>
      <c r="AN44" s="118">
        <f>[2]Curves!BB45</f>
        <v>4.077</v>
      </c>
      <c r="AO44" s="118">
        <f>[2]Curves!AA45</f>
        <v>0.18</v>
      </c>
      <c r="AP44" s="118">
        <f>[2]Curves!AN45</f>
        <v>0</v>
      </c>
      <c r="AQ44" s="118">
        <f>[2]Curves!AB45</f>
        <v>-0.5</v>
      </c>
      <c r="AR44" s="118">
        <f>[2]Curves!AM45</f>
        <v>0.155</v>
      </c>
      <c r="AS44" s="118">
        <f>[2]Curves!Y45</f>
        <v>0.15</v>
      </c>
      <c r="AT44" s="118">
        <f>[2]Curves!AD45</f>
        <v>0</v>
      </c>
      <c r="AU44" s="118">
        <f>[2]Curves!Y45</f>
        <v>0.15</v>
      </c>
      <c r="AV44" s="118">
        <f>[2]Curves!AH45</f>
        <v>0</v>
      </c>
      <c r="AW44" s="118">
        <f>[2]Curves!Y45</f>
        <v>0.15</v>
      </c>
      <c r="AX44" s="118">
        <f>[2]Curves!AE45</f>
        <v>0.03</v>
      </c>
      <c r="AY44" s="118">
        <f>[2]Curves!Z45</f>
        <v>5.5E-2</v>
      </c>
      <c r="AZ44" s="118">
        <f>[2]Curves!AG45</f>
        <v>2.5000000000000001E-3</v>
      </c>
      <c r="BA44" s="118">
        <f>[2]Curves!Z45</f>
        <v>5.5E-2</v>
      </c>
      <c r="BB44" s="118">
        <f>[2]Curves!AI45</f>
        <v>2.5000000000000001E-3</v>
      </c>
      <c r="BC44" s="118">
        <f>[2]Curves!Z45</f>
        <v>5.5E-2</v>
      </c>
      <c r="BD44" s="118">
        <f>[2]Curves!AJ45</f>
        <v>3.2500000000000001E-2</v>
      </c>
      <c r="BE44" s="118">
        <f>[2]Curves!Z45</f>
        <v>5.5E-2</v>
      </c>
      <c r="BF44" s="118">
        <f>[2]Curves!AL45</f>
        <v>-2.5000000000000001E-3</v>
      </c>
      <c r="BG44" s="118">
        <f>[2]Curves!AA45</f>
        <v>0.18</v>
      </c>
      <c r="BH44" s="118">
        <f>[2]Curves!AO45</f>
        <v>0.04</v>
      </c>
      <c r="BI44" s="118">
        <f>[2]Curves!Z45</f>
        <v>5.5E-2</v>
      </c>
      <c r="BJ44" s="118">
        <f>[2]Curves!AK45</f>
        <v>1.2500000000000001E-2</v>
      </c>
      <c r="BK44" s="118">
        <f t="shared" si="2"/>
        <v>0.15</v>
      </c>
      <c r="BL44" s="118">
        <f t="shared" si="3"/>
        <v>0</v>
      </c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9"/>
      <c r="CG44" s="118"/>
      <c r="CH44" s="119"/>
      <c r="CI44" s="118"/>
      <c r="CJ44" s="118"/>
      <c r="CK44" s="118"/>
      <c r="CL44" s="118"/>
      <c r="CM44" s="118"/>
    </row>
    <row r="45" spans="1:91">
      <c r="A45">
        <v>0.78637138488398461</v>
      </c>
      <c r="B45" t="str">
        <f t="shared" si="4"/>
        <v>0.17500.17500.1700.20-0.02500.0300.17500.2200.17500.17500.1700.17500.1400.170.0050.20.0050.1750.0050.1750.20.170.1754.0720.1950-0.50.1550.16500.16500.1650.030.070.00250.070.00250.070.03250.07-0.00250.1950.040.070.01250.1650</v>
      </c>
      <c r="C45" s="117">
        <v>37895</v>
      </c>
      <c r="D45" s="118">
        <f>[2]Curves!D46</f>
        <v>0.17499999999999999</v>
      </c>
      <c r="E45" s="118">
        <v>0</v>
      </c>
      <c r="F45" s="118">
        <f>[2]Curves!I46</f>
        <v>0.17499999999999999</v>
      </c>
      <c r="G45" s="118">
        <v>0</v>
      </c>
      <c r="H45" s="118">
        <f>[2]Curves!P46</f>
        <v>0.16999999999999998</v>
      </c>
      <c r="I45" s="118">
        <v>0</v>
      </c>
      <c r="J45" s="118">
        <f>[2]Curves!L46</f>
        <v>0.19999999999999998</v>
      </c>
      <c r="K45" s="118">
        <v>0</v>
      </c>
      <c r="L45" s="118">
        <f>[2]Curves!U46</f>
        <v>-2.5000000000000022E-2</v>
      </c>
      <c r="M45" s="118">
        <v>0</v>
      </c>
      <c r="N45" s="118">
        <f>[2]Curves!V46</f>
        <v>2.9999999999999978E-2</v>
      </c>
      <c r="O45" s="118">
        <v>0</v>
      </c>
      <c r="P45" s="118">
        <f>[2]Curves!W46</f>
        <v>0.17499999999999999</v>
      </c>
      <c r="Q45" s="118">
        <v>0</v>
      </c>
      <c r="R45" s="118">
        <f>[2]Curves!O46</f>
        <v>0.21999999999999997</v>
      </c>
      <c r="S45" s="118">
        <v>0</v>
      </c>
      <c r="T45" s="118">
        <f>[2]Curves!F46</f>
        <v>0.17499999999999999</v>
      </c>
      <c r="U45" s="118">
        <v>0</v>
      </c>
      <c r="V45" s="118">
        <f>[2]Curves!H46</f>
        <v>0.17499999999999999</v>
      </c>
      <c r="W45" s="118">
        <v>0</v>
      </c>
      <c r="X45" s="118">
        <f>[2]Curves!S46</f>
        <v>0.16999999999999998</v>
      </c>
      <c r="Y45" s="118">
        <v>0</v>
      </c>
      <c r="Z45" s="118">
        <f>[2]Curves!K46</f>
        <v>0.17499999999999999</v>
      </c>
      <c r="AA45" s="118">
        <v>0</v>
      </c>
      <c r="AB45" s="118">
        <f>[2]Curves!G46</f>
        <v>0.13999999999999999</v>
      </c>
      <c r="AC45" s="118">
        <v>0</v>
      </c>
      <c r="AD45" s="118">
        <f>[2]Curves!R46</f>
        <v>0.16999999999999998</v>
      </c>
      <c r="AE45" s="118">
        <v>5.0000000000000001E-3</v>
      </c>
      <c r="AF45" s="118">
        <f>[2]Curves!N46</f>
        <v>0.19999999999999998</v>
      </c>
      <c r="AG45" s="118">
        <v>5.0000000000000001E-3</v>
      </c>
      <c r="AH45" s="118">
        <f>[2]Curves!J46</f>
        <v>0.17499999999999999</v>
      </c>
      <c r="AI45" s="118">
        <v>5.0000000000000001E-3</v>
      </c>
      <c r="AJ45" s="118">
        <f>[2]Curves!E46</f>
        <v>0.17499999999999999</v>
      </c>
      <c r="AK45" s="118">
        <f>[2]Curves!M46</f>
        <v>0.19999999999999998</v>
      </c>
      <c r="AL45" s="118">
        <f>[2]Curves!Q46</f>
        <v>0.16999999999999998</v>
      </c>
      <c r="AM45" s="118">
        <f t="shared" si="1"/>
        <v>0.17499999999999999</v>
      </c>
      <c r="AN45" s="118">
        <f>[2]Curves!BB46</f>
        <v>4.0720000000000001</v>
      </c>
      <c r="AO45" s="118">
        <f>[2]Curves!AA46</f>
        <v>0.19500000000000001</v>
      </c>
      <c r="AP45" s="118">
        <f>[2]Curves!AN46</f>
        <v>0</v>
      </c>
      <c r="AQ45" s="118">
        <f>[2]Curves!AB46</f>
        <v>-0.5</v>
      </c>
      <c r="AR45" s="118">
        <f>[2]Curves!AM46</f>
        <v>0.155</v>
      </c>
      <c r="AS45" s="118">
        <f>[2]Curves!Y46</f>
        <v>0.16500000000000001</v>
      </c>
      <c r="AT45" s="118">
        <f>[2]Curves!AD46</f>
        <v>0</v>
      </c>
      <c r="AU45" s="118">
        <f>[2]Curves!Y46</f>
        <v>0.16500000000000001</v>
      </c>
      <c r="AV45" s="118">
        <f>[2]Curves!AH46</f>
        <v>0</v>
      </c>
      <c r="AW45" s="118">
        <f>[2]Curves!Y46</f>
        <v>0.16500000000000001</v>
      </c>
      <c r="AX45" s="118">
        <f>[2]Curves!AE46</f>
        <v>0.03</v>
      </c>
      <c r="AY45" s="118">
        <f>[2]Curves!Z46</f>
        <v>7.0000000000000007E-2</v>
      </c>
      <c r="AZ45" s="118">
        <f>[2]Curves!AG46</f>
        <v>2.5000000000000001E-3</v>
      </c>
      <c r="BA45" s="118">
        <f>[2]Curves!Z46</f>
        <v>7.0000000000000007E-2</v>
      </c>
      <c r="BB45" s="118">
        <f>[2]Curves!AI46</f>
        <v>2.5000000000000001E-3</v>
      </c>
      <c r="BC45" s="118">
        <f>[2]Curves!Z46</f>
        <v>7.0000000000000007E-2</v>
      </c>
      <c r="BD45" s="118">
        <f>[2]Curves!AJ46</f>
        <v>3.2500000000000001E-2</v>
      </c>
      <c r="BE45" s="118">
        <f>[2]Curves!Z46</f>
        <v>7.0000000000000007E-2</v>
      </c>
      <c r="BF45" s="118">
        <f>[2]Curves!AL46</f>
        <v>-2.5000000000000001E-3</v>
      </c>
      <c r="BG45" s="118">
        <f>[2]Curves!AA46</f>
        <v>0.19500000000000001</v>
      </c>
      <c r="BH45" s="118">
        <f>[2]Curves!AO46</f>
        <v>0.04</v>
      </c>
      <c r="BI45" s="118">
        <f>[2]Curves!Z46</f>
        <v>7.0000000000000007E-2</v>
      </c>
      <c r="BJ45" s="118">
        <f>[2]Curves!AK46</f>
        <v>1.2500000000000001E-2</v>
      </c>
      <c r="BK45" s="118">
        <f t="shared" si="2"/>
        <v>0.16500000000000001</v>
      </c>
      <c r="BL45" s="118">
        <f t="shared" si="3"/>
        <v>0</v>
      </c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9"/>
      <c r="CG45" s="118"/>
      <c r="CH45" s="119"/>
      <c r="CI45" s="118"/>
      <c r="CJ45" s="118"/>
      <c r="CK45" s="118"/>
      <c r="CL45" s="118"/>
      <c r="CM45" s="118"/>
    </row>
    <row r="46" spans="1:91">
      <c r="A46">
        <v>0.78158000430485663</v>
      </c>
      <c r="B46" t="str">
        <f t="shared" si="4"/>
        <v>0.2700.4300.4300.4200.1100.16500.25283200.4500.2700.2700.4500.4300.23500.430.0050.420.0050.430.0050.270.420.430.274.3110.24750.005-0.430.1550.20250.010.20250.010.20250.0450.10750.0150.10750.0150.10750.0450.10750.010.24750.0550.10750.0250.20250.01</v>
      </c>
      <c r="C46" s="117">
        <v>37926</v>
      </c>
      <c r="D46" s="118">
        <f>[2]Curves!D47</f>
        <v>0.27</v>
      </c>
      <c r="E46" s="118">
        <v>0</v>
      </c>
      <c r="F46" s="118">
        <f>[2]Curves!I47</f>
        <v>0.43000000000000005</v>
      </c>
      <c r="G46" s="118">
        <v>0</v>
      </c>
      <c r="H46" s="118">
        <f>[2]Curves!P47</f>
        <v>0.43000000000000005</v>
      </c>
      <c r="I46" s="118">
        <v>0</v>
      </c>
      <c r="J46" s="118">
        <f>[2]Curves!L47</f>
        <v>0.42000000000000004</v>
      </c>
      <c r="K46" s="118">
        <v>0</v>
      </c>
      <c r="L46" s="118">
        <f>[2]Curves!U47</f>
        <v>0.11000000000000001</v>
      </c>
      <c r="M46" s="118">
        <v>0</v>
      </c>
      <c r="N46" s="118">
        <f>[2]Curves!V47</f>
        <v>0.16500000000000001</v>
      </c>
      <c r="O46" s="118">
        <v>0</v>
      </c>
      <c r="P46" s="118">
        <f>[2]Curves!W47</f>
        <v>0.25283200000000006</v>
      </c>
      <c r="Q46" s="118">
        <v>0</v>
      </c>
      <c r="R46" s="118">
        <f>[2]Curves!O47</f>
        <v>0.45000000000000007</v>
      </c>
      <c r="S46" s="118">
        <v>0</v>
      </c>
      <c r="T46" s="118">
        <f>[2]Curves!F47</f>
        <v>0.27</v>
      </c>
      <c r="U46" s="118">
        <v>0</v>
      </c>
      <c r="V46" s="118">
        <f>[2]Curves!H47</f>
        <v>0.27</v>
      </c>
      <c r="W46" s="118">
        <v>0</v>
      </c>
      <c r="X46" s="118">
        <f>[2]Curves!S47</f>
        <v>0.45000000000000007</v>
      </c>
      <c r="Y46" s="118">
        <v>0</v>
      </c>
      <c r="Z46" s="118">
        <f>[2]Curves!K47</f>
        <v>0.43000000000000005</v>
      </c>
      <c r="AA46" s="118">
        <v>0</v>
      </c>
      <c r="AB46" s="118">
        <f>[2]Curves!G47</f>
        <v>0.23500000000000001</v>
      </c>
      <c r="AC46" s="118">
        <v>0</v>
      </c>
      <c r="AD46" s="118">
        <f>[2]Curves!R47</f>
        <v>0.43000000000000005</v>
      </c>
      <c r="AE46" s="118">
        <v>5.0000000000000001E-3</v>
      </c>
      <c r="AF46" s="118">
        <f>[2]Curves!N47</f>
        <v>0.42000000000000004</v>
      </c>
      <c r="AG46" s="118">
        <v>5.0000000000000001E-3</v>
      </c>
      <c r="AH46" s="118">
        <f>[2]Curves!J47</f>
        <v>0.43000000000000005</v>
      </c>
      <c r="AI46" s="118">
        <v>5.0000000000000001E-3</v>
      </c>
      <c r="AJ46" s="118">
        <f>[2]Curves!E47</f>
        <v>0.27</v>
      </c>
      <c r="AK46" s="118">
        <f>[2]Curves!M47</f>
        <v>0.42000000000000004</v>
      </c>
      <c r="AL46" s="118">
        <f>[2]Curves!Q47</f>
        <v>0.43000000000000005</v>
      </c>
      <c r="AM46" s="118">
        <f t="shared" si="1"/>
        <v>0.27</v>
      </c>
      <c r="AN46" s="118">
        <f>[2]Curves!BB47</f>
        <v>4.3109999999999999</v>
      </c>
      <c r="AO46" s="118">
        <f>[2]Curves!AA47</f>
        <v>0.2475</v>
      </c>
      <c r="AP46" s="118">
        <f>[2]Curves!AN47</f>
        <v>5.0000000000000001E-3</v>
      </c>
      <c r="AQ46" s="118">
        <f>[2]Curves!AB47</f>
        <v>-0.43</v>
      </c>
      <c r="AR46" s="118">
        <f>[2]Curves!AM47</f>
        <v>0.155</v>
      </c>
      <c r="AS46" s="118">
        <f>[2]Curves!Y47</f>
        <v>0.20250000000000001</v>
      </c>
      <c r="AT46" s="118">
        <f>[2]Curves!AD47</f>
        <v>0.01</v>
      </c>
      <c r="AU46" s="118">
        <f>[2]Curves!Y47</f>
        <v>0.20250000000000001</v>
      </c>
      <c r="AV46" s="118">
        <f>[2]Curves!AH47</f>
        <v>0.01</v>
      </c>
      <c r="AW46" s="118">
        <f>[2]Curves!Y47</f>
        <v>0.20250000000000001</v>
      </c>
      <c r="AX46" s="118">
        <f>[2]Curves!AE47</f>
        <v>4.4999999999999998E-2</v>
      </c>
      <c r="AY46" s="118">
        <f>[2]Curves!Z47</f>
        <v>0.1075</v>
      </c>
      <c r="AZ46" s="118">
        <f>[2]Curves!AG47</f>
        <v>1.4999999999999999E-2</v>
      </c>
      <c r="BA46" s="118">
        <f>[2]Curves!Z47</f>
        <v>0.1075</v>
      </c>
      <c r="BB46" s="118">
        <f>[2]Curves!AI47</f>
        <v>1.4999999999999999E-2</v>
      </c>
      <c r="BC46" s="118">
        <f>[2]Curves!Z47</f>
        <v>0.1075</v>
      </c>
      <c r="BD46" s="118">
        <f>[2]Curves!AJ47</f>
        <v>4.4999999999999998E-2</v>
      </c>
      <c r="BE46" s="118">
        <f>[2]Curves!Z47</f>
        <v>0.1075</v>
      </c>
      <c r="BF46" s="118">
        <f>[2]Curves!AL47</f>
        <v>0.01</v>
      </c>
      <c r="BG46" s="118">
        <f>[2]Curves!AA47</f>
        <v>0.2475</v>
      </c>
      <c r="BH46" s="118">
        <f>[2]Curves!AO47</f>
        <v>5.5E-2</v>
      </c>
      <c r="BI46" s="118">
        <f>[2]Curves!Z47</f>
        <v>0.1075</v>
      </c>
      <c r="BJ46" s="118">
        <f>[2]Curves!AK47</f>
        <v>2.5000000000000001E-2</v>
      </c>
      <c r="BK46" s="118">
        <f t="shared" si="2"/>
        <v>0.20250000000000001</v>
      </c>
      <c r="BL46" s="118">
        <f t="shared" si="3"/>
        <v>0.01</v>
      </c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9"/>
      <c r="CG46" s="118"/>
      <c r="CH46" s="119"/>
      <c r="CI46" s="118"/>
      <c r="CJ46" s="118"/>
      <c r="CK46" s="118"/>
      <c r="CL46" s="118"/>
      <c r="CM46" s="118"/>
    </row>
    <row r="47" spans="1:91">
      <c r="A47">
        <v>0.77697153715284417</v>
      </c>
      <c r="B47" t="str">
        <f t="shared" si="4"/>
        <v>0.2100.3700.3700.3600.0500.10500.19468800.3900.2100.2100.3900.3700.17500.370.0050.360.0050.370.0050.210.360.370.214.3690.28750.005-0.430.1550.24250.010.24250.010.24250.0450.14750.01750.14750.01750.14750.04750.14750.01250.28750.0550.14750.02750.24250.01</v>
      </c>
      <c r="C47" s="117">
        <v>37956</v>
      </c>
      <c r="D47" s="118">
        <f>[2]Curves!D48</f>
        <v>0.21</v>
      </c>
      <c r="E47" s="118">
        <v>0</v>
      </c>
      <c r="F47" s="118">
        <f>[2]Curves!I48</f>
        <v>0.37</v>
      </c>
      <c r="G47" s="118">
        <v>0</v>
      </c>
      <c r="H47" s="118">
        <f>[2]Curves!P48</f>
        <v>0.37</v>
      </c>
      <c r="I47" s="118">
        <v>0</v>
      </c>
      <c r="J47" s="118">
        <f>[2]Curves!L48</f>
        <v>0.36</v>
      </c>
      <c r="K47" s="118">
        <v>0</v>
      </c>
      <c r="L47" s="118">
        <f>[2]Curves!U48</f>
        <v>4.9999999999999989E-2</v>
      </c>
      <c r="M47" s="118">
        <v>0</v>
      </c>
      <c r="N47" s="118">
        <f>[2]Curves!V48</f>
        <v>0.10499999999999998</v>
      </c>
      <c r="O47" s="118">
        <v>0</v>
      </c>
      <c r="P47" s="118">
        <f>[2]Curves!W48</f>
        <v>0.194688</v>
      </c>
      <c r="Q47" s="118">
        <v>0</v>
      </c>
      <c r="R47" s="118">
        <f>[2]Curves!O48</f>
        <v>0.39</v>
      </c>
      <c r="S47" s="118">
        <v>0</v>
      </c>
      <c r="T47" s="118">
        <f>[2]Curves!F48</f>
        <v>0.21</v>
      </c>
      <c r="U47" s="118">
        <v>0</v>
      </c>
      <c r="V47" s="118">
        <f>[2]Curves!H48</f>
        <v>0.21</v>
      </c>
      <c r="W47" s="118">
        <v>0</v>
      </c>
      <c r="X47" s="118">
        <f>[2]Curves!S48</f>
        <v>0.39</v>
      </c>
      <c r="Y47" s="118">
        <v>0</v>
      </c>
      <c r="Z47" s="118">
        <f>[2]Curves!K48</f>
        <v>0.37</v>
      </c>
      <c r="AA47" s="118">
        <v>0</v>
      </c>
      <c r="AB47" s="118">
        <f>[2]Curves!G48</f>
        <v>0.17499999999999999</v>
      </c>
      <c r="AC47" s="118">
        <v>0</v>
      </c>
      <c r="AD47" s="118">
        <f>[2]Curves!R48</f>
        <v>0.37</v>
      </c>
      <c r="AE47" s="118">
        <v>5.0000000000000001E-3</v>
      </c>
      <c r="AF47" s="118">
        <f>[2]Curves!N48</f>
        <v>0.36</v>
      </c>
      <c r="AG47" s="118">
        <v>5.0000000000000001E-3</v>
      </c>
      <c r="AH47" s="118">
        <f>[2]Curves!J48</f>
        <v>0.37</v>
      </c>
      <c r="AI47" s="118">
        <v>5.0000000000000001E-3</v>
      </c>
      <c r="AJ47" s="118">
        <f>[2]Curves!E48</f>
        <v>0.21</v>
      </c>
      <c r="AK47" s="118">
        <f>[2]Curves!M48</f>
        <v>0.36</v>
      </c>
      <c r="AL47" s="118">
        <f>[2]Curves!Q48</f>
        <v>0.37</v>
      </c>
      <c r="AM47" s="118">
        <f t="shared" si="1"/>
        <v>0.21</v>
      </c>
      <c r="AN47" s="118">
        <f>[2]Curves!BB48</f>
        <v>4.3689999999999998</v>
      </c>
      <c r="AO47" s="118">
        <f>[2]Curves!AA48</f>
        <v>0.28749999999999998</v>
      </c>
      <c r="AP47" s="118">
        <f>[2]Curves!AN48</f>
        <v>5.0000000000000001E-3</v>
      </c>
      <c r="AQ47" s="118">
        <f>[2]Curves!AB48</f>
        <v>-0.43</v>
      </c>
      <c r="AR47" s="118">
        <f>[2]Curves!AM48</f>
        <v>0.155</v>
      </c>
      <c r="AS47" s="118">
        <f>[2]Curves!Y48</f>
        <v>0.24249999999999999</v>
      </c>
      <c r="AT47" s="118">
        <f>[2]Curves!AD48</f>
        <v>0.01</v>
      </c>
      <c r="AU47" s="118">
        <f>[2]Curves!Y48</f>
        <v>0.24249999999999999</v>
      </c>
      <c r="AV47" s="118">
        <f>[2]Curves!AH48</f>
        <v>0.01</v>
      </c>
      <c r="AW47" s="118">
        <f>[2]Curves!Y48</f>
        <v>0.24249999999999999</v>
      </c>
      <c r="AX47" s="118">
        <f>[2]Curves!AE48</f>
        <v>4.4999999999999998E-2</v>
      </c>
      <c r="AY47" s="118">
        <f>[2]Curves!Z48</f>
        <v>0.14749999999999999</v>
      </c>
      <c r="AZ47" s="118">
        <f>[2]Curves!AG48</f>
        <v>1.7500000000000002E-2</v>
      </c>
      <c r="BA47" s="118">
        <f>[2]Curves!Z48</f>
        <v>0.14749999999999999</v>
      </c>
      <c r="BB47" s="118">
        <f>[2]Curves!AI48</f>
        <v>1.7500000000000002E-2</v>
      </c>
      <c r="BC47" s="118">
        <f>[2]Curves!Z48</f>
        <v>0.14749999999999999</v>
      </c>
      <c r="BD47" s="118">
        <f>[2]Curves!AJ48</f>
        <v>4.7500000000000001E-2</v>
      </c>
      <c r="BE47" s="118">
        <f>[2]Curves!Z48</f>
        <v>0.14749999999999999</v>
      </c>
      <c r="BF47" s="118">
        <f>[2]Curves!AL48</f>
        <v>1.2500000000000001E-2</v>
      </c>
      <c r="BG47" s="118">
        <f>[2]Curves!AA48</f>
        <v>0.28749999999999998</v>
      </c>
      <c r="BH47" s="118">
        <f>[2]Curves!AO48</f>
        <v>5.5E-2</v>
      </c>
      <c r="BI47" s="118">
        <f>[2]Curves!Z48</f>
        <v>0.14749999999999999</v>
      </c>
      <c r="BJ47" s="118">
        <f>[2]Curves!AK48</f>
        <v>2.75E-2</v>
      </c>
      <c r="BK47" s="118">
        <f t="shared" si="2"/>
        <v>0.24249999999999999</v>
      </c>
      <c r="BL47" s="118">
        <f t="shared" si="3"/>
        <v>0.01</v>
      </c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9"/>
      <c r="CG47" s="118"/>
      <c r="CH47" s="119"/>
      <c r="CI47" s="118"/>
      <c r="CJ47" s="118"/>
      <c r="CK47" s="118"/>
      <c r="CL47" s="118"/>
      <c r="CM47" s="118"/>
    </row>
    <row r="48" spans="1:91">
      <c r="A48">
        <v>0.77222375652210695</v>
      </c>
      <c r="B48" t="str">
        <f t="shared" si="4"/>
        <v>0.2700.4300.4300.4200.1100.16500.25772800.4500.2700.2700.4500.4300.23500.430.0050.420.0050.430.0050.270.420.430.274.4640.32250.005-0.430.1550.27750.010.27750.010.27750.0450.18250.020.18250.020.18250.050.18250.0150.32250.0550.18250.030.27750.01</v>
      </c>
      <c r="C48" s="117">
        <v>37987</v>
      </c>
      <c r="D48" s="118">
        <f>[2]Curves!D49</f>
        <v>0.26999999999999996</v>
      </c>
      <c r="E48" s="118">
        <v>0</v>
      </c>
      <c r="F48" s="118">
        <f>[2]Curves!I49</f>
        <v>0.42999999999999994</v>
      </c>
      <c r="G48" s="118">
        <v>0</v>
      </c>
      <c r="H48" s="118">
        <f>[2]Curves!P49</f>
        <v>0.42999999999999994</v>
      </c>
      <c r="I48" s="118">
        <v>0</v>
      </c>
      <c r="J48" s="118">
        <f>[2]Curves!L49</f>
        <v>0.41999999999999993</v>
      </c>
      <c r="K48" s="118">
        <v>0</v>
      </c>
      <c r="L48" s="118">
        <f>[2]Curves!U49</f>
        <v>0.10999999999999996</v>
      </c>
      <c r="M48" s="118">
        <v>0</v>
      </c>
      <c r="N48" s="118">
        <f>[2]Curves!V49</f>
        <v>0.16499999999999995</v>
      </c>
      <c r="O48" s="118">
        <v>0</v>
      </c>
      <c r="P48" s="118">
        <f>[2]Curves!W49</f>
        <v>0.25772799999999996</v>
      </c>
      <c r="Q48" s="118">
        <v>0</v>
      </c>
      <c r="R48" s="118">
        <f>[2]Curves!O49</f>
        <v>0.44999999999999996</v>
      </c>
      <c r="S48" s="118">
        <v>0</v>
      </c>
      <c r="T48" s="118">
        <f>[2]Curves!F49</f>
        <v>0.26999999999999996</v>
      </c>
      <c r="U48" s="118">
        <v>0</v>
      </c>
      <c r="V48" s="118">
        <f>[2]Curves!H49</f>
        <v>0.26999999999999996</v>
      </c>
      <c r="W48" s="118">
        <v>0</v>
      </c>
      <c r="X48" s="118">
        <f>[2]Curves!S49</f>
        <v>0.44999999999999996</v>
      </c>
      <c r="Y48" s="118">
        <v>0</v>
      </c>
      <c r="Z48" s="118">
        <f>[2]Curves!K49</f>
        <v>0.42999999999999994</v>
      </c>
      <c r="AA48" s="118">
        <v>0</v>
      </c>
      <c r="AB48" s="118">
        <f>[2]Curves!G49</f>
        <v>0.23499999999999996</v>
      </c>
      <c r="AC48" s="118">
        <v>0</v>
      </c>
      <c r="AD48" s="118">
        <f>[2]Curves!R49</f>
        <v>0.42999999999999994</v>
      </c>
      <c r="AE48" s="118">
        <v>5.0000000000000001E-3</v>
      </c>
      <c r="AF48" s="118">
        <f>[2]Curves!N49</f>
        <v>0.41999999999999993</v>
      </c>
      <c r="AG48" s="118">
        <v>5.0000000000000001E-3</v>
      </c>
      <c r="AH48" s="118">
        <f>[2]Curves!J49</f>
        <v>0.42999999999999994</v>
      </c>
      <c r="AI48" s="118">
        <v>5.0000000000000001E-3</v>
      </c>
      <c r="AJ48" s="118">
        <f>[2]Curves!E49</f>
        <v>0.26999999999999996</v>
      </c>
      <c r="AK48" s="118">
        <f>[2]Curves!M49</f>
        <v>0.41999999999999993</v>
      </c>
      <c r="AL48" s="118">
        <f>[2]Curves!Q49</f>
        <v>0.42999999999999994</v>
      </c>
      <c r="AM48" s="118">
        <f t="shared" si="1"/>
        <v>0.26999999999999996</v>
      </c>
      <c r="AN48" s="118">
        <f>[2]Curves!BB49</f>
        <v>4.4639999999999995</v>
      </c>
      <c r="AO48" s="118">
        <f>[2]Curves!AA49</f>
        <v>0.32250000000000001</v>
      </c>
      <c r="AP48" s="118">
        <f>[2]Curves!AN49</f>
        <v>5.0000000000000001E-3</v>
      </c>
      <c r="AQ48" s="118">
        <f>[2]Curves!AB49</f>
        <v>-0.43</v>
      </c>
      <c r="AR48" s="118">
        <f>[2]Curves!AM49</f>
        <v>0.155</v>
      </c>
      <c r="AS48" s="118">
        <f>[2]Curves!Y49</f>
        <v>0.27750000000000002</v>
      </c>
      <c r="AT48" s="118">
        <f>[2]Curves!AD49</f>
        <v>0.01</v>
      </c>
      <c r="AU48" s="118">
        <f>[2]Curves!Y49</f>
        <v>0.27750000000000002</v>
      </c>
      <c r="AV48" s="118">
        <f>[2]Curves!AH49</f>
        <v>0.01</v>
      </c>
      <c r="AW48" s="118">
        <f>[2]Curves!Y49</f>
        <v>0.27750000000000002</v>
      </c>
      <c r="AX48" s="118">
        <f>[2]Curves!AE49</f>
        <v>4.4999999999999998E-2</v>
      </c>
      <c r="AY48" s="118">
        <f>[2]Curves!Z49</f>
        <v>0.1825</v>
      </c>
      <c r="AZ48" s="118">
        <f>[2]Curves!AG49</f>
        <v>0.02</v>
      </c>
      <c r="BA48" s="118">
        <f>[2]Curves!Z49</f>
        <v>0.1825</v>
      </c>
      <c r="BB48" s="118">
        <f>[2]Curves!AI49</f>
        <v>0.02</v>
      </c>
      <c r="BC48" s="118">
        <f>[2]Curves!Z49</f>
        <v>0.1825</v>
      </c>
      <c r="BD48" s="118">
        <f>[2]Curves!AJ49</f>
        <v>0.05</v>
      </c>
      <c r="BE48" s="118">
        <f>[2]Curves!Z49</f>
        <v>0.1825</v>
      </c>
      <c r="BF48" s="118">
        <f>[2]Curves!AL49</f>
        <v>1.4999999999999999E-2</v>
      </c>
      <c r="BG48" s="118">
        <f>[2]Curves!AA49</f>
        <v>0.32250000000000001</v>
      </c>
      <c r="BH48" s="118">
        <f>[2]Curves!AO49</f>
        <v>5.5E-2</v>
      </c>
      <c r="BI48" s="118">
        <f>[2]Curves!Z49</f>
        <v>0.1825</v>
      </c>
      <c r="BJ48" s="118">
        <f>[2]Curves!AK49</f>
        <v>0.03</v>
      </c>
      <c r="BK48" s="118">
        <f t="shared" si="2"/>
        <v>0.27750000000000002</v>
      </c>
      <c r="BL48" s="118">
        <f t="shared" si="3"/>
        <v>0.01</v>
      </c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9"/>
      <c r="CG48" s="118"/>
      <c r="CH48" s="119"/>
      <c r="CI48" s="118"/>
      <c r="CJ48" s="118"/>
      <c r="CK48" s="118"/>
      <c r="CL48" s="118"/>
      <c r="CM48" s="118"/>
    </row>
    <row r="49" spans="1:91">
      <c r="A49">
        <v>0.76748879010050852</v>
      </c>
      <c r="B49" t="str">
        <f t="shared" si="4"/>
        <v>0.32500.48500.48500.47500.16500.2200.30936800.50500.32500.32500.50500.48500.2900.4850.0050.4750.0050.4850.0050.3250.4750.4850.3254.3590.29750.005-0.430.1550.25250.010.25250.010.25250.0450.15750.02250.15750.02250.15750.05250.15750.01750.29750.0550.15750.03250.25250.01</v>
      </c>
      <c r="C49" s="117">
        <v>38018</v>
      </c>
      <c r="D49" s="118">
        <f>[2]Curves!D50</f>
        <v>0.32499999999999996</v>
      </c>
      <c r="E49" s="118">
        <v>0</v>
      </c>
      <c r="F49" s="118">
        <f>[2]Curves!I50</f>
        <v>0.48499999999999999</v>
      </c>
      <c r="G49" s="118">
        <v>0</v>
      </c>
      <c r="H49" s="118">
        <f>[2]Curves!P50</f>
        <v>0.48499999999999999</v>
      </c>
      <c r="I49" s="118">
        <v>0</v>
      </c>
      <c r="J49" s="118">
        <f>[2]Curves!L50</f>
        <v>0.47499999999999998</v>
      </c>
      <c r="K49" s="118">
        <v>0</v>
      </c>
      <c r="L49" s="118">
        <f>[2]Curves!U50</f>
        <v>0.16499999999999995</v>
      </c>
      <c r="M49" s="118">
        <v>0</v>
      </c>
      <c r="N49" s="118">
        <f>[2]Curves!V50</f>
        <v>0.21999999999999995</v>
      </c>
      <c r="O49" s="118">
        <v>0</v>
      </c>
      <c r="P49" s="118">
        <f>[2]Curves!W50</f>
        <v>0.30936799999999998</v>
      </c>
      <c r="Q49" s="118">
        <v>0</v>
      </c>
      <c r="R49" s="118">
        <f>[2]Curves!O50</f>
        <v>0.505</v>
      </c>
      <c r="S49" s="118">
        <v>0</v>
      </c>
      <c r="T49" s="118">
        <f>[2]Curves!F50</f>
        <v>0.32499999999999996</v>
      </c>
      <c r="U49" s="118">
        <v>0</v>
      </c>
      <c r="V49" s="118">
        <f>[2]Curves!H50</f>
        <v>0.32499999999999996</v>
      </c>
      <c r="W49" s="118">
        <v>0</v>
      </c>
      <c r="X49" s="118">
        <f>[2]Curves!S50</f>
        <v>0.505</v>
      </c>
      <c r="Y49" s="118">
        <v>0</v>
      </c>
      <c r="Z49" s="118">
        <f>[2]Curves!K50</f>
        <v>0.48499999999999999</v>
      </c>
      <c r="AA49" s="118">
        <v>0</v>
      </c>
      <c r="AB49" s="118">
        <f>[2]Curves!G50</f>
        <v>0.28999999999999992</v>
      </c>
      <c r="AC49" s="118">
        <v>0</v>
      </c>
      <c r="AD49" s="118">
        <f>[2]Curves!R50</f>
        <v>0.48499999999999999</v>
      </c>
      <c r="AE49" s="118">
        <v>5.0000000000000001E-3</v>
      </c>
      <c r="AF49" s="118">
        <f>[2]Curves!N50</f>
        <v>0.47499999999999998</v>
      </c>
      <c r="AG49" s="118">
        <v>5.0000000000000001E-3</v>
      </c>
      <c r="AH49" s="118">
        <f>[2]Curves!J50</f>
        <v>0.48499999999999999</v>
      </c>
      <c r="AI49" s="118">
        <v>5.0000000000000001E-3</v>
      </c>
      <c r="AJ49" s="118">
        <f>[2]Curves!E50</f>
        <v>0.32499999999999996</v>
      </c>
      <c r="AK49" s="118">
        <f>[2]Curves!M50</f>
        <v>0.47499999999999998</v>
      </c>
      <c r="AL49" s="118">
        <f>[2]Curves!Q50</f>
        <v>0.48499999999999999</v>
      </c>
      <c r="AM49" s="118">
        <f t="shared" si="1"/>
        <v>0.32499999999999996</v>
      </c>
      <c r="AN49" s="118">
        <f>[2]Curves!BB50</f>
        <v>4.359</v>
      </c>
      <c r="AO49" s="118">
        <f>[2]Curves!AA50</f>
        <v>0.29749999999999999</v>
      </c>
      <c r="AP49" s="118">
        <f>[2]Curves!AN50</f>
        <v>5.0000000000000001E-3</v>
      </c>
      <c r="AQ49" s="118">
        <f>[2]Curves!AB50</f>
        <v>-0.43</v>
      </c>
      <c r="AR49" s="118">
        <f>[2]Curves!AM50</f>
        <v>0.155</v>
      </c>
      <c r="AS49" s="118">
        <f>[2]Curves!Y50</f>
        <v>0.2525</v>
      </c>
      <c r="AT49" s="118">
        <f>[2]Curves!AD50</f>
        <v>0.01</v>
      </c>
      <c r="AU49" s="118">
        <f>[2]Curves!Y50</f>
        <v>0.2525</v>
      </c>
      <c r="AV49" s="118">
        <f>[2]Curves!AH50</f>
        <v>0.01</v>
      </c>
      <c r="AW49" s="118">
        <f>[2]Curves!Y50</f>
        <v>0.2525</v>
      </c>
      <c r="AX49" s="118">
        <f>[2]Curves!AE50</f>
        <v>4.4999999999999998E-2</v>
      </c>
      <c r="AY49" s="118">
        <f>[2]Curves!Z50</f>
        <v>0.1575</v>
      </c>
      <c r="AZ49" s="118">
        <f>[2]Curves!AG50</f>
        <v>2.2499999999999999E-2</v>
      </c>
      <c r="BA49" s="118">
        <f>[2]Curves!Z50</f>
        <v>0.1575</v>
      </c>
      <c r="BB49" s="118">
        <f>[2]Curves!AI50</f>
        <v>2.2499999999999999E-2</v>
      </c>
      <c r="BC49" s="118">
        <f>[2]Curves!Z50</f>
        <v>0.1575</v>
      </c>
      <c r="BD49" s="118">
        <f>[2]Curves!AJ50</f>
        <v>5.2499999999999998E-2</v>
      </c>
      <c r="BE49" s="118">
        <f>[2]Curves!Z50</f>
        <v>0.1575</v>
      </c>
      <c r="BF49" s="118">
        <f>[2]Curves!AL50</f>
        <v>1.7500000000000002E-2</v>
      </c>
      <c r="BG49" s="118">
        <f>[2]Curves!AA50</f>
        <v>0.29749999999999999</v>
      </c>
      <c r="BH49" s="118">
        <f>[2]Curves!AO50</f>
        <v>5.5E-2</v>
      </c>
      <c r="BI49" s="118">
        <f>[2]Curves!Z50</f>
        <v>0.1575</v>
      </c>
      <c r="BJ49" s="118">
        <f>[2]Curves!AK50</f>
        <v>3.2500000000000001E-2</v>
      </c>
      <c r="BK49" s="118">
        <f t="shared" si="2"/>
        <v>0.2525</v>
      </c>
      <c r="BL49" s="118">
        <f t="shared" si="3"/>
        <v>0.01</v>
      </c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9"/>
      <c r="CG49" s="118"/>
      <c r="CH49" s="119"/>
      <c r="CI49" s="118"/>
      <c r="CJ49" s="118"/>
      <c r="CK49" s="118"/>
      <c r="CL49" s="118"/>
      <c r="CM49" s="118"/>
    </row>
    <row r="50" spans="1:91">
      <c r="A50">
        <v>0.76308481220323388</v>
      </c>
      <c r="B50" t="str">
        <f t="shared" si="4"/>
        <v>0.32500.48500.48500.47500.16500.2200.30472800.50500.32500.32500.50500.48500.2900.4850.0050.4750.0050.4850.0050.3250.4750.4850.3254.2140.2950.005-0.430.1550.250.010.250.010.250.0450.1550.0250.1550.0250.1550.0550.1550.020.2950.0550.1550.0350.250.01</v>
      </c>
      <c r="C50" s="117">
        <v>38047</v>
      </c>
      <c r="D50" s="118">
        <f>[2]Curves!D51</f>
        <v>0.32499999999999996</v>
      </c>
      <c r="E50" s="118">
        <v>0</v>
      </c>
      <c r="F50" s="118">
        <f>[2]Curves!I51</f>
        <v>0.48499999999999999</v>
      </c>
      <c r="G50" s="118">
        <v>0</v>
      </c>
      <c r="H50" s="118">
        <f>[2]Curves!P51</f>
        <v>0.48499999999999999</v>
      </c>
      <c r="I50" s="118">
        <v>0</v>
      </c>
      <c r="J50" s="118">
        <f>[2]Curves!L51</f>
        <v>0.47499999999999998</v>
      </c>
      <c r="K50" s="118">
        <v>0</v>
      </c>
      <c r="L50" s="118">
        <f>[2]Curves!U51</f>
        <v>0.16499999999999995</v>
      </c>
      <c r="M50" s="118">
        <v>0</v>
      </c>
      <c r="N50" s="118">
        <f>[2]Curves!V51</f>
        <v>0.21999999999999995</v>
      </c>
      <c r="O50" s="118">
        <v>0</v>
      </c>
      <c r="P50" s="118">
        <f>[2]Curves!W51</f>
        <v>0.30472799999999994</v>
      </c>
      <c r="Q50" s="118">
        <v>0</v>
      </c>
      <c r="R50" s="118">
        <f>[2]Curves!O51</f>
        <v>0.505</v>
      </c>
      <c r="S50" s="118">
        <v>0</v>
      </c>
      <c r="T50" s="118">
        <f>[2]Curves!F51</f>
        <v>0.32499999999999996</v>
      </c>
      <c r="U50" s="118">
        <v>0</v>
      </c>
      <c r="V50" s="118">
        <f>[2]Curves!H51</f>
        <v>0.32499999999999996</v>
      </c>
      <c r="W50" s="118">
        <v>0</v>
      </c>
      <c r="X50" s="118">
        <f>[2]Curves!S51</f>
        <v>0.505</v>
      </c>
      <c r="Y50" s="118">
        <v>0</v>
      </c>
      <c r="Z50" s="118">
        <f>[2]Curves!K51</f>
        <v>0.48499999999999999</v>
      </c>
      <c r="AA50" s="118">
        <v>0</v>
      </c>
      <c r="AB50" s="118">
        <f>[2]Curves!G51</f>
        <v>0.28999999999999992</v>
      </c>
      <c r="AC50" s="118">
        <v>0</v>
      </c>
      <c r="AD50" s="118">
        <f>[2]Curves!R51</f>
        <v>0.48499999999999999</v>
      </c>
      <c r="AE50" s="118">
        <v>5.0000000000000001E-3</v>
      </c>
      <c r="AF50" s="118">
        <f>[2]Curves!N51</f>
        <v>0.47499999999999998</v>
      </c>
      <c r="AG50" s="118">
        <v>5.0000000000000001E-3</v>
      </c>
      <c r="AH50" s="118">
        <f>[2]Curves!J51</f>
        <v>0.48499999999999999</v>
      </c>
      <c r="AI50" s="118">
        <v>5.0000000000000001E-3</v>
      </c>
      <c r="AJ50" s="118">
        <f>[2]Curves!E51</f>
        <v>0.32499999999999996</v>
      </c>
      <c r="AK50" s="118">
        <f>[2]Curves!M51</f>
        <v>0.47499999999999998</v>
      </c>
      <c r="AL50" s="118">
        <f>[2]Curves!Q51</f>
        <v>0.48499999999999999</v>
      </c>
      <c r="AM50" s="118">
        <f t="shared" si="1"/>
        <v>0.32499999999999996</v>
      </c>
      <c r="AN50" s="118">
        <f>[2]Curves!BB51</f>
        <v>4.2139999999999995</v>
      </c>
      <c r="AO50" s="118">
        <f>[2]Curves!AA51</f>
        <v>0.29499999999999998</v>
      </c>
      <c r="AP50" s="118">
        <f>[2]Curves!AN51</f>
        <v>5.0000000000000001E-3</v>
      </c>
      <c r="AQ50" s="118">
        <f>[2]Curves!AB51</f>
        <v>-0.43</v>
      </c>
      <c r="AR50" s="118">
        <f>[2]Curves!AM51</f>
        <v>0.155</v>
      </c>
      <c r="AS50" s="118">
        <f>[2]Curves!Y51</f>
        <v>0.25</v>
      </c>
      <c r="AT50" s="118">
        <f>[2]Curves!AD51</f>
        <v>0.01</v>
      </c>
      <c r="AU50" s="118">
        <f>[2]Curves!Y51</f>
        <v>0.25</v>
      </c>
      <c r="AV50" s="118">
        <f>[2]Curves!AH51</f>
        <v>0.01</v>
      </c>
      <c r="AW50" s="118">
        <f>[2]Curves!Y51</f>
        <v>0.25</v>
      </c>
      <c r="AX50" s="118">
        <f>[2]Curves!AE51</f>
        <v>4.4999999999999998E-2</v>
      </c>
      <c r="AY50" s="118">
        <f>[2]Curves!Z51</f>
        <v>0.155</v>
      </c>
      <c r="AZ50" s="118">
        <f>[2]Curves!AG51</f>
        <v>2.5000000000000001E-2</v>
      </c>
      <c r="BA50" s="118">
        <f>[2]Curves!Z51</f>
        <v>0.155</v>
      </c>
      <c r="BB50" s="118">
        <f>[2]Curves!AI51</f>
        <v>2.5000000000000001E-2</v>
      </c>
      <c r="BC50" s="118">
        <f>[2]Curves!Z51</f>
        <v>0.155</v>
      </c>
      <c r="BD50" s="118">
        <f>[2]Curves!AJ51</f>
        <v>5.5E-2</v>
      </c>
      <c r="BE50" s="118">
        <f>[2]Curves!Z51</f>
        <v>0.155</v>
      </c>
      <c r="BF50" s="118">
        <f>[2]Curves!AL51</f>
        <v>0.02</v>
      </c>
      <c r="BG50" s="118">
        <f>[2]Curves!AA51</f>
        <v>0.29499999999999998</v>
      </c>
      <c r="BH50" s="118">
        <f>[2]Curves!AO51</f>
        <v>5.5E-2</v>
      </c>
      <c r="BI50" s="118">
        <f>[2]Curves!Z51</f>
        <v>0.155</v>
      </c>
      <c r="BJ50" s="118">
        <f>[2]Curves!AK51</f>
        <v>3.5000000000000003E-2</v>
      </c>
      <c r="BK50" s="118">
        <f t="shared" si="2"/>
        <v>0.25</v>
      </c>
      <c r="BL50" s="118">
        <f t="shared" si="3"/>
        <v>0.01</v>
      </c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9"/>
      <c r="CG50" s="118"/>
      <c r="CH50" s="119"/>
      <c r="CI50" s="118"/>
      <c r="CJ50" s="118"/>
      <c r="CK50" s="118"/>
      <c r="CL50" s="118"/>
      <c r="CM50" s="118"/>
    </row>
    <row r="51" spans="1:91">
      <c r="A51">
        <v>0.75839064981862758</v>
      </c>
      <c r="B51" t="str">
        <f t="shared" si="4"/>
        <v>0.17500.17500.1700.20-0.02500.0300.17500.2200.17500.17500.1700.17500.1400.170.0050.20.0050.1750.0050.1750.20.170.1753.9240.19750-0.510.1550.16750.00250.16750.00250.16750.030.0725-0.00250.0725-0.00250.07250.02750.0725-0.00750.19750.040.07250.00750.16750.0025</v>
      </c>
      <c r="C51" s="117">
        <v>38078</v>
      </c>
      <c r="D51" s="118">
        <f>[2]Curves!D52</f>
        <v>0.17499999999999999</v>
      </c>
      <c r="E51" s="118">
        <v>0</v>
      </c>
      <c r="F51" s="118">
        <f>[2]Curves!I52</f>
        <v>0.17499999999999999</v>
      </c>
      <c r="G51" s="118">
        <v>0</v>
      </c>
      <c r="H51" s="118">
        <f>[2]Curves!P52</f>
        <v>0.16999999999999998</v>
      </c>
      <c r="I51" s="118">
        <v>0</v>
      </c>
      <c r="J51" s="118">
        <f>[2]Curves!L52</f>
        <v>0.19999999999999998</v>
      </c>
      <c r="K51" s="118">
        <v>0</v>
      </c>
      <c r="L51" s="118">
        <f>[2]Curves!U52</f>
        <v>-2.5000000000000022E-2</v>
      </c>
      <c r="M51" s="118">
        <v>0</v>
      </c>
      <c r="N51" s="118">
        <f>[2]Curves!V52</f>
        <v>2.9999999999999978E-2</v>
      </c>
      <c r="O51" s="118">
        <v>0</v>
      </c>
      <c r="P51" s="118">
        <f>[2]Curves!W52</f>
        <v>0.17499999999999999</v>
      </c>
      <c r="Q51" s="118">
        <v>0</v>
      </c>
      <c r="R51" s="118">
        <f>[2]Curves!O52</f>
        <v>0.21999999999999997</v>
      </c>
      <c r="S51" s="118">
        <v>0</v>
      </c>
      <c r="T51" s="118">
        <f>[2]Curves!F52</f>
        <v>0.17499999999999999</v>
      </c>
      <c r="U51" s="118">
        <v>0</v>
      </c>
      <c r="V51" s="118">
        <f>[2]Curves!H52</f>
        <v>0.17499999999999999</v>
      </c>
      <c r="W51" s="118">
        <v>0</v>
      </c>
      <c r="X51" s="118">
        <f>[2]Curves!S52</f>
        <v>0.16999999999999998</v>
      </c>
      <c r="Y51" s="118">
        <v>0</v>
      </c>
      <c r="Z51" s="118">
        <f>[2]Curves!K52</f>
        <v>0.17499999999999999</v>
      </c>
      <c r="AA51" s="118">
        <v>0</v>
      </c>
      <c r="AB51" s="118">
        <f>[2]Curves!G52</f>
        <v>0.13999999999999999</v>
      </c>
      <c r="AC51" s="118">
        <v>0</v>
      </c>
      <c r="AD51" s="118">
        <f>[2]Curves!R52</f>
        <v>0.16999999999999998</v>
      </c>
      <c r="AE51" s="118">
        <v>5.0000000000000001E-3</v>
      </c>
      <c r="AF51" s="118">
        <f>[2]Curves!N52</f>
        <v>0.19999999999999998</v>
      </c>
      <c r="AG51" s="118">
        <v>5.0000000000000001E-3</v>
      </c>
      <c r="AH51" s="118">
        <f>[2]Curves!J52</f>
        <v>0.17499999999999999</v>
      </c>
      <c r="AI51" s="118">
        <v>5.0000000000000001E-3</v>
      </c>
      <c r="AJ51" s="118">
        <f>[2]Curves!E52</f>
        <v>0.17499999999999999</v>
      </c>
      <c r="AK51" s="118">
        <f>[2]Curves!M52</f>
        <v>0.19999999999999998</v>
      </c>
      <c r="AL51" s="118">
        <f>[2]Curves!Q52</f>
        <v>0.16999999999999998</v>
      </c>
      <c r="AM51" s="118">
        <f t="shared" si="1"/>
        <v>0.17499999999999999</v>
      </c>
      <c r="AN51" s="118">
        <f>[2]Curves!BB52</f>
        <v>3.9239999999999999</v>
      </c>
      <c r="AO51" s="118">
        <f>[2]Curves!AA52</f>
        <v>0.19750000000000001</v>
      </c>
      <c r="AP51" s="118">
        <f>[2]Curves!AN52</f>
        <v>0</v>
      </c>
      <c r="AQ51" s="118">
        <f>[2]Curves!AB52</f>
        <v>-0.51</v>
      </c>
      <c r="AR51" s="118">
        <f>[2]Curves!AM52</f>
        <v>0.155</v>
      </c>
      <c r="AS51" s="118">
        <f>[2]Curves!Y52</f>
        <v>0.16750000000000001</v>
      </c>
      <c r="AT51" s="118">
        <f>[2]Curves!AD52</f>
        <v>2.5000000000000001E-3</v>
      </c>
      <c r="AU51" s="118">
        <f>[2]Curves!Y52</f>
        <v>0.16750000000000001</v>
      </c>
      <c r="AV51" s="118">
        <f>[2]Curves!AH52</f>
        <v>2.5000000000000001E-3</v>
      </c>
      <c r="AW51" s="118">
        <f>[2]Curves!Y52</f>
        <v>0.16750000000000001</v>
      </c>
      <c r="AX51" s="118">
        <f>[2]Curves!AE52</f>
        <v>0.03</v>
      </c>
      <c r="AY51" s="118">
        <f>[2]Curves!Z52</f>
        <v>7.2499999999999995E-2</v>
      </c>
      <c r="AZ51" s="118">
        <f>[2]Curves!AG52</f>
        <v>-2.5000000000000001E-3</v>
      </c>
      <c r="BA51" s="118">
        <f>[2]Curves!Z52</f>
        <v>7.2499999999999995E-2</v>
      </c>
      <c r="BB51" s="118">
        <f>[2]Curves!AI52</f>
        <v>-2.5000000000000001E-3</v>
      </c>
      <c r="BC51" s="118">
        <f>[2]Curves!Z52</f>
        <v>7.2499999999999995E-2</v>
      </c>
      <c r="BD51" s="118">
        <f>[2]Curves!AJ52</f>
        <v>2.75E-2</v>
      </c>
      <c r="BE51" s="118">
        <f>[2]Curves!Z52</f>
        <v>7.2499999999999995E-2</v>
      </c>
      <c r="BF51" s="118">
        <f>[2]Curves!AL52</f>
        <v>-7.4999999999999997E-3</v>
      </c>
      <c r="BG51" s="118">
        <f>[2]Curves!AA52</f>
        <v>0.19750000000000001</v>
      </c>
      <c r="BH51" s="118">
        <f>[2]Curves!AO52</f>
        <v>0.04</v>
      </c>
      <c r="BI51" s="118">
        <f>[2]Curves!Z52</f>
        <v>7.2499999999999995E-2</v>
      </c>
      <c r="BJ51" s="118">
        <f>[2]Curves!AK52</f>
        <v>7.4999999999999997E-3</v>
      </c>
      <c r="BK51" s="118">
        <f t="shared" si="2"/>
        <v>0.16750000000000001</v>
      </c>
      <c r="BL51" s="118">
        <f t="shared" si="3"/>
        <v>2.5000000000000001E-3</v>
      </c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9"/>
      <c r="CG51" s="118"/>
      <c r="CH51" s="119"/>
      <c r="CI51" s="118"/>
      <c r="CJ51" s="118"/>
      <c r="CK51" s="118"/>
      <c r="CL51" s="118"/>
      <c r="CM51" s="118"/>
    </row>
    <row r="52" spans="1:91">
      <c r="A52">
        <v>0.75385980106473049</v>
      </c>
      <c r="B52" t="str">
        <f t="shared" si="4"/>
        <v>0.17500.17500.1700.20-0.02500.0300.17500.2200.17500.17500.1700.17500.1400.170.0050.20.0050.1750.0050.1750.20.170.1753.9080.18750-0.510.1550.15750.00250.15750.00250.15750.030.0625-0.00250.0625-0.00250.06250.02750.0625-0.00750.18750.040.06250.00750.15750.0025</v>
      </c>
      <c r="C52" s="117">
        <v>38108</v>
      </c>
      <c r="D52" s="118">
        <f>[2]Curves!D53</f>
        <v>0.17499999999999999</v>
      </c>
      <c r="E52" s="118">
        <v>0</v>
      </c>
      <c r="F52" s="118">
        <f>[2]Curves!I53</f>
        <v>0.17499999999999999</v>
      </c>
      <c r="G52" s="118">
        <v>0</v>
      </c>
      <c r="H52" s="118">
        <f>[2]Curves!P53</f>
        <v>0.16999999999999998</v>
      </c>
      <c r="I52" s="118">
        <v>0</v>
      </c>
      <c r="J52" s="118">
        <f>[2]Curves!L53</f>
        <v>0.19999999999999998</v>
      </c>
      <c r="K52" s="118">
        <v>0</v>
      </c>
      <c r="L52" s="118">
        <f>[2]Curves!U53</f>
        <v>-2.5000000000000022E-2</v>
      </c>
      <c r="M52" s="118">
        <v>0</v>
      </c>
      <c r="N52" s="118">
        <f>[2]Curves!V53</f>
        <v>2.9999999999999978E-2</v>
      </c>
      <c r="O52" s="118">
        <v>0</v>
      </c>
      <c r="P52" s="118">
        <f>[2]Curves!W53</f>
        <v>0.17499999999999999</v>
      </c>
      <c r="Q52" s="118">
        <v>0</v>
      </c>
      <c r="R52" s="118">
        <f>[2]Curves!O53</f>
        <v>0.21999999999999997</v>
      </c>
      <c r="S52" s="118">
        <v>0</v>
      </c>
      <c r="T52" s="118">
        <f>[2]Curves!F53</f>
        <v>0.17499999999999999</v>
      </c>
      <c r="U52" s="118">
        <v>0</v>
      </c>
      <c r="V52" s="118">
        <f>[2]Curves!H53</f>
        <v>0.17499999999999999</v>
      </c>
      <c r="W52" s="118">
        <v>0</v>
      </c>
      <c r="X52" s="118">
        <f>[2]Curves!S53</f>
        <v>0.16999999999999998</v>
      </c>
      <c r="Y52" s="118">
        <v>0</v>
      </c>
      <c r="Z52" s="118">
        <f>[2]Curves!K53</f>
        <v>0.17499999999999999</v>
      </c>
      <c r="AA52" s="118">
        <v>0</v>
      </c>
      <c r="AB52" s="118">
        <f>[2]Curves!G53</f>
        <v>0.13999999999999999</v>
      </c>
      <c r="AC52" s="118">
        <v>0</v>
      </c>
      <c r="AD52" s="118">
        <f>[2]Curves!R53</f>
        <v>0.16999999999999998</v>
      </c>
      <c r="AE52" s="118">
        <v>5.0000000000000001E-3</v>
      </c>
      <c r="AF52" s="118">
        <f>[2]Curves!N53</f>
        <v>0.19999999999999998</v>
      </c>
      <c r="AG52" s="118">
        <v>5.0000000000000001E-3</v>
      </c>
      <c r="AH52" s="118">
        <f>[2]Curves!J53</f>
        <v>0.17499999999999999</v>
      </c>
      <c r="AI52" s="118">
        <v>5.0000000000000001E-3</v>
      </c>
      <c r="AJ52" s="118">
        <f>[2]Curves!E53</f>
        <v>0.17499999999999999</v>
      </c>
      <c r="AK52" s="118">
        <f>[2]Curves!M53</f>
        <v>0.19999999999999998</v>
      </c>
      <c r="AL52" s="118">
        <f>[2]Curves!Q53</f>
        <v>0.16999999999999998</v>
      </c>
      <c r="AM52" s="118">
        <f t="shared" si="1"/>
        <v>0.17499999999999999</v>
      </c>
      <c r="AN52" s="118">
        <f>[2]Curves!BB53</f>
        <v>3.9079999999999999</v>
      </c>
      <c r="AO52" s="118">
        <f>[2]Curves!AA53</f>
        <v>0.1875</v>
      </c>
      <c r="AP52" s="118">
        <f>[2]Curves!AN53</f>
        <v>0</v>
      </c>
      <c r="AQ52" s="118">
        <f>[2]Curves!AB53</f>
        <v>-0.51</v>
      </c>
      <c r="AR52" s="118">
        <f>[2]Curves!AM53</f>
        <v>0.155</v>
      </c>
      <c r="AS52" s="118">
        <f>[2]Curves!Y53</f>
        <v>0.1575</v>
      </c>
      <c r="AT52" s="118">
        <f>[2]Curves!AD53</f>
        <v>2.5000000000000001E-3</v>
      </c>
      <c r="AU52" s="118">
        <f>[2]Curves!Y53</f>
        <v>0.1575</v>
      </c>
      <c r="AV52" s="118">
        <f>[2]Curves!AH53</f>
        <v>2.5000000000000001E-3</v>
      </c>
      <c r="AW52" s="118">
        <f>[2]Curves!Y53</f>
        <v>0.1575</v>
      </c>
      <c r="AX52" s="118">
        <f>[2]Curves!AE53</f>
        <v>0.03</v>
      </c>
      <c r="AY52" s="118">
        <f>[2]Curves!Z53</f>
        <v>6.25E-2</v>
      </c>
      <c r="AZ52" s="118">
        <f>[2]Curves!AG53</f>
        <v>-2.5000000000000001E-3</v>
      </c>
      <c r="BA52" s="118">
        <f>[2]Curves!Z53</f>
        <v>6.25E-2</v>
      </c>
      <c r="BB52" s="118">
        <f>[2]Curves!AI53</f>
        <v>-2.5000000000000001E-3</v>
      </c>
      <c r="BC52" s="118">
        <f>[2]Curves!Z53</f>
        <v>6.25E-2</v>
      </c>
      <c r="BD52" s="118">
        <f>[2]Curves!AJ53</f>
        <v>2.75E-2</v>
      </c>
      <c r="BE52" s="118">
        <f>[2]Curves!Z53</f>
        <v>6.25E-2</v>
      </c>
      <c r="BF52" s="118">
        <f>[2]Curves!AL53</f>
        <v>-7.4999999999999997E-3</v>
      </c>
      <c r="BG52" s="118">
        <f>[2]Curves!AA53</f>
        <v>0.1875</v>
      </c>
      <c r="BH52" s="118">
        <f>[2]Curves!AO53</f>
        <v>0.04</v>
      </c>
      <c r="BI52" s="118">
        <f>[2]Curves!Z53</f>
        <v>6.25E-2</v>
      </c>
      <c r="BJ52" s="118">
        <f>[2]Curves!AK53</f>
        <v>7.4999999999999997E-3</v>
      </c>
      <c r="BK52" s="118">
        <f t="shared" si="2"/>
        <v>0.1575</v>
      </c>
      <c r="BL52" s="118">
        <f t="shared" si="3"/>
        <v>2.5000000000000001E-3</v>
      </c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9"/>
      <c r="CG52" s="118"/>
      <c r="CH52" s="119"/>
      <c r="CI52" s="118"/>
      <c r="CJ52" s="118"/>
      <c r="CK52" s="118"/>
      <c r="CL52" s="118"/>
      <c r="CM52" s="118"/>
    </row>
    <row r="53" spans="1:91">
      <c r="A53">
        <v>0.74920431854985081</v>
      </c>
      <c r="B53" t="str">
        <f t="shared" si="4"/>
        <v>0.17500.17500.1700.20-0.02500.0300.17500.2200.17500.17500.1700.17500.1400.170.0050.20.0050.1750.0050.1750.20.170.1753.9370.18250-0.510.1550.15250.00250.15250.00250.15250.030.0575-0.00250.0575-0.00250.05750.02750.0575-0.00750.18250.040.05750.00750.15250.0025</v>
      </c>
      <c r="C53" s="117">
        <v>38139</v>
      </c>
      <c r="D53" s="118">
        <f>[2]Curves!D54</f>
        <v>0.17499999999999999</v>
      </c>
      <c r="E53" s="118">
        <v>0</v>
      </c>
      <c r="F53" s="118">
        <f>[2]Curves!I54</f>
        <v>0.17499999999999999</v>
      </c>
      <c r="G53" s="118">
        <v>0</v>
      </c>
      <c r="H53" s="118">
        <f>[2]Curves!P54</f>
        <v>0.16999999999999998</v>
      </c>
      <c r="I53" s="118">
        <v>0</v>
      </c>
      <c r="J53" s="118">
        <f>[2]Curves!L54</f>
        <v>0.19999999999999998</v>
      </c>
      <c r="K53" s="118">
        <v>0</v>
      </c>
      <c r="L53" s="118">
        <f>[2]Curves!U54</f>
        <v>-2.5000000000000022E-2</v>
      </c>
      <c r="M53" s="118">
        <v>0</v>
      </c>
      <c r="N53" s="118">
        <f>[2]Curves!V54</f>
        <v>2.9999999999999978E-2</v>
      </c>
      <c r="O53" s="118">
        <v>0</v>
      </c>
      <c r="P53" s="118">
        <f>[2]Curves!W54</f>
        <v>0.17499999999999999</v>
      </c>
      <c r="Q53" s="118">
        <v>0</v>
      </c>
      <c r="R53" s="118">
        <f>[2]Curves!O54</f>
        <v>0.21999999999999997</v>
      </c>
      <c r="S53" s="118">
        <v>0</v>
      </c>
      <c r="T53" s="118">
        <f>[2]Curves!F54</f>
        <v>0.17499999999999999</v>
      </c>
      <c r="U53" s="118">
        <v>0</v>
      </c>
      <c r="V53" s="118">
        <f>[2]Curves!H54</f>
        <v>0.17499999999999999</v>
      </c>
      <c r="W53" s="118">
        <v>0</v>
      </c>
      <c r="X53" s="118">
        <f>[2]Curves!S54</f>
        <v>0.16999999999999998</v>
      </c>
      <c r="Y53" s="118">
        <v>0</v>
      </c>
      <c r="Z53" s="118">
        <f>[2]Curves!K54</f>
        <v>0.17499999999999999</v>
      </c>
      <c r="AA53" s="118">
        <v>0</v>
      </c>
      <c r="AB53" s="118">
        <f>[2]Curves!G54</f>
        <v>0.13999999999999999</v>
      </c>
      <c r="AC53" s="118">
        <v>0</v>
      </c>
      <c r="AD53" s="118">
        <f>[2]Curves!R54</f>
        <v>0.16999999999999998</v>
      </c>
      <c r="AE53" s="118">
        <v>5.0000000000000001E-3</v>
      </c>
      <c r="AF53" s="118">
        <f>[2]Curves!N54</f>
        <v>0.19999999999999998</v>
      </c>
      <c r="AG53" s="118">
        <v>5.0000000000000001E-3</v>
      </c>
      <c r="AH53" s="118">
        <f>[2]Curves!J54</f>
        <v>0.17499999999999999</v>
      </c>
      <c r="AI53" s="118">
        <v>5.0000000000000001E-3</v>
      </c>
      <c r="AJ53" s="118">
        <f>[2]Curves!E54</f>
        <v>0.17499999999999999</v>
      </c>
      <c r="AK53" s="118">
        <f>[2]Curves!M54</f>
        <v>0.19999999999999998</v>
      </c>
      <c r="AL53" s="118">
        <f>[2]Curves!Q54</f>
        <v>0.16999999999999998</v>
      </c>
      <c r="AM53" s="118">
        <f t="shared" si="1"/>
        <v>0.17499999999999999</v>
      </c>
      <c r="AN53" s="118">
        <f>[2]Curves!BB54</f>
        <v>3.9369999999999998</v>
      </c>
      <c r="AO53" s="118">
        <f>[2]Curves!AA54</f>
        <v>0.1825</v>
      </c>
      <c r="AP53" s="118">
        <f>[2]Curves!AN54</f>
        <v>0</v>
      </c>
      <c r="AQ53" s="118">
        <f>[2]Curves!AB54</f>
        <v>-0.51</v>
      </c>
      <c r="AR53" s="118">
        <f>[2]Curves!AM54</f>
        <v>0.155</v>
      </c>
      <c r="AS53" s="118">
        <f>[2]Curves!Y54</f>
        <v>0.1525</v>
      </c>
      <c r="AT53" s="118">
        <f>[2]Curves!AD54</f>
        <v>2.5000000000000001E-3</v>
      </c>
      <c r="AU53" s="118">
        <f>[2]Curves!Y54</f>
        <v>0.1525</v>
      </c>
      <c r="AV53" s="118">
        <f>[2]Curves!AH54</f>
        <v>2.5000000000000001E-3</v>
      </c>
      <c r="AW53" s="118">
        <f>[2]Curves!Y54</f>
        <v>0.1525</v>
      </c>
      <c r="AX53" s="118">
        <f>[2]Curves!AE54</f>
        <v>0.03</v>
      </c>
      <c r="AY53" s="118">
        <f>[2]Curves!Z54</f>
        <v>5.7500000000000002E-2</v>
      </c>
      <c r="AZ53" s="118">
        <f>[2]Curves!AG54</f>
        <v>-2.5000000000000001E-3</v>
      </c>
      <c r="BA53" s="118">
        <f>[2]Curves!Z54</f>
        <v>5.7500000000000002E-2</v>
      </c>
      <c r="BB53" s="118">
        <f>[2]Curves!AI54</f>
        <v>-2.5000000000000001E-3</v>
      </c>
      <c r="BC53" s="118">
        <f>[2]Curves!Z54</f>
        <v>5.7500000000000002E-2</v>
      </c>
      <c r="BD53" s="118">
        <f>[2]Curves!AJ54</f>
        <v>2.75E-2</v>
      </c>
      <c r="BE53" s="118">
        <f>[2]Curves!Z54</f>
        <v>5.7500000000000002E-2</v>
      </c>
      <c r="BF53" s="118">
        <f>[2]Curves!AL54</f>
        <v>-7.4999999999999997E-3</v>
      </c>
      <c r="BG53" s="118">
        <f>[2]Curves!AA54</f>
        <v>0.1825</v>
      </c>
      <c r="BH53" s="118">
        <f>[2]Curves!AO54</f>
        <v>0.04</v>
      </c>
      <c r="BI53" s="118">
        <f>[2]Curves!Z54</f>
        <v>5.7500000000000002E-2</v>
      </c>
      <c r="BJ53" s="118">
        <f>[2]Curves!AK54</f>
        <v>7.4999999999999997E-3</v>
      </c>
      <c r="BK53" s="118">
        <f t="shared" si="2"/>
        <v>0.1525</v>
      </c>
      <c r="BL53" s="118">
        <f t="shared" si="3"/>
        <v>2.5000000000000001E-3</v>
      </c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9"/>
      <c r="CG53" s="118"/>
      <c r="CH53" s="119"/>
      <c r="CI53" s="118"/>
      <c r="CJ53" s="118"/>
      <c r="CK53" s="118"/>
      <c r="CL53" s="118"/>
      <c r="CM53" s="118"/>
    </row>
    <row r="54" spans="1:91">
      <c r="A54">
        <v>0.74472442559056418</v>
      </c>
      <c r="B54" t="str">
        <f t="shared" si="4"/>
        <v>0.17500.17500.1700.20-0.02500.0300.17500.2200.17500.17500.1700.17500.1400.170.0050.20.0050.1750.0050.1750.20.170.1753.9650.17250-0.510.1550.142500.142500.14250.030.047500.047500.04750.030.0475-0.0050.17250.040.04750.010.14250</v>
      </c>
      <c r="C54" s="117">
        <v>38169</v>
      </c>
      <c r="D54" s="118">
        <f>[2]Curves!D55</f>
        <v>0.17499999999999999</v>
      </c>
      <c r="E54" s="118">
        <v>0</v>
      </c>
      <c r="F54" s="118">
        <f>[2]Curves!I55</f>
        <v>0.17499999999999999</v>
      </c>
      <c r="G54" s="118">
        <v>0</v>
      </c>
      <c r="H54" s="118">
        <f>[2]Curves!P55</f>
        <v>0.16999999999999998</v>
      </c>
      <c r="I54" s="118">
        <v>0</v>
      </c>
      <c r="J54" s="118">
        <f>[2]Curves!L55</f>
        <v>0.19999999999999998</v>
      </c>
      <c r="K54" s="118">
        <v>0</v>
      </c>
      <c r="L54" s="118">
        <f>[2]Curves!U55</f>
        <v>-2.5000000000000022E-2</v>
      </c>
      <c r="M54" s="118">
        <v>0</v>
      </c>
      <c r="N54" s="118">
        <f>[2]Curves!V55</f>
        <v>2.9999999999999978E-2</v>
      </c>
      <c r="O54" s="118">
        <v>0</v>
      </c>
      <c r="P54" s="118">
        <f>[2]Curves!W55</f>
        <v>0.17499999999999999</v>
      </c>
      <c r="Q54" s="118">
        <v>0</v>
      </c>
      <c r="R54" s="118">
        <f>[2]Curves!O55</f>
        <v>0.21999999999999997</v>
      </c>
      <c r="S54" s="118">
        <v>0</v>
      </c>
      <c r="T54" s="118">
        <f>[2]Curves!F55</f>
        <v>0.17499999999999999</v>
      </c>
      <c r="U54" s="118">
        <v>0</v>
      </c>
      <c r="V54" s="118">
        <f>[2]Curves!H55</f>
        <v>0.17499999999999999</v>
      </c>
      <c r="W54" s="118">
        <v>0</v>
      </c>
      <c r="X54" s="118">
        <f>[2]Curves!S55</f>
        <v>0.16999999999999998</v>
      </c>
      <c r="Y54" s="118">
        <v>0</v>
      </c>
      <c r="Z54" s="118">
        <f>[2]Curves!K55</f>
        <v>0.17499999999999999</v>
      </c>
      <c r="AA54" s="118">
        <v>0</v>
      </c>
      <c r="AB54" s="118">
        <f>[2]Curves!G55</f>
        <v>0.13999999999999999</v>
      </c>
      <c r="AC54" s="118">
        <v>0</v>
      </c>
      <c r="AD54" s="118">
        <f>[2]Curves!R55</f>
        <v>0.16999999999999998</v>
      </c>
      <c r="AE54" s="118">
        <v>5.0000000000000001E-3</v>
      </c>
      <c r="AF54" s="118">
        <f>[2]Curves!N55</f>
        <v>0.19999999999999998</v>
      </c>
      <c r="AG54" s="118">
        <v>5.0000000000000001E-3</v>
      </c>
      <c r="AH54" s="118">
        <f>[2]Curves!J55</f>
        <v>0.17499999999999999</v>
      </c>
      <c r="AI54" s="118">
        <v>5.0000000000000001E-3</v>
      </c>
      <c r="AJ54" s="118">
        <f>[2]Curves!E55</f>
        <v>0.17499999999999999</v>
      </c>
      <c r="AK54" s="118">
        <f>[2]Curves!M55</f>
        <v>0.19999999999999998</v>
      </c>
      <c r="AL54" s="118">
        <f>[2]Curves!Q55</f>
        <v>0.16999999999999998</v>
      </c>
      <c r="AM54" s="118">
        <f t="shared" si="1"/>
        <v>0.17499999999999999</v>
      </c>
      <c r="AN54" s="118">
        <f>[2]Curves!BB55</f>
        <v>3.9649999999999999</v>
      </c>
      <c r="AO54" s="118">
        <f>[2]Curves!AA55</f>
        <v>0.17249999999999999</v>
      </c>
      <c r="AP54" s="118">
        <f>[2]Curves!AN55</f>
        <v>0</v>
      </c>
      <c r="AQ54" s="118">
        <f>[2]Curves!AB55</f>
        <v>-0.51</v>
      </c>
      <c r="AR54" s="118">
        <f>[2]Curves!AM55</f>
        <v>0.155</v>
      </c>
      <c r="AS54" s="118">
        <f>[2]Curves!Y55</f>
        <v>0.14249999999999999</v>
      </c>
      <c r="AT54" s="118">
        <f>[2]Curves!AD55</f>
        <v>0</v>
      </c>
      <c r="AU54" s="118">
        <f>[2]Curves!Y55</f>
        <v>0.14249999999999999</v>
      </c>
      <c r="AV54" s="118">
        <f>[2]Curves!AH55</f>
        <v>0</v>
      </c>
      <c r="AW54" s="118">
        <f>[2]Curves!Y55</f>
        <v>0.14249999999999999</v>
      </c>
      <c r="AX54" s="118">
        <f>[2]Curves!AE55</f>
        <v>0.03</v>
      </c>
      <c r="AY54" s="118">
        <f>[2]Curves!Z55</f>
        <v>4.7500000000000001E-2</v>
      </c>
      <c r="AZ54" s="118">
        <f>[2]Curves!AG55</f>
        <v>0</v>
      </c>
      <c r="BA54" s="118">
        <f>[2]Curves!Z55</f>
        <v>4.7500000000000001E-2</v>
      </c>
      <c r="BB54" s="118">
        <f>[2]Curves!AI55</f>
        <v>0</v>
      </c>
      <c r="BC54" s="118">
        <f>[2]Curves!Z55</f>
        <v>4.7500000000000001E-2</v>
      </c>
      <c r="BD54" s="118">
        <f>[2]Curves!AJ55</f>
        <v>0.03</v>
      </c>
      <c r="BE54" s="118">
        <f>[2]Curves!Z55</f>
        <v>4.7500000000000001E-2</v>
      </c>
      <c r="BF54" s="118">
        <f>[2]Curves!AL55</f>
        <v>-5.0000000000000001E-3</v>
      </c>
      <c r="BG54" s="118">
        <f>[2]Curves!AA55</f>
        <v>0.17249999999999999</v>
      </c>
      <c r="BH54" s="118">
        <f>[2]Curves!AO55</f>
        <v>0.04</v>
      </c>
      <c r="BI54" s="118">
        <f>[2]Curves!Z55</f>
        <v>4.7500000000000001E-2</v>
      </c>
      <c r="BJ54" s="118">
        <f>[2]Curves!AK55</f>
        <v>0.01</v>
      </c>
      <c r="BK54" s="118">
        <f t="shared" si="2"/>
        <v>0.14249999999999999</v>
      </c>
      <c r="BL54" s="118">
        <f t="shared" si="3"/>
        <v>0</v>
      </c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9"/>
      <c r="CG54" s="118"/>
      <c r="CH54" s="119"/>
      <c r="CI54" s="118"/>
      <c r="CJ54" s="118"/>
      <c r="CK54" s="118"/>
      <c r="CL54" s="118"/>
      <c r="CM54" s="118"/>
    </row>
    <row r="55" spans="1:91">
      <c r="A55">
        <v>0.7401213270508824</v>
      </c>
      <c r="B55" t="str">
        <f t="shared" si="4"/>
        <v>0.17500.17500.1700.20-0.02500.0300.17500.2200.17500.17500.1700.17500.1400.170.0050.20.0050.1750.0050.1750.20.170.1753.9870.170-0.510.1550.1400.1400.140.030.0450.00250.0450.00250.0450.03250.045-0.00250.170.040.0450.01250.140</v>
      </c>
      <c r="C55" s="117">
        <v>38200</v>
      </c>
      <c r="D55" s="118">
        <f>[2]Curves!D56</f>
        <v>0.17499999999999999</v>
      </c>
      <c r="E55" s="118">
        <v>0</v>
      </c>
      <c r="F55" s="118">
        <f>[2]Curves!I56</f>
        <v>0.17499999999999999</v>
      </c>
      <c r="G55" s="118">
        <v>0</v>
      </c>
      <c r="H55" s="118">
        <f>[2]Curves!P56</f>
        <v>0.16999999999999998</v>
      </c>
      <c r="I55" s="118">
        <v>0</v>
      </c>
      <c r="J55" s="118">
        <f>[2]Curves!L56</f>
        <v>0.19999999999999998</v>
      </c>
      <c r="K55" s="118">
        <v>0</v>
      </c>
      <c r="L55" s="118">
        <f>[2]Curves!U56</f>
        <v>-2.5000000000000022E-2</v>
      </c>
      <c r="M55" s="118">
        <v>0</v>
      </c>
      <c r="N55" s="118">
        <f>[2]Curves!V56</f>
        <v>2.9999999999999978E-2</v>
      </c>
      <c r="O55" s="118">
        <v>0</v>
      </c>
      <c r="P55" s="118">
        <f>[2]Curves!W56</f>
        <v>0.17499999999999999</v>
      </c>
      <c r="Q55" s="118">
        <v>0</v>
      </c>
      <c r="R55" s="118">
        <f>[2]Curves!O56</f>
        <v>0.21999999999999997</v>
      </c>
      <c r="S55" s="118">
        <v>0</v>
      </c>
      <c r="T55" s="118">
        <f>[2]Curves!F56</f>
        <v>0.17499999999999999</v>
      </c>
      <c r="U55" s="118">
        <v>0</v>
      </c>
      <c r="V55" s="118">
        <f>[2]Curves!H56</f>
        <v>0.17499999999999999</v>
      </c>
      <c r="W55" s="118">
        <v>0</v>
      </c>
      <c r="X55" s="118">
        <f>[2]Curves!S56</f>
        <v>0.16999999999999998</v>
      </c>
      <c r="Y55" s="118">
        <v>0</v>
      </c>
      <c r="Z55" s="118">
        <f>[2]Curves!K56</f>
        <v>0.17499999999999999</v>
      </c>
      <c r="AA55" s="118">
        <v>0</v>
      </c>
      <c r="AB55" s="118">
        <f>[2]Curves!G56</f>
        <v>0.13999999999999999</v>
      </c>
      <c r="AC55" s="118">
        <v>0</v>
      </c>
      <c r="AD55" s="118">
        <f>[2]Curves!R56</f>
        <v>0.16999999999999998</v>
      </c>
      <c r="AE55" s="118">
        <v>5.0000000000000001E-3</v>
      </c>
      <c r="AF55" s="118">
        <f>[2]Curves!N56</f>
        <v>0.19999999999999998</v>
      </c>
      <c r="AG55" s="118">
        <v>5.0000000000000001E-3</v>
      </c>
      <c r="AH55" s="118">
        <f>[2]Curves!J56</f>
        <v>0.17499999999999999</v>
      </c>
      <c r="AI55" s="118">
        <v>5.0000000000000001E-3</v>
      </c>
      <c r="AJ55" s="118">
        <f>[2]Curves!E56</f>
        <v>0.17499999999999999</v>
      </c>
      <c r="AK55" s="118">
        <f>[2]Curves!M56</f>
        <v>0.19999999999999998</v>
      </c>
      <c r="AL55" s="118">
        <f>[2]Curves!Q56</f>
        <v>0.16999999999999998</v>
      </c>
      <c r="AM55" s="118">
        <f t="shared" si="1"/>
        <v>0.17499999999999999</v>
      </c>
      <c r="AN55" s="118">
        <f>[2]Curves!BB56</f>
        <v>3.9869999999999997</v>
      </c>
      <c r="AO55" s="118">
        <f>[2]Curves!AA56</f>
        <v>0.17</v>
      </c>
      <c r="AP55" s="118">
        <f>[2]Curves!AN56</f>
        <v>0</v>
      </c>
      <c r="AQ55" s="118">
        <f>[2]Curves!AB56</f>
        <v>-0.51</v>
      </c>
      <c r="AR55" s="118">
        <f>[2]Curves!AM56</f>
        <v>0.155</v>
      </c>
      <c r="AS55" s="118">
        <f>[2]Curves!Y56</f>
        <v>0.14000000000000001</v>
      </c>
      <c r="AT55" s="118">
        <f>[2]Curves!AD56</f>
        <v>0</v>
      </c>
      <c r="AU55" s="118">
        <f>[2]Curves!Y56</f>
        <v>0.14000000000000001</v>
      </c>
      <c r="AV55" s="118">
        <f>[2]Curves!AH56</f>
        <v>0</v>
      </c>
      <c r="AW55" s="118">
        <f>[2]Curves!Y56</f>
        <v>0.14000000000000001</v>
      </c>
      <c r="AX55" s="118">
        <f>[2]Curves!AE56</f>
        <v>0.03</v>
      </c>
      <c r="AY55" s="118">
        <f>[2]Curves!Z56</f>
        <v>4.4999999999999998E-2</v>
      </c>
      <c r="AZ55" s="118">
        <f>[2]Curves!AG56</f>
        <v>2.5000000000000001E-3</v>
      </c>
      <c r="BA55" s="118">
        <f>[2]Curves!Z56</f>
        <v>4.4999999999999998E-2</v>
      </c>
      <c r="BB55" s="118">
        <f>[2]Curves!AI56</f>
        <v>2.5000000000000001E-3</v>
      </c>
      <c r="BC55" s="118">
        <f>[2]Curves!Z56</f>
        <v>4.4999999999999998E-2</v>
      </c>
      <c r="BD55" s="118">
        <f>[2]Curves!AJ56</f>
        <v>3.2500000000000001E-2</v>
      </c>
      <c r="BE55" s="118">
        <f>[2]Curves!Z56</f>
        <v>4.4999999999999998E-2</v>
      </c>
      <c r="BF55" s="118">
        <f>[2]Curves!AL56</f>
        <v>-2.5000000000000001E-3</v>
      </c>
      <c r="BG55" s="118">
        <f>[2]Curves!AA56</f>
        <v>0.17</v>
      </c>
      <c r="BH55" s="118">
        <f>[2]Curves!AO56</f>
        <v>0.04</v>
      </c>
      <c r="BI55" s="118">
        <f>[2]Curves!Z56</f>
        <v>4.4999999999999998E-2</v>
      </c>
      <c r="BJ55" s="118">
        <f>[2]Curves!AK56</f>
        <v>1.2500000000000001E-2</v>
      </c>
      <c r="BK55" s="118">
        <f t="shared" si="2"/>
        <v>0.14000000000000001</v>
      </c>
      <c r="BL55" s="118">
        <f t="shared" si="3"/>
        <v>0</v>
      </c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9"/>
      <c r="CG55" s="118"/>
      <c r="CH55" s="119"/>
      <c r="CI55" s="118"/>
      <c r="CJ55" s="118"/>
      <c r="CK55" s="118"/>
      <c r="CL55" s="118"/>
      <c r="CM55" s="118"/>
    </row>
    <row r="56" spans="1:91">
      <c r="A56">
        <v>0.73554464376171502</v>
      </c>
      <c r="B56" t="str">
        <f t="shared" si="4"/>
        <v>0.17500.17500.1700.20-0.02500.0300.17500.2200.17500.17500.1700.17500.1400.170.0050.20.0050.1750.0050.1750.20.170.1754.0070.16750-0.510.1550.137500.137500.13750.030.04250.00250.04250.00250.04250.03250.0425-0.00250.16750.040.04250.01250.13750</v>
      </c>
      <c r="C56" s="117">
        <v>38231</v>
      </c>
      <c r="D56" s="118">
        <f>[2]Curves!D57</f>
        <v>0.17499999999999999</v>
      </c>
      <c r="E56" s="118">
        <v>0</v>
      </c>
      <c r="F56" s="118">
        <f>[2]Curves!I57</f>
        <v>0.17499999999999999</v>
      </c>
      <c r="G56" s="118">
        <v>0</v>
      </c>
      <c r="H56" s="118">
        <f>[2]Curves!P57</f>
        <v>0.16999999999999998</v>
      </c>
      <c r="I56" s="118">
        <v>0</v>
      </c>
      <c r="J56" s="118">
        <f>[2]Curves!L57</f>
        <v>0.19999999999999998</v>
      </c>
      <c r="K56" s="118">
        <v>0</v>
      </c>
      <c r="L56" s="118">
        <f>[2]Curves!U57</f>
        <v>-2.5000000000000022E-2</v>
      </c>
      <c r="M56" s="118">
        <v>0</v>
      </c>
      <c r="N56" s="118">
        <f>[2]Curves!V57</f>
        <v>2.9999999999999978E-2</v>
      </c>
      <c r="O56" s="118">
        <v>0</v>
      </c>
      <c r="P56" s="118">
        <f>[2]Curves!W57</f>
        <v>0.17499999999999999</v>
      </c>
      <c r="Q56" s="118">
        <v>0</v>
      </c>
      <c r="R56" s="118">
        <f>[2]Curves!O57</f>
        <v>0.21999999999999997</v>
      </c>
      <c r="S56" s="118">
        <v>0</v>
      </c>
      <c r="T56" s="118">
        <f>[2]Curves!F57</f>
        <v>0.17499999999999999</v>
      </c>
      <c r="U56" s="118">
        <v>0</v>
      </c>
      <c r="V56" s="118">
        <f>[2]Curves!H57</f>
        <v>0.17499999999999999</v>
      </c>
      <c r="W56" s="118">
        <v>0</v>
      </c>
      <c r="X56" s="118">
        <f>[2]Curves!S57</f>
        <v>0.16999999999999998</v>
      </c>
      <c r="Y56" s="118">
        <v>0</v>
      </c>
      <c r="Z56" s="118">
        <f>[2]Curves!K57</f>
        <v>0.17499999999999999</v>
      </c>
      <c r="AA56" s="118">
        <v>0</v>
      </c>
      <c r="AB56" s="118">
        <f>[2]Curves!G57</f>
        <v>0.13999999999999999</v>
      </c>
      <c r="AC56" s="118">
        <v>0</v>
      </c>
      <c r="AD56" s="118">
        <f>[2]Curves!R57</f>
        <v>0.16999999999999998</v>
      </c>
      <c r="AE56" s="118">
        <v>5.0000000000000001E-3</v>
      </c>
      <c r="AF56" s="118">
        <f>[2]Curves!N57</f>
        <v>0.19999999999999998</v>
      </c>
      <c r="AG56" s="118">
        <v>5.0000000000000001E-3</v>
      </c>
      <c r="AH56" s="118">
        <f>[2]Curves!J57</f>
        <v>0.17499999999999999</v>
      </c>
      <c r="AI56" s="118">
        <v>5.0000000000000001E-3</v>
      </c>
      <c r="AJ56" s="118">
        <f>[2]Curves!E57</f>
        <v>0.17499999999999999</v>
      </c>
      <c r="AK56" s="118">
        <f>[2]Curves!M57</f>
        <v>0.19999999999999998</v>
      </c>
      <c r="AL56" s="118">
        <f>[2]Curves!Q57</f>
        <v>0.16999999999999998</v>
      </c>
      <c r="AM56" s="118">
        <f t="shared" si="1"/>
        <v>0.17499999999999999</v>
      </c>
      <c r="AN56" s="118">
        <f>[2]Curves!BB57</f>
        <v>4.0069999999999997</v>
      </c>
      <c r="AO56" s="118">
        <f>[2]Curves!AA57</f>
        <v>0.16750000000000001</v>
      </c>
      <c r="AP56" s="118">
        <f>[2]Curves!AN57</f>
        <v>0</v>
      </c>
      <c r="AQ56" s="118">
        <f>[2]Curves!AB57</f>
        <v>-0.51</v>
      </c>
      <c r="AR56" s="118">
        <f>[2]Curves!AM57</f>
        <v>0.155</v>
      </c>
      <c r="AS56" s="118">
        <f>[2]Curves!Y57</f>
        <v>0.13750000000000001</v>
      </c>
      <c r="AT56" s="118">
        <f>[2]Curves!AD57</f>
        <v>0</v>
      </c>
      <c r="AU56" s="118">
        <f>[2]Curves!Y57</f>
        <v>0.13750000000000001</v>
      </c>
      <c r="AV56" s="118">
        <f>[2]Curves!AH57</f>
        <v>0</v>
      </c>
      <c r="AW56" s="118">
        <f>[2]Curves!Y57</f>
        <v>0.13750000000000001</v>
      </c>
      <c r="AX56" s="118">
        <f>[2]Curves!AE57</f>
        <v>0.03</v>
      </c>
      <c r="AY56" s="118">
        <f>[2]Curves!Z57</f>
        <v>4.2500000000000003E-2</v>
      </c>
      <c r="AZ56" s="118">
        <f>[2]Curves!AG57</f>
        <v>2.5000000000000001E-3</v>
      </c>
      <c r="BA56" s="118">
        <f>[2]Curves!Z57</f>
        <v>4.2500000000000003E-2</v>
      </c>
      <c r="BB56" s="118">
        <f>[2]Curves!AI57</f>
        <v>2.5000000000000001E-3</v>
      </c>
      <c r="BC56" s="118">
        <f>[2]Curves!Z57</f>
        <v>4.2500000000000003E-2</v>
      </c>
      <c r="BD56" s="118">
        <f>[2]Curves!AJ57</f>
        <v>3.2500000000000001E-2</v>
      </c>
      <c r="BE56" s="118">
        <f>[2]Curves!Z57</f>
        <v>4.2500000000000003E-2</v>
      </c>
      <c r="BF56" s="118">
        <f>[2]Curves!AL57</f>
        <v>-2.5000000000000001E-3</v>
      </c>
      <c r="BG56" s="118">
        <f>[2]Curves!AA57</f>
        <v>0.16750000000000001</v>
      </c>
      <c r="BH56" s="118">
        <f>[2]Curves!AO57</f>
        <v>0.04</v>
      </c>
      <c r="BI56" s="118">
        <f>[2]Curves!Z57</f>
        <v>4.2500000000000003E-2</v>
      </c>
      <c r="BJ56" s="118">
        <f>[2]Curves!AK57</f>
        <v>1.2500000000000001E-2</v>
      </c>
      <c r="BK56" s="118">
        <f t="shared" si="2"/>
        <v>0.13750000000000001</v>
      </c>
      <c r="BL56" s="118">
        <f t="shared" si="3"/>
        <v>0</v>
      </c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9"/>
      <c r="CG56" s="118"/>
      <c r="CH56" s="119"/>
      <c r="CI56" s="118"/>
      <c r="CJ56" s="118"/>
      <c r="CK56" s="118"/>
      <c r="CL56" s="118"/>
      <c r="CM56" s="118"/>
    </row>
    <row r="57" spans="1:91">
      <c r="A57">
        <v>0.73114061621332216</v>
      </c>
      <c r="B57" t="str">
        <f t="shared" si="4"/>
        <v>0.17500.17500.1700.20-0.02500.0300.17500.2200.17500.17500.1700.17500.1400.170.0050.20.0050.1750.0050.1750.20.170.1754.0220.18250-0.510.1550.152500.152500.15250.030.05750.00250.05750.00250.05750.03250.0575-0.00250.18250.040.05750.01250.15250</v>
      </c>
      <c r="C57" s="117">
        <v>38261</v>
      </c>
      <c r="D57" s="118">
        <f>[2]Curves!D58</f>
        <v>0.17499999999999999</v>
      </c>
      <c r="E57" s="118">
        <v>0</v>
      </c>
      <c r="F57" s="118">
        <f>[2]Curves!I58</f>
        <v>0.17499999999999999</v>
      </c>
      <c r="G57" s="118">
        <v>0</v>
      </c>
      <c r="H57" s="118">
        <f>[2]Curves!P58</f>
        <v>0.16999999999999998</v>
      </c>
      <c r="I57" s="118">
        <v>0</v>
      </c>
      <c r="J57" s="118">
        <f>[2]Curves!L58</f>
        <v>0.19999999999999998</v>
      </c>
      <c r="K57" s="118">
        <v>0</v>
      </c>
      <c r="L57" s="118">
        <f>[2]Curves!U58</f>
        <v>-2.5000000000000022E-2</v>
      </c>
      <c r="M57" s="118">
        <v>0</v>
      </c>
      <c r="N57" s="118">
        <f>[2]Curves!V58</f>
        <v>2.9999999999999978E-2</v>
      </c>
      <c r="O57" s="118">
        <v>0</v>
      </c>
      <c r="P57" s="118">
        <f>[2]Curves!W58</f>
        <v>0.17499999999999999</v>
      </c>
      <c r="Q57" s="118">
        <v>0</v>
      </c>
      <c r="R57" s="118">
        <f>[2]Curves!O58</f>
        <v>0.21999999999999997</v>
      </c>
      <c r="S57" s="118">
        <v>0</v>
      </c>
      <c r="T57" s="118">
        <f>[2]Curves!F58</f>
        <v>0.17499999999999999</v>
      </c>
      <c r="U57" s="118">
        <v>0</v>
      </c>
      <c r="V57" s="118">
        <f>[2]Curves!H58</f>
        <v>0.17499999999999999</v>
      </c>
      <c r="W57" s="118">
        <v>0</v>
      </c>
      <c r="X57" s="118">
        <f>[2]Curves!S58</f>
        <v>0.16999999999999998</v>
      </c>
      <c r="Y57" s="118">
        <v>0</v>
      </c>
      <c r="Z57" s="118">
        <f>[2]Curves!K58</f>
        <v>0.17499999999999999</v>
      </c>
      <c r="AA57" s="118">
        <v>0</v>
      </c>
      <c r="AB57" s="118">
        <f>[2]Curves!G58</f>
        <v>0.13999999999999999</v>
      </c>
      <c r="AC57" s="118">
        <v>0</v>
      </c>
      <c r="AD57" s="118">
        <f>[2]Curves!R58</f>
        <v>0.16999999999999998</v>
      </c>
      <c r="AE57" s="118">
        <v>5.0000000000000001E-3</v>
      </c>
      <c r="AF57" s="118">
        <f>[2]Curves!N58</f>
        <v>0.19999999999999998</v>
      </c>
      <c r="AG57" s="118">
        <v>5.0000000000000001E-3</v>
      </c>
      <c r="AH57" s="118">
        <f>[2]Curves!J58</f>
        <v>0.17499999999999999</v>
      </c>
      <c r="AI57" s="118">
        <v>5.0000000000000001E-3</v>
      </c>
      <c r="AJ57" s="118">
        <f>[2]Curves!E58</f>
        <v>0.17499999999999999</v>
      </c>
      <c r="AK57" s="118">
        <f>[2]Curves!M58</f>
        <v>0.19999999999999998</v>
      </c>
      <c r="AL57" s="118">
        <f>[2]Curves!Q58</f>
        <v>0.16999999999999998</v>
      </c>
      <c r="AM57" s="118">
        <f t="shared" si="1"/>
        <v>0.17499999999999999</v>
      </c>
      <c r="AN57" s="118">
        <f>[2]Curves!BB58</f>
        <v>4.0220000000000002</v>
      </c>
      <c r="AO57" s="118">
        <f>[2]Curves!AA58</f>
        <v>0.1825</v>
      </c>
      <c r="AP57" s="118">
        <f>[2]Curves!AN58</f>
        <v>0</v>
      </c>
      <c r="AQ57" s="118">
        <f>[2]Curves!AB58</f>
        <v>-0.51</v>
      </c>
      <c r="AR57" s="118">
        <f>[2]Curves!AM58</f>
        <v>0.155</v>
      </c>
      <c r="AS57" s="118">
        <f>[2]Curves!Y58</f>
        <v>0.1525</v>
      </c>
      <c r="AT57" s="118">
        <f>[2]Curves!AD58</f>
        <v>0</v>
      </c>
      <c r="AU57" s="118">
        <f>[2]Curves!Y58</f>
        <v>0.1525</v>
      </c>
      <c r="AV57" s="118">
        <f>[2]Curves!AH58</f>
        <v>0</v>
      </c>
      <c r="AW57" s="118">
        <f>[2]Curves!Y58</f>
        <v>0.1525</v>
      </c>
      <c r="AX57" s="118">
        <f>[2]Curves!AE58</f>
        <v>0.03</v>
      </c>
      <c r="AY57" s="118">
        <f>[2]Curves!Z58</f>
        <v>5.7500000000000002E-2</v>
      </c>
      <c r="AZ57" s="118">
        <f>[2]Curves!AG58</f>
        <v>2.5000000000000001E-3</v>
      </c>
      <c r="BA57" s="118">
        <f>[2]Curves!Z58</f>
        <v>5.7500000000000002E-2</v>
      </c>
      <c r="BB57" s="118">
        <f>[2]Curves!AI58</f>
        <v>2.5000000000000001E-3</v>
      </c>
      <c r="BC57" s="118">
        <f>[2]Curves!Z58</f>
        <v>5.7500000000000002E-2</v>
      </c>
      <c r="BD57" s="118">
        <f>[2]Curves!AJ58</f>
        <v>3.2500000000000001E-2</v>
      </c>
      <c r="BE57" s="118">
        <f>[2]Curves!Z58</f>
        <v>5.7500000000000002E-2</v>
      </c>
      <c r="BF57" s="118">
        <f>[2]Curves!AL58</f>
        <v>-2.5000000000000001E-3</v>
      </c>
      <c r="BG57" s="118">
        <f>[2]Curves!AA58</f>
        <v>0.1825</v>
      </c>
      <c r="BH57" s="118">
        <f>[2]Curves!AO58</f>
        <v>0.04</v>
      </c>
      <c r="BI57" s="118">
        <f>[2]Curves!Z58</f>
        <v>5.7500000000000002E-2</v>
      </c>
      <c r="BJ57" s="118">
        <f>[2]Curves!AK58</f>
        <v>1.2500000000000001E-2</v>
      </c>
      <c r="BK57" s="118">
        <f t="shared" si="2"/>
        <v>0.1525</v>
      </c>
      <c r="BL57" s="118">
        <f t="shared" si="3"/>
        <v>0</v>
      </c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9"/>
      <c r="CG57" s="118"/>
      <c r="CH57" s="119"/>
      <c r="CI57" s="118"/>
      <c r="CJ57" s="118"/>
      <c r="CK57" s="118"/>
      <c r="CL57" s="118"/>
      <c r="CM57" s="118"/>
    </row>
    <row r="58" spans="1:91">
      <c r="A58">
        <v>0.72661550880748205</v>
      </c>
      <c r="B58" t="str">
        <f t="shared" si="4"/>
        <v>0.2700.42500.42500.41500.1100.16500.25123200.44500.2700.2700.44500.42500.23500.4250.0050.4150.0050.4250.0050.270.4150.4250.274.2610.24750.005-0.4750.1550.20250.010.20250.010.20250.0450.10750.0150.10750.0150.10750.0450.10750.010.24750.0550.10750.0250.20250.01</v>
      </c>
      <c r="C58" s="117">
        <v>38292</v>
      </c>
      <c r="D58" s="118">
        <f>[2]Curves!D59</f>
        <v>0.27</v>
      </c>
      <c r="E58" s="118">
        <v>0</v>
      </c>
      <c r="F58" s="118">
        <f>[2]Curves!I59</f>
        <v>0.42500000000000004</v>
      </c>
      <c r="G58" s="118">
        <v>0</v>
      </c>
      <c r="H58" s="118">
        <f>[2]Curves!P59</f>
        <v>0.42500000000000004</v>
      </c>
      <c r="I58" s="118">
        <v>0</v>
      </c>
      <c r="J58" s="118">
        <f>[2]Curves!L59</f>
        <v>0.41500000000000004</v>
      </c>
      <c r="K58" s="118">
        <v>0</v>
      </c>
      <c r="L58" s="118">
        <f>[2]Curves!U59</f>
        <v>0.11000000000000001</v>
      </c>
      <c r="M58" s="118">
        <v>0</v>
      </c>
      <c r="N58" s="118">
        <f>[2]Curves!V59</f>
        <v>0.16500000000000001</v>
      </c>
      <c r="O58" s="118">
        <v>0</v>
      </c>
      <c r="P58" s="118">
        <f>[2]Curves!W59</f>
        <v>0.25123200000000001</v>
      </c>
      <c r="Q58" s="118">
        <v>0</v>
      </c>
      <c r="R58" s="118">
        <f>[2]Curves!O59</f>
        <v>0.44500000000000006</v>
      </c>
      <c r="S58" s="118">
        <v>0</v>
      </c>
      <c r="T58" s="118">
        <f>[2]Curves!F59</f>
        <v>0.27</v>
      </c>
      <c r="U58" s="118">
        <v>0</v>
      </c>
      <c r="V58" s="118">
        <f>[2]Curves!H59</f>
        <v>0.27</v>
      </c>
      <c r="W58" s="118">
        <v>0</v>
      </c>
      <c r="X58" s="118">
        <f>[2]Curves!S59</f>
        <v>0.44500000000000006</v>
      </c>
      <c r="Y58" s="118">
        <v>0</v>
      </c>
      <c r="Z58" s="118">
        <f>[2]Curves!K59</f>
        <v>0.42500000000000004</v>
      </c>
      <c r="AA58" s="118">
        <v>0</v>
      </c>
      <c r="AB58" s="118">
        <f>[2]Curves!G59</f>
        <v>0.23500000000000001</v>
      </c>
      <c r="AC58" s="118">
        <v>0</v>
      </c>
      <c r="AD58" s="118">
        <f>[2]Curves!R59</f>
        <v>0.42500000000000004</v>
      </c>
      <c r="AE58" s="118">
        <v>5.0000000000000001E-3</v>
      </c>
      <c r="AF58" s="118">
        <f>[2]Curves!N59</f>
        <v>0.41500000000000004</v>
      </c>
      <c r="AG58" s="118">
        <v>5.0000000000000001E-3</v>
      </c>
      <c r="AH58" s="118">
        <f>[2]Curves!J59</f>
        <v>0.42500000000000004</v>
      </c>
      <c r="AI58" s="118">
        <v>5.0000000000000001E-3</v>
      </c>
      <c r="AJ58" s="118">
        <f>[2]Curves!E59</f>
        <v>0.27</v>
      </c>
      <c r="AK58" s="118">
        <f>[2]Curves!M59</f>
        <v>0.41500000000000004</v>
      </c>
      <c r="AL58" s="118">
        <f>[2]Curves!Q59</f>
        <v>0.42500000000000004</v>
      </c>
      <c r="AM58" s="118">
        <f t="shared" si="1"/>
        <v>0.27</v>
      </c>
      <c r="AN58" s="118">
        <f>[2]Curves!BB59</f>
        <v>4.2610000000000001</v>
      </c>
      <c r="AO58" s="118">
        <f>[2]Curves!AA59</f>
        <v>0.2475</v>
      </c>
      <c r="AP58" s="118">
        <f>[2]Curves!AN59</f>
        <v>5.0000000000000001E-3</v>
      </c>
      <c r="AQ58" s="118">
        <f>[2]Curves!AB59</f>
        <v>-0.47499999999999998</v>
      </c>
      <c r="AR58" s="118">
        <f>[2]Curves!AM59</f>
        <v>0.155</v>
      </c>
      <c r="AS58" s="118">
        <f>[2]Curves!Y59</f>
        <v>0.20250000000000001</v>
      </c>
      <c r="AT58" s="118">
        <f>[2]Curves!AD59</f>
        <v>0.01</v>
      </c>
      <c r="AU58" s="118">
        <f>[2]Curves!Y59</f>
        <v>0.20250000000000001</v>
      </c>
      <c r="AV58" s="118">
        <f>[2]Curves!AH59</f>
        <v>0.01</v>
      </c>
      <c r="AW58" s="118">
        <f>[2]Curves!Y59</f>
        <v>0.20250000000000001</v>
      </c>
      <c r="AX58" s="118">
        <f>[2]Curves!AE59</f>
        <v>4.4999999999999998E-2</v>
      </c>
      <c r="AY58" s="118">
        <f>[2]Curves!Z59</f>
        <v>0.1075</v>
      </c>
      <c r="AZ58" s="118">
        <f>[2]Curves!AG59</f>
        <v>1.4999999999999999E-2</v>
      </c>
      <c r="BA58" s="118">
        <f>[2]Curves!Z59</f>
        <v>0.1075</v>
      </c>
      <c r="BB58" s="118">
        <f>[2]Curves!AI59</f>
        <v>1.4999999999999999E-2</v>
      </c>
      <c r="BC58" s="118">
        <f>[2]Curves!Z59</f>
        <v>0.1075</v>
      </c>
      <c r="BD58" s="118">
        <f>[2]Curves!AJ59</f>
        <v>4.4999999999999998E-2</v>
      </c>
      <c r="BE58" s="118">
        <f>[2]Curves!Z59</f>
        <v>0.1075</v>
      </c>
      <c r="BF58" s="118">
        <f>[2]Curves!AL59</f>
        <v>0.01</v>
      </c>
      <c r="BG58" s="118">
        <f>[2]Curves!AA59</f>
        <v>0.2475</v>
      </c>
      <c r="BH58" s="118">
        <f>[2]Curves!AO59</f>
        <v>5.5E-2</v>
      </c>
      <c r="BI58" s="118">
        <f>[2]Curves!Z59</f>
        <v>0.1075</v>
      </c>
      <c r="BJ58" s="118">
        <f>[2]Curves!AK59</f>
        <v>2.5000000000000001E-2</v>
      </c>
      <c r="BK58" s="118">
        <f t="shared" si="2"/>
        <v>0.20250000000000001</v>
      </c>
      <c r="BL58" s="118">
        <f t="shared" si="3"/>
        <v>0.01</v>
      </c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9"/>
      <c r="CG58" s="118"/>
      <c r="CH58" s="119"/>
      <c r="CI58" s="118"/>
      <c r="CJ58" s="118"/>
      <c r="CK58" s="118"/>
      <c r="CL58" s="118"/>
      <c r="CM58" s="118"/>
    </row>
    <row r="59" spans="1:91">
      <c r="A59">
        <v>0.72226113649846357</v>
      </c>
      <c r="B59" t="str">
        <f t="shared" si="4"/>
        <v>0.2100.36500.36500.35500.0500.10500.19308800.38500.2100.2100.38500.36500.17500.3650.0050.3550.0050.3650.0050.210.3550.3650.214.3190.28750.005-0.4750.1550.24250.010.24250.010.24250.0450.14750.01750.14750.01750.14750.04750.14750.01250.28750.0550.14750.02750.24250.01</v>
      </c>
      <c r="C59" s="117">
        <v>38322</v>
      </c>
      <c r="D59" s="118">
        <f>[2]Curves!D60</f>
        <v>0.21</v>
      </c>
      <c r="E59" s="118">
        <v>0</v>
      </c>
      <c r="F59" s="118">
        <f>[2]Curves!I60</f>
        <v>0.36499999999999999</v>
      </c>
      <c r="G59" s="118">
        <v>0</v>
      </c>
      <c r="H59" s="118">
        <f>[2]Curves!P60</f>
        <v>0.36499999999999999</v>
      </c>
      <c r="I59" s="118">
        <v>0</v>
      </c>
      <c r="J59" s="118">
        <f>[2]Curves!L60</f>
        <v>0.35499999999999998</v>
      </c>
      <c r="K59" s="118">
        <v>0</v>
      </c>
      <c r="L59" s="118">
        <f>[2]Curves!U60</f>
        <v>4.9999999999999989E-2</v>
      </c>
      <c r="M59" s="118">
        <v>0</v>
      </c>
      <c r="N59" s="118">
        <f>[2]Curves!V60</f>
        <v>0.10499999999999998</v>
      </c>
      <c r="O59" s="118">
        <v>0</v>
      </c>
      <c r="P59" s="118">
        <f>[2]Curves!W60</f>
        <v>0.19308799999999998</v>
      </c>
      <c r="Q59" s="118">
        <v>0</v>
      </c>
      <c r="R59" s="118">
        <f>[2]Curves!O60</f>
        <v>0.38500000000000001</v>
      </c>
      <c r="S59" s="118">
        <v>0</v>
      </c>
      <c r="T59" s="118">
        <f>[2]Curves!F60</f>
        <v>0.21</v>
      </c>
      <c r="U59" s="118">
        <v>0</v>
      </c>
      <c r="V59" s="118">
        <f>[2]Curves!H60</f>
        <v>0.21</v>
      </c>
      <c r="W59" s="118">
        <v>0</v>
      </c>
      <c r="X59" s="118">
        <f>[2]Curves!S60</f>
        <v>0.38500000000000001</v>
      </c>
      <c r="Y59" s="118">
        <v>0</v>
      </c>
      <c r="Z59" s="118">
        <f>[2]Curves!K60</f>
        <v>0.36499999999999999</v>
      </c>
      <c r="AA59" s="118">
        <v>0</v>
      </c>
      <c r="AB59" s="118">
        <f>[2]Curves!G60</f>
        <v>0.17499999999999999</v>
      </c>
      <c r="AC59" s="118">
        <v>0</v>
      </c>
      <c r="AD59" s="118">
        <f>[2]Curves!R60</f>
        <v>0.36499999999999999</v>
      </c>
      <c r="AE59" s="118">
        <v>5.0000000000000001E-3</v>
      </c>
      <c r="AF59" s="118">
        <f>[2]Curves!N60</f>
        <v>0.35499999999999998</v>
      </c>
      <c r="AG59" s="118">
        <v>5.0000000000000001E-3</v>
      </c>
      <c r="AH59" s="118">
        <f>[2]Curves!J60</f>
        <v>0.36499999999999999</v>
      </c>
      <c r="AI59" s="118">
        <v>5.0000000000000001E-3</v>
      </c>
      <c r="AJ59" s="118">
        <f>[2]Curves!E60</f>
        <v>0.21</v>
      </c>
      <c r="AK59" s="118">
        <f>[2]Curves!M60</f>
        <v>0.35499999999999998</v>
      </c>
      <c r="AL59" s="118">
        <f>[2]Curves!Q60</f>
        <v>0.36499999999999999</v>
      </c>
      <c r="AM59" s="118">
        <f t="shared" si="1"/>
        <v>0.21</v>
      </c>
      <c r="AN59" s="118">
        <f>[2]Curves!BB60</f>
        <v>4.319</v>
      </c>
      <c r="AO59" s="118">
        <f>[2]Curves!AA60</f>
        <v>0.28749999999999998</v>
      </c>
      <c r="AP59" s="118">
        <f>[2]Curves!AN60</f>
        <v>5.0000000000000001E-3</v>
      </c>
      <c r="AQ59" s="118">
        <f>[2]Curves!AB60</f>
        <v>-0.47499999999999998</v>
      </c>
      <c r="AR59" s="118">
        <f>[2]Curves!AM60</f>
        <v>0.155</v>
      </c>
      <c r="AS59" s="118">
        <f>[2]Curves!Y60</f>
        <v>0.24249999999999999</v>
      </c>
      <c r="AT59" s="118">
        <f>[2]Curves!AD60</f>
        <v>0.01</v>
      </c>
      <c r="AU59" s="118">
        <f>[2]Curves!Y60</f>
        <v>0.24249999999999999</v>
      </c>
      <c r="AV59" s="118">
        <f>[2]Curves!AH60</f>
        <v>0.01</v>
      </c>
      <c r="AW59" s="118">
        <f>[2]Curves!Y60</f>
        <v>0.24249999999999999</v>
      </c>
      <c r="AX59" s="118">
        <f>[2]Curves!AE60</f>
        <v>4.4999999999999998E-2</v>
      </c>
      <c r="AY59" s="118">
        <f>[2]Curves!Z60</f>
        <v>0.14749999999999999</v>
      </c>
      <c r="AZ59" s="118">
        <f>[2]Curves!AG60</f>
        <v>1.7500000000000002E-2</v>
      </c>
      <c r="BA59" s="118">
        <f>[2]Curves!Z60</f>
        <v>0.14749999999999999</v>
      </c>
      <c r="BB59" s="118">
        <f>[2]Curves!AI60</f>
        <v>1.7500000000000002E-2</v>
      </c>
      <c r="BC59" s="118">
        <f>[2]Curves!Z60</f>
        <v>0.14749999999999999</v>
      </c>
      <c r="BD59" s="118">
        <f>[2]Curves!AJ60</f>
        <v>4.7500000000000001E-2</v>
      </c>
      <c r="BE59" s="118">
        <f>[2]Curves!Z60</f>
        <v>0.14749999999999999</v>
      </c>
      <c r="BF59" s="118">
        <f>[2]Curves!AL60</f>
        <v>1.2500000000000001E-2</v>
      </c>
      <c r="BG59" s="118">
        <f>[2]Curves!AA60</f>
        <v>0.28749999999999998</v>
      </c>
      <c r="BH59" s="118">
        <f>[2]Curves!AO60</f>
        <v>5.5E-2</v>
      </c>
      <c r="BI59" s="118">
        <f>[2]Curves!Z60</f>
        <v>0.14749999999999999</v>
      </c>
      <c r="BJ59" s="118">
        <f>[2]Curves!AK60</f>
        <v>2.75E-2</v>
      </c>
      <c r="BK59" s="118">
        <f t="shared" si="2"/>
        <v>0.24249999999999999</v>
      </c>
      <c r="BL59" s="118">
        <f t="shared" si="3"/>
        <v>0.01</v>
      </c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9"/>
      <c r="CG59" s="118"/>
      <c r="CH59" s="119"/>
      <c r="CI59" s="118"/>
      <c r="CJ59" s="118"/>
      <c r="CK59" s="118"/>
      <c r="CL59" s="118"/>
      <c r="CM59" s="118"/>
    </row>
    <row r="60" spans="1:91">
      <c r="A60">
        <v>0.71778707524839702</v>
      </c>
      <c r="B60" t="str">
        <f t="shared" si="4"/>
        <v>0.2700.42500.42500.41500.1100.16500.25603200.44500.2700.2700.44500.42500.23500.4250.0050.4150.0050.4250.0050.270.4150.4250.274.4110.32250.005-0.4750.1550.27750.010.27750.010.27750.0450.18250.020.18250.020.18250.050.18250.0150.32250.0550.18250.030.27750.01</v>
      </c>
      <c r="C60" s="117">
        <v>38353</v>
      </c>
      <c r="D60" s="118">
        <f>[2]Curves!D61</f>
        <v>0.26999999999999996</v>
      </c>
      <c r="E60" s="118">
        <v>0</v>
      </c>
      <c r="F60" s="118">
        <f>[2]Curves!I61</f>
        <v>0.42499999999999993</v>
      </c>
      <c r="G60" s="118">
        <v>0</v>
      </c>
      <c r="H60" s="118">
        <f>[2]Curves!P61</f>
        <v>0.42499999999999993</v>
      </c>
      <c r="I60" s="118">
        <v>0</v>
      </c>
      <c r="J60" s="118">
        <f>[2]Curves!L61</f>
        <v>0.41499999999999992</v>
      </c>
      <c r="K60" s="118">
        <v>0</v>
      </c>
      <c r="L60" s="118">
        <f>[2]Curves!U61</f>
        <v>0.10999999999999996</v>
      </c>
      <c r="M60" s="118">
        <v>0</v>
      </c>
      <c r="N60" s="118">
        <f>[2]Curves!V61</f>
        <v>0.16499999999999995</v>
      </c>
      <c r="O60" s="118">
        <v>0</v>
      </c>
      <c r="P60" s="118">
        <f>[2]Curves!W61</f>
        <v>0.25603199999999998</v>
      </c>
      <c r="Q60" s="118">
        <v>0</v>
      </c>
      <c r="R60" s="118">
        <f>[2]Curves!O61</f>
        <v>0.44499999999999995</v>
      </c>
      <c r="S60" s="118">
        <v>0</v>
      </c>
      <c r="T60" s="118">
        <f>[2]Curves!F61</f>
        <v>0.26999999999999996</v>
      </c>
      <c r="U60" s="118">
        <v>0</v>
      </c>
      <c r="V60" s="118">
        <f>[2]Curves!H61</f>
        <v>0.26999999999999996</v>
      </c>
      <c r="W60" s="118">
        <v>0</v>
      </c>
      <c r="X60" s="118">
        <f>[2]Curves!S61</f>
        <v>0.44499999999999995</v>
      </c>
      <c r="Y60" s="118">
        <v>0</v>
      </c>
      <c r="Z60" s="118">
        <f>[2]Curves!K61</f>
        <v>0.42499999999999993</v>
      </c>
      <c r="AA60" s="118">
        <v>0</v>
      </c>
      <c r="AB60" s="118">
        <f>[2]Curves!G61</f>
        <v>0.23499999999999996</v>
      </c>
      <c r="AC60" s="118">
        <v>0</v>
      </c>
      <c r="AD60" s="118">
        <f>[2]Curves!R61</f>
        <v>0.42499999999999993</v>
      </c>
      <c r="AE60" s="118">
        <v>5.0000000000000001E-3</v>
      </c>
      <c r="AF60" s="118">
        <f>[2]Curves!N61</f>
        <v>0.41499999999999992</v>
      </c>
      <c r="AG60" s="118">
        <v>5.0000000000000001E-3</v>
      </c>
      <c r="AH60" s="118">
        <f>[2]Curves!J61</f>
        <v>0.42499999999999993</v>
      </c>
      <c r="AI60" s="118">
        <v>5.0000000000000001E-3</v>
      </c>
      <c r="AJ60" s="118">
        <f>[2]Curves!E61</f>
        <v>0.26999999999999996</v>
      </c>
      <c r="AK60" s="118">
        <f>[2]Curves!M61</f>
        <v>0.41499999999999992</v>
      </c>
      <c r="AL60" s="118">
        <f>[2]Curves!Q61</f>
        <v>0.42499999999999993</v>
      </c>
      <c r="AM60" s="118">
        <f t="shared" si="1"/>
        <v>0.26999999999999996</v>
      </c>
      <c r="AN60" s="118">
        <f>[2]Curves!BB61</f>
        <v>4.4109999999999996</v>
      </c>
      <c r="AO60" s="118">
        <f>[2]Curves!AA61</f>
        <v>0.32250000000000001</v>
      </c>
      <c r="AP60" s="118">
        <f>[2]Curves!AN61</f>
        <v>5.0000000000000001E-3</v>
      </c>
      <c r="AQ60" s="118">
        <f>[2]Curves!AB61</f>
        <v>-0.47499999999999998</v>
      </c>
      <c r="AR60" s="118">
        <f>[2]Curves!AM61</f>
        <v>0.155</v>
      </c>
      <c r="AS60" s="118">
        <f>[2]Curves!Y61</f>
        <v>0.27750000000000002</v>
      </c>
      <c r="AT60" s="118">
        <f>[2]Curves!AD61</f>
        <v>0.01</v>
      </c>
      <c r="AU60" s="118">
        <f>[2]Curves!Y61</f>
        <v>0.27750000000000002</v>
      </c>
      <c r="AV60" s="118">
        <f>[2]Curves!AH61</f>
        <v>0.01</v>
      </c>
      <c r="AW60" s="118">
        <f>[2]Curves!Y61</f>
        <v>0.27750000000000002</v>
      </c>
      <c r="AX60" s="118">
        <f>[2]Curves!AE61</f>
        <v>4.4999999999999998E-2</v>
      </c>
      <c r="AY60" s="118">
        <f>[2]Curves!Z61</f>
        <v>0.1825</v>
      </c>
      <c r="AZ60" s="118">
        <f>[2]Curves!AG61</f>
        <v>0.02</v>
      </c>
      <c r="BA60" s="118">
        <f>[2]Curves!Z61</f>
        <v>0.1825</v>
      </c>
      <c r="BB60" s="118">
        <f>[2]Curves!AI61</f>
        <v>0.02</v>
      </c>
      <c r="BC60" s="118">
        <f>[2]Curves!Z61</f>
        <v>0.1825</v>
      </c>
      <c r="BD60" s="118">
        <f>[2]Curves!AJ61</f>
        <v>0.05</v>
      </c>
      <c r="BE60" s="118">
        <f>[2]Curves!Z61</f>
        <v>0.1825</v>
      </c>
      <c r="BF60" s="118">
        <f>[2]Curves!AL61</f>
        <v>1.4999999999999999E-2</v>
      </c>
      <c r="BG60" s="118">
        <f>[2]Curves!AA61</f>
        <v>0.32250000000000001</v>
      </c>
      <c r="BH60" s="118">
        <f>[2]Curves!AO61</f>
        <v>5.5E-2</v>
      </c>
      <c r="BI60" s="118">
        <f>[2]Curves!Z61</f>
        <v>0.1825</v>
      </c>
      <c r="BJ60" s="118">
        <f>[2]Curves!AK61</f>
        <v>0.03</v>
      </c>
      <c r="BK60" s="118">
        <f t="shared" si="2"/>
        <v>0.27750000000000002</v>
      </c>
      <c r="BL60" s="118">
        <f t="shared" si="3"/>
        <v>0.01</v>
      </c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9"/>
      <c r="CG60" s="118"/>
      <c r="CH60" s="119"/>
      <c r="CI60" s="118"/>
      <c r="CJ60" s="118"/>
      <c r="CK60" s="118"/>
      <c r="CL60" s="118"/>
      <c r="CM60" s="118"/>
    </row>
    <row r="61" spans="1:91">
      <c r="A61">
        <v>0.71333875401899416</v>
      </c>
      <c r="B61" t="str">
        <f t="shared" si="4"/>
        <v>0.32500.4800.4800.4700.16500.2200.307800.500.32500.32500.500.4800.2900.480.0050.470.0050.480.0050.3250.470.480.3254.310.30250.005-0.4750.1550.25750.010.25750.010.25750.0450.16250.02250.16250.02250.16250.05250.16250.01750.30250.0550.16250.03250.25750.01</v>
      </c>
      <c r="C61" s="117">
        <v>38384</v>
      </c>
      <c r="D61" s="118">
        <f>[2]Curves!D62</f>
        <v>0.32499999999999996</v>
      </c>
      <c r="E61" s="118">
        <v>0</v>
      </c>
      <c r="F61" s="118">
        <f>[2]Curves!I62</f>
        <v>0.48</v>
      </c>
      <c r="G61" s="118">
        <v>0</v>
      </c>
      <c r="H61" s="118">
        <f>[2]Curves!P62</f>
        <v>0.48</v>
      </c>
      <c r="I61" s="118">
        <v>0</v>
      </c>
      <c r="J61" s="118">
        <f>[2]Curves!L62</f>
        <v>0.47</v>
      </c>
      <c r="K61" s="118">
        <v>0</v>
      </c>
      <c r="L61" s="118">
        <f>[2]Curves!U62</f>
        <v>0.16499999999999995</v>
      </c>
      <c r="M61" s="118">
        <v>0</v>
      </c>
      <c r="N61" s="118">
        <f>[2]Curves!V62</f>
        <v>0.21999999999999995</v>
      </c>
      <c r="O61" s="118">
        <v>0</v>
      </c>
      <c r="P61" s="118">
        <f>[2]Curves!W62</f>
        <v>0.30779999999999996</v>
      </c>
      <c r="Q61" s="118">
        <v>0</v>
      </c>
      <c r="R61" s="118">
        <f>[2]Curves!O62</f>
        <v>0.5</v>
      </c>
      <c r="S61" s="118">
        <v>0</v>
      </c>
      <c r="T61" s="118">
        <f>[2]Curves!F62</f>
        <v>0.32499999999999996</v>
      </c>
      <c r="U61" s="118">
        <v>0</v>
      </c>
      <c r="V61" s="118">
        <f>[2]Curves!H62</f>
        <v>0.32499999999999996</v>
      </c>
      <c r="W61" s="118">
        <v>0</v>
      </c>
      <c r="X61" s="118">
        <f>[2]Curves!S62</f>
        <v>0.5</v>
      </c>
      <c r="Y61" s="118">
        <v>0</v>
      </c>
      <c r="Z61" s="118">
        <f>[2]Curves!K62</f>
        <v>0.48</v>
      </c>
      <c r="AA61" s="118">
        <v>0</v>
      </c>
      <c r="AB61" s="118">
        <f>[2]Curves!G62</f>
        <v>0.28999999999999992</v>
      </c>
      <c r="AC61" s="118">
        <v>0</v>
      </c>
      <c r="AD61" s="118">
        <f>[2]Curves!R62</f>
        <v>0.48</v>
      </c>
      <c r="AE61" s="118">
        <v>5.0000000000000001E-3</v>
      </c>
      <c r="AF61" s="118">
        <f>[2]Curves!N62</f>
        <v>0.47</v>
      </c>
      <c r="AG61" s="118">
        <v>5.0000000000000001E-3</v>
      </c>
      <c r="AH61" s="118">
        <f>[2]Curves!J62</f>
        <v>0.48</v>
      </c>
      <c r="AI61" s="118">
        <v>5.0000000000000001E-3</v>
      </c>
      <c r="AJ61" s="118">
        <f>[2]Curves!E62</f>
        <v>0.32499999999999996</v>
      </c>
      <c r="AK61" s="118">
        <f>[2]Curves!M62</f>
        <v>0.47</v>
      </c>
      <c r="AL61" s="118">
        <f>[2]Curves!Q62</f>
        <v>0.48</v>
      </c>
      <c r="AM61" s="118">
        <f t="shared" si="1"/>
        <v>0.32499999999999996</v>
      </c>
      <c r="AN61" s="118">
        <f>[2]Curves!BB62</f>
        <v>4.3099999999999996</v>
      </c>
      <c r="AO61" s="118">
        <f>[2]Curves!AA62</f>
        <v>0.30249999999999999</v>
      </c>
      <c r="AP61" s="118">
        <f>[2]Curves!AN62</f>
        <v>5.0000000000000001E-3</v>
      </c>
      <c r="AQ61" s="118">
        <f>[2]Curves!AB62</f>
        <v>-0.47499999999999998</v>
      </c>
      <c r="AR61" s="118">
        <f>[2]Curves!AM62</f>
        <v>0.155</v>
      </c>
      <c r="AS61" s="118">
        <f>[2]Curves!Y62</f>
        <v>0.25750000000000001</v>
      </c>
      <c r="AT61" s="118">
        <f>[2]Curves!AD62</f>
        <v>0.01</v>
      </c>
      <c r="AU61" s="118">
        <f>[2]Curves!Y62</f>
        <v>0.25750000000000001</v>
      </c>
      <c r="AV61" s="118">
        <f>[2]Curves!AH62</f>
        <v>0.01</v>
      </c>
      <c r="AW61" s="118">
        <f>[2]Curves!Y62</f>
        <v>0.25750000000000001</v>
      </c>
      <c r="AX61" s="118">
        <f>[2]Curves!AE62</f>
        <v>4.4999999999999998E-2</v>
      </c>
      <c r="AY61" s="118">
        <f>[2]Curves!Z62</f>
        <v>0.16250000000000001</v>
      </c>
      <c r="AZ61" s="118">
        <f>[2]Curves!AG62</f>
        <v>2.2499999999999999E-2</v>
      </c>
      <c r="BA61" s="118">
        <f>[2]Curves!Z62</f>
        <v>0.16250000000000001</v>
      </c>
      <c r="BB61" s="118">
        <f>[2]Curves!AI62</f>
        <v>2.2499999999999999E-2</v>
      </c>
      <c r="BC61" s="118">
        <f>[2]Curves!Z62</f>
        <v>0.16250000000000001</v>
      </c>
      <c r="BD61" s="118">
        <f>[2]Curves!AJ62</f>
        <v>5.2499999999999998E-2</v>
      </c>
      <c r="BE61" s="118">
        <f>[2]Curves!Z62</f>
        <v>0.16250000000000001</v>
      </c>
      <c r="BF61" s="118">
        <f>[2]Curves!AL62</f>
        <v>1.7500000000000002E-2</v>
      </c>
      <c r="BG61" s="118">
        <f>[2]Curves!AA62</f>
        <v>0.30249999999999999</v>
      </c>
      <c r="BH61" s="118">
        <f>[2]Curves!AO62</f>
        <v>5.5E-2</v>
      </c>
      <c r="BI61" s="118">
        <f>[2]Curves!Z62</f>
        <v>0.16250000000000001</v>
      </c>
      <c r="BJ61" s="118">
        <f>[2]Curves!AK62</f>
        <v>3.2500000000000001E-2</v>
      </c>
      <c r="BK61" s="118">
        <f t="shared" si="2"/>
        <v>0.25750000000000001</v>
      </c>
      <c r="BL61" s="118">
        <f t="shared" si="3"/>
        <v>0.01</v>
      </c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9"/>
      <c r="CG61" s="118"/>
      <c r="CH61" s="119"/>
      <c r="CI61" s="118"/>
      <c r="CJ61" s="118"/>
      <c r="CK61" s="118"/>
      <c r="CL61" s="118"/>
      <c r="CM61" s="118"/>
    </row>
    <row r="62" spans="1:91">
      <c r="A62">
        <v>0.70934292732871085</v>
      </c>
      <c r="B62" t="str">
        <f t="shared" si="4"/>
        <v>0.32500.4800.4800.4700.16500.2200.30325600.500.32500.32500.500.4800.2900.480.0050.470.0050.480.0050.3250.470.480.3254.1680.30250.005-0.4750.1550.25750.010.25750.010.25750.0450.16250.0250.16250.0250.16250.0550.16250.020.30250.0550.16250.0350.25750.01</v>
      </c>
      <c r="C62" s="117">
        <v>38412</v>
      </c>
      <c r="D62" s="118">
        <f>[2]Curves!D63</f>
        <v>0.32499999999999996</v>
      </c>
      <c r="E62" s="118">
        <v>0</v>
      </c>
      <c r="F62" s="118">
        <f>[2]Curves!I63</f>
        <v>0.48</v>
      </c>
      <c r="G62" s="118">
        <v>0</v>
      </c>
      <c r="H62" s="118">
        <f>[2]Curves!P63</f>
        <v>0.48</v>
      </c>
      <c r="I62" s="118">
        <v>0</v>
      </c>
      <c r="J62" s="118">
        <f>[2]Curves!L63</f>
        <v>0.47</v>
      </c>
      <c r="K62" s="118">
        <v>0</v>
      </c>
      <c r="L62" s="118">
        <f>[2]Curves!U63</f>
        <v>0.16499999999999995</v>
      </c>
      <c r="M62" s="118">
        <v>0</v>
      </c>
      <c r="N62" s="118">
        <f>[2]Curves!V63</f>
        <v>0.21999999999999995</v>
      </c>
      <c r="O62" s="118">
        <v>0</v>
      </c>
      <c r="P62" s="118">
        <f>[2]Curves!W63</f>
        <v>0.30325599999999997</v>
      </c>
      <c r="Q62" s="118">
        <v>0</v>
      </c>
      <c r="R62" s="118">
        <f>[2]Curves!O63</f>
        <v>0.5</v>
      </c>
      <c r="S62" s="118">
        <v>0</v>
      </c>
      <c r="T62" s="118">
        <f>[2]Curves!F63</f>
        <v>0.32499999999999996</v>
      </c>
      <c r="U62" s="118">
        <v>0</v>
      </c>
      <c r="V62" s="118">
        <f>[2]Curves!H63</f>
        <v>0.32499999999999996</v>
      </c>
      <c r="W62" s="118">
        <v>0</v>
      </c>
      <c r="X62" s="118">
        <f>[2]Curves!S63</f>
        <v>0.5</v>
      </c>
      <c r="Y62" s="118">
        <v>0</v>
      </c>
      <c r="Z62" s="118">
        <f>[2]Curves!K63</f>
        <v>0.48</v>
      </c>
      <c r="AA62" s="118">
        <v>0</v>
      </c>
      <c r="AB62" s="118">
        <f>[2]Curves!G63</f>
        <v>0.28999999999999992</v>
      </c>
      <c r="AC62" s="118">
        <v>0</v>
      </c>
      <c r="AD62" s="118">
        <f>[2]Curves!R63</f>
        <v>0.48</v>
      </c>
      <c r="AE62" s="118">
        <v>5.0000000000000001E-3</v>
      </c>
      <c r="AF62" s="118">
        <f>[2]Curves!N63</f>
        <v>0.47</v>
      </c>
      <c r="AG62" s="118">
        <v>5.0000000000000001E-3</v>
      </c>
      <c r="AH62" s="118">
        <f>[2]Curves!J63</f>
        <v>0.48</v>
      </c>
      <c r="AI62" s="118">
        <v>5.0000000000000001E-3</v>
      </c>
      <c r="AJ62" s="118">
        <f>[2]Curves!E63</f>
        <v>0.32499999999999996</v>
      </c>
      <c r="AK62" s="118">
        <f>[2]Curves!M63</f>
        <v>0.47</v>
      </c>
      <c r="AL62" s="118">
        <f>[2]Curves!Q63</f>
        <v>0.48</v>
      </c>
      <c r="AM62" s="118">
        <f t="shared" si="1"/>
        <v>0.32499999999999996</v>
      </c>
      <c r="AN62" s="118">
        <f>[2]Curves!BB63</f>
        <v>4.1680000000000001</v>
      </c>
      <c r="AO62" s="118">
        <f>[2]Curves!AA63</f>
        <v>0.30249999999999999</v>
      </c>
      <c r="AP62" s="118">
        <f>[2]Curves!AN63</f>
        <v>5.0000000000000001E-3</v>
      </c>
      <c r="AQ62" s="118">
        <f>[2]Curves!AB63</f>
        <v>-0.47499999999999998</v>
      </c>
      <c r="AR62" s="118">
        <f>[2]Curves!AM63</f>
        <v>0.155</v>
      </c>
      <c r="AS62" s="118">
        <f>[2]Curves!Y63</f>
        <v>0.25750000000000001</v>
      </c>
      <c r="AT62" s="118">
        <f>[2]Curves!AD63</f>
        <v>0.01</v>
      </c>
      <c r="AU62" s="118">
        <f>[2]Curves!Y63</f>
        <v>0.25750000000000001</v>
      </c>
      <c r="AV62" s="118">
        <f>[2]Curves!AH63</f>
        <v>0.01</v>
      </c>
      <c r="AW62" s="118">
        <f>[2]Curves!Y63</f>
        <v>0.25750000000000001</v>
      </c>
      <c r="AX62" s="118">
        <f>[2]Curves!AE63</f>
        <v>4.4999999999999998E-2</v>
      </c>
      <c r="AY62" s="118">
        <f>[2]Curves!Z63</f>
        <v>0.16250000000000001</v>
      </c>
      <c r="AZ62" s="118">
        <f>[2]Curves!AG63</f>
        <v>2.5000000000000001E-2</v>
      </c>
      <c r="BA62" s="118">
        <f>[2]Curves!Z63</f>
        <v>0.16250000000000001</v>
      </c>
      <c r="BB62" s="118">
        <f>[2]Curves!AI63</f>
        <v>2.5000000000000001E-2</v>
      </c>
      <c r="BC62" s="118">
        <f>[2]Curves!Z63</f>
        <v>0.16250000000000001</v>
      </c>
      <c r="BD62" s="118">
        <f>[2]Curves!AJ63</f>
        <v>5.5E-2</v>
      </c>
      <c r="BE62" s="118">
        <f>[2]Curves!Z63</f>
        <v>0.16250000000000001</v>
      </c>
      <c r="BF62" s="118">
        <f>[2]Curves!AL63</f>
        <v>0.02</v>
      </c>
      <c r="BG62" s="118">
        <f>[2]Curves!AA63</f>
        <v>0.30249999999999999</v>
      </c>
      <c r="BH62" s="118">
        <f>[2]Curves!AO63</f>
        <v>5.5E-2</v>
      </c>
      <c r="BI62" s="118">
        <f>[2]Curves!Z63</f>
        <v>0.16250000000000001</v>
      </c>
      <c r="BJ62" s="118">
        <f>[2]Curves!AK63</f>
        <v>3.5000000000000003E-2</v>
      </c>
      <c r="BK62" s="118">
        <f t="shared" si="2"/>
        <v>0.25750000000000001</v>
      </c>
      <c r="BL62" s="118">
        <f t="shared" si="3"/>
        <v>0.01</v>
      </c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9"/>
      <c r="CG62" s="118"/>
      <c r="CH62" s="119"/>
      <c r="CI62" s="118"/>
      <c r="CJ62" s="118"/>
      <c r="CK62" s="118"/>
      <c r="CL62" s="118"/>
      <c r="CM62" s="118"/>
    </row>
    <row r="63" spans="1:91">
      <c r="A63">
        <v>0.70494322287700151</v>
      </c>
      <c r="B63" t="str">
        <f t="shared" si="4"/>
        <v>0.17500.1700.1700.20-0.02500.0300.17500.2200.17500.17500.1700.1700.1400.170.0050.20.0050.170.0050.1750.20.170.1753.8810.19250-0.5550.1550.16250.00250.16250.00250.16250.030.0675-0.00250.0675-0.00250.06750.02750.0675-0.00750.19250.040.06750.00750.16250.0025</v>
      </c>
      <c r="C63" s="117">
        <v>38443</v>
      </c>
      <c r="D63" s="118">
        <f>[2]Curves!D64</f>
        <v>0.17499999999999999</v>
      </c>
      <c r="E63" s="118">
        <v>0</v>
      </c>
      <c r="F63" s="118">
        <f>[2]Curves!I64</f>
        <v>0.16999999999999998</v>
      </c>
      <c r="G63" s="118">
        <v>0</v>
      </c>
      <c r="H63" s="118">
        <f>[2]Curves!P64</f>
        <v>0.16999999999999998</v>
      </c>
      <c r="I63" s="118">
        <v>0</v>
      </c>
      <c r="J63" s="118">
        <f>[2]Curves!L64</f>
        <v>0.19999999999999998</v>
      </c>
      <c r="K63" s="118">
        <v>0</v>
      </c>
      <c r="L63" s="118">
        <f>[2]Curves!U64</f>
        <v>-2.5000000000000022E-2</v>
      </c>
      <c r="M63" s="118">
        <v>0</v>
      </c>
      <c r="N63" s="118">
        <f>[2]Curves!V64</f>
        <v>2.9999999999999978E-2</v>
      </c>
      <c r="O63" s="118">
        <v>0</v>
      </c>
      <c r="P63" s="118">
        <f>[2]Curves!W64</f>
        <v>0.17499999999999999</v>
      </c>
      <c r="Q63" s="118">
        <v>0</v>
      </c>
      <c r="R63" s="118">
        <f>[2]Curves!O64</f>
        <v>0.21999999999999997</v>
      </c>
      <c r="S63" s="118">
        <v>0</v>
      </c>
      <c r="T63" s="118">
        <f>[2]Curves!F64</f>
        <v>0.17499999999999999</v>
      </c>
      <c r="U63" s="118">
        <v>0</v>
      </c>
      <c r="V63" s="118">
        <f>[2]Curves!H64</f>
        <v>0.17499999999999999</v>
      </c>
      <c r="W63" s="118">
        <v>0</v>
      </c>
      <c r="X63" s="118">
        <f>[2]Curves!S64</f>
        <v>0.16999999999999998</v>
      </c>
      <c r="Y63" s="118">
        <v>0</v>
      </c>
      <c r="Z63" s="118">
        <f>[2]Curves!K64</f>
        <v>0.16999999999999998</v>
      </c>
      <c r="AA63" s="118">
        <v>0</v>
      </c>
      <c r="AB63" s="118">
        <f>[2]Curves!G64</f>
        <v>0.13999999999999999</v>
      </c>
      <c r="AC63" s="118">
        <v>0</v>
      </c>
      <c r="AD63" s="118">
        <f>[2]Curves!R64</f>
        <v>0.16999999999999998</v>
      </c>
      <c r="AE63" s="118">
        <v>5.0000000000000001E-3</v>
      </c>
      <c r="AF63" s="118">
        <f>[2]Curves!N64</f>
        <v>0.19999999999999998</v>
      </c>
      <c r="AG63" s="118">
        <v>5.0000000000000001E-3</v>
      </c>
      <c r="AH63" s="118">
        <f>[2]Curves!J64</f>
        <v>0.16999999999999998</v>
      </c>
      <c r="AI63" s="118">
        <v>5.0000000000000001E-3</v>
      </c>
      <c r="AJ63" s="118">
        <f>[2]Curves!E64</f>
        <v>0.17499999999999999</v>
      </c>
      <c r="AK63" s="118">
        <f>[2]Curves!M64</f>
        <v>0.19999999999999998</v>
      </c>
      <c r="AL63" s="118">
        <f>[2]Curves!Q64</f>
        <v>0.16999999999999998</v>
      </c>
      <c r="AM63" s="118">
        <f t="shared" si="1"/>
        <v>0.17499999999999999</v>
      </c>
      <c r="AN63" s="118">
        <f>[2]Curves!BB64</f>
        <v>3.8809999999999998</v>
      </c>
      <c r="AO63" s="118">
        <f>[2]Curves!AA64</f>
        <v>0.1925</v>
      </c>
      <c r="AP63" s="118">
        <f>[2]Curves!AN64</f>
        <v>0</v>
      </c>
      <c r="AQ63" s="118">
        <f>[2]Curves!AB64</f>
        <v>-0.55500000000000005</v>
      </c>
      <c r="AR63" s="118">
        <f>[2]Curves!AM64</f>
        <v>0.155</v>
      </c>
      <c r="AS63" s="118">
        <f>[2]Curves!Y64</f>
        <v>0.16250000000000001</v>
      </c>
      <c r="AT63" s="118">
        <f>[2]Curves!AD64</f>
        <v>2.5000000000000001E-3</v>
      </c>
      <c r="AU63" s="118">
        <f>[2]Curves!Y64</f>
        <v>0.16250000000000001</v>
      </c>
      <c r="AV63" s="118">
        <f>[2]Curves!AH64</f>
        <v>2.5000000000000001E-3</v>
      </c>
      <c r="AW63" s="118">
        <f>[2]Curves!Y64</f>
        <v>0.16250000000000001</v>
      </c>
      <c r="AX63" s="118">
        <f>[2]Curves!AE64</f>
        <v>0.03</v>
      </c>
      <c r="AY63" s="118">
        <f>[2]Curves!Z64</f>
        <v>6.7500000000000004E-2</v>
      </c>
      <c r="AZ63" s="118">
        <f>[2]Curves!AG64</f>
        <v>-2.5000000000000001E-3</v>
      </c>
      <c r="BA63" s="118">
        <f>[2]Curves!Z64</f>
        <v>6.7500000000000004E-2</v>
      </c>
      <c r="BB63" s="118">
        <f>[2]Curves!AI64</f>
        <v>-2.5000000000000001E-3</v>
      </c>
      <c r="BC63" s="118">
        <f>[2]Curves!Z64</f>
        <v>6.7500000000000004E-2</v>
      </c>
      <c r="BD63" s="118">
        <f>[2]Curves!AJ64</f>
        <v>2.75E-2</v>
      </c>
      <c r="BE63" s="118">
        <f>[2]Curves!Z64</f>
        <v>6.7500000000000004E-2</v>
      </c>
      <c r="BF63" s="118">
        <f>[2]Curves!AL64</f>
        <v>-7.4999999999999997E-3</v>
      </c>
      <c r="BG63" s="118">
        <f>[2]Curves!AA64</f>
        <v>0.1925</v>
      </c>
      <c r="BH63" s="118">
        <f>[2]Curves!AO64</f>
        <v>0.04</v>
      </c>
      <c r="BI63" s="118">
        <f>[2]Curves!Z64</f>
        <v>6.7500000000000004E-2</v>
      </c>
      <c r="BJ63" s="118">
        <f>[2]Curves!AK64</f>
        <v>7.4999999999999997E-3</v>
      </c>
      <c r="BK63" s="118">
        <f t="shared" si="2"/>
        <v>0.16250000000000001</v>
      </c>
      <c r="BL63" s="118">
        <f t="shared" si="3"/>
        <v>2.5000000000000001E-3</v>
      </c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9"/>
      <c r="CG63" s="118"/>
      <c r="CH63" s="119"/>
      <c r="CI63" s="118"/>
      <c r="CJ63" s="118"/>
      <c r="CK63" s="118"/>
      <c r="CL63" s="118"/>
      <c r="CM63" s="118"/>
    </row>
    <row r="64" spans="1:91">
      <c r="A64">
        <v>0.70070958229093516</v>
      </c>
      <c r="B64" t="str">
        <f t="shared" si="4"/>
        <v>0.17500.1700.1700.20-0.02500.0300.17500.2200.17500.17500.1700.1700.1400.170.0050.20.0050.170.0050.1750.20.170.1753.8660.20250-0.5550.1550.17250.00250.17250.00250.17250.030.0775-0.00250.0775-0.00250.07750.02750.0775-0.00750.20250.040.07750.00750.17250.0025</v>
      </c>
      <c r="C64" s="117">
        <v>38473</v>
      </c>
      <c r="D64" s="118">
        <f>[2]Curves!D65</f>
        <v>0.17499999999999999</v>
      </c>
      <c r="E64" s="118">
        <v>0</v>
      </c>
      <c r="F64" s="118">
        <f>[2]Curves!I65</f>
        <v>0.16999999999999998</v>
      </c>
      <c r="G64" s="118">
        <v>0</v>
      </c>
      <c r="H64" s="118">
        <f>[2]Curves!P65</f>
        <v>0.16999999999999998</v>
      </c>
      <c r="I64" s="118">
        <v>0</v>
      </c>
      <c r="J64" s="118">
        <f>[2]Curves!L65</f>
        <v>0.19999999999999998</v>
      </c>
      <c r="K64" s="118">
        <v>0</v>
      </c>
      <c r="L64" s="118">
        <f>[2]Curves!U65</f>
        <v>-2.5000000000000022E-2</v>
      </c>
      <c r="M64" s="118">
        <v>0</v>
      </c>
      <c r="N64" s="118">
        <f>[2]Curves!V65</f>
        <v>2.9999999999999978E-2</v>
      </c>
      <c r="O64" s="118">
        <v>0</v>
      </c>
      <c r="P64" s="118">
        <f>[2]Curves!W65</f>
        <v>0.17499999999999999</v>
      </c>
      <c r="Q64" s="118">
        <v>0</v>
      </c>
      <c r="R64" s="118">
        <f>[2]Curves!O65</f>
        <v>0.21999999999999997</v>
      </c>
      <c r="S64" s="118">
        <v>0</v>
      </c>
      <c r="T64" s="118">
        <f>[2]Curves!F65</f>
        <v>0.17499999999999999</v>
      </c>
      <c r="U64" s="118">
        <v>0</v>
      </c>
      <c r="V64" s="118">
        <f>[2]Curves!H65</f>
        <v>0.17499999999999999</v>
      </c>
      <c r="W64" s="118">
        <v>0</v>
      </c>
      <c r="X64" s="118">
        <f>[2]Curves!S65</f>
        <v>0.16999999999999998</v>
      </c>
      <c r="Y64" s="118">
        <v>0</v>
      </c>
      <c r="Z64" s="118">
        <f>[2]Curves!K65</f>
        <v>0.16999999999999998</v>
      </c>
      <c r="AA64" s="118">
        <v>0</v>
      </c>
      <c r="AB64" s="118">
        <f>[2]Curves!G65</f>
        <v>0.13999999999999999</v>
      </c>
      <c r="AC64" s="118">
        <v>0</v>
      </c>
      <c r="AD64" s="118">
        <f>[2]Curves!R65</f>
        <v>0.16999999999999998</v>
      </c>
      <c r="AE64" s="118">
        <v>5.0000000000000001E-3</v>
      </c>
      <c r="AF64" s="118">
        <f>[2]Curves!N65</f>
        <v>0.19999999999999998</v>
      </c>
      <c r="AG64" s="118">
        <v>5.0000000000000001E-3</v>
      </c>
      <c r="AH64" s="118">
        <f>[2]Curves!J65</f>
        <v>0.16999999999999998</v>
      </c>
      <c r="AI64" s="118">
        <v>5.0000000000000001E-3</v>
      </c>
      <c r="AJ64" s="118">
        <f>[2]Curves!E65</f>
        <v>0.17499999999999999</v>
      </c>
      <c r="AK64" s="118">
        <f>[2]Curves!M65</f>
        <v>0.19999999999999998</v>
      </c>
      <c r="AL64" s="118">
        <f>[2]Curves!Q65</f>
        <v>0.16999999999999998</v>
      </c>
      <c r="AM64" s="118">
        <f t="shared" si="1"/>
        <v>0.17499999999999999</v>
      </c>
      <c r="AN64" s="118">
        <f>[2]Curves!BB65</f>
        <v>3.8659999999999997</v>
      </c>
      <c r="AO64" s="118">
        <f>[2]Curves!AA65</f>
        <v>0.20250000000000001</v>
      </c>
      <c r="AP64" s="118">
        <f>[2]Curves!AN65</f>
        <v>0</v>
      </c>
      <c r="AQ64" s="118">
        <f>[2]Curves!AB65</f>
        <v>-0.55500000000000005</v>
      </c>
      <c r="AR64" s="118">
        <f>[2]Curves!AM65</f>
        <v>0.155</v>
      </c>
      <c r="AS64" s="118">
        <f>[2]Curves!Y65</f>
        <v>0.17249999999999999</v>
      </c>
      <c r="AT64" s="118">
        <f>[2]Curves!AD65</f>
        <v>2.5000000000000001E-3</v>
      </c>
      <c r="AU64" s="118">
        <f>[2]Curves!Y65</f>
        <v>0.17249999999999999</v>
      </c>
      <c r="AV64" s="118">
        <f>[2]Curves!AH65</f>
        <v>2.5000000000000001E-3</v>
      </c>
      <c r="AW64" s="118">
        <f>[2]Curves!Y65</f>
        <v>0.17249999999999999</v>
      </c>
      <c r="AX64" s="118">
        <f>[2]Curves!AE65</f>
        <v>0.03</v>
      </c>
      <c r="AY64" s="118">
        <f>[2]Curves!Z65</f>
        <v>7.7499999999999999E-2</v>
      </c>
      <c r="AZ64" s="118">
        <f>[2]Curves!AG65</f>
        <v>-2.5000000000000001E-3</v>
      </c>
      <c r="BA64" s="118">
        <f>[2]Curves!Z65</f>
        <v>7.7499999999999999E-2</v>
      </c>
      <c r="BB64" s="118">
        <f>[2]Curves!AI65</f>
        <v>-2.5000000000000001E-3</v>
      </c>
      <c r="BC64" s="118">
        <f>[2]Curves!Z65</f>
        <v>7.7499999999999999E-2</v>
      </c>
      <c r="BD64" s="118">
        <f>[2]Curves!AJ65</f>
        <v>2.75E-2</v>
      </c>
      <c r="BE64" s="118">
        <f>[2]Curves!Z65</f>
        <v>7.7499999999999999E-2</v>
      </c>
      <c r="BF64" s="118">
        <f>[2]Curves!AL65</f>
        <v>-7.4999999999999997E-3</v>
      </c>
      <c r="BG64" s="118">
        <f>[2]Curves!AA65</f>
        <v>0.20250000000000001</v>
      </c>
      <c r="BH64" s="118">
        <f>[2]Curves!AO65</f>
        <v>0.04</v>
      </c>
      <c r="BI64" s="118">
        <f>[2]Curves!Z65</f>
        <v>7.7499999999999999E-2</v>
      </c>
      <c r="BJ64" s="118">
        <f>[2]Curves!AK65</f>
        <v>7.4999999999999997E-3</v>
      </c>
      <c r="BK64" s="118">
        <f t="shared" si="2"/>
        <v>0.17249999999999999</v>
      </c>
      <c r="BL64" s="118">
        <f t="shared" si="3"/>
        <v>2.5000000000000001E-3</v>
      </c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9"/>
      <c r="CG64" s="118"/>
      <c r="CH64" s="119"/>
      <c r="CI64" s="118"/>
      <c r="CJ64" s="118"/>
      <c r="CK64" s="118"/>
      <c r="CL64" s="118"/>
      <c r="CM64" s="118"/>
    </row>
    <row r="65" spans="2:3">
      <c r="B65" t="str">
        <f t="shared" si="4"/>
        <v/>
      </c>
      <c r="C65" s="120"/>
    </row>
    <row r="66" spans="2:3">
      <c r="C66" s="120"/>
    </row>
    <row r="67" spans="2:3">
      <c r="C67" s="120"/>
    </row>
    <row r="68" spans="2:3">
      <c r="C68" s="120"/>
    </row>
    <row r="69" spans="2:3">
      <c r="C69" s="120"/>
    </row>
    <row r="70" spans="2:3">
      <c r="C70" s="121"/>
    </row>
    <row r="71" spans="2:3">
      <c r="C71" s="121"/>
    </row>
    <row r="72" spans="2:3">
      <c r="C72" s="121"/>
    </row>
    <row r="73" spans="2:3">
      <c r="C73" s="121"/>
    </row>
    <row r="74" spans="2:3">
      <c r="C74" s="121"/>
    </row>
    <row r="75" spans="2:3">
      <c r="C75" s="121"/>
    </row>
    <row r="76" spans="2:3">
      <c r="C76" s="121"/>
    </row>
    <row r="77" spans="2:3">
      <c r="C77" s="121"/>
    </row>
    <row r="78" spans="2:3">
      <c r="C78" s="121"/>
    </row>
    <row r="79" spans="2:3">
      <c r="C79" s="121"/>
    </row>
    <row r="80" spans="2:3">
      <c r="C80" s="121"/>
    </row>
    <row r="81" spans="3:3">
      <c r="C81" s="121"/>
    </row>
    <row r="82" spans="3:3">
      <c r="C82" s="121"/>
    </row>
    <row r="83" spans="3:3">
      <c r="C83" s="121"/>
    </row>
    <row r="84" spans="3:3">
      <c r="C84" s="121"/>
    </row>
    <row r="85" spans="3:3">
      <c r="C85" s="121"/>
    </row>
    <row r="86" spans="3:3">
      <c r="C86" s="121"/>
    </row>
    <row r="87" spans="3:3">
      <c r="C87" s="121"/>
    </row>
    <row r="88" spans="3:3">
      <c r="C88" s="121"/>
    </row>
    <row r="89" spans="3:3">
      <c r="C89" s="121"/>
    </row>
    <row r="90" spans="3:3">
      <c r="C90" s="121"/>
    </row>
    <row r="91" spans="3:3">
      <c r="C91" s="121"/>
    </row>
    <row r="92" spans="3:3">
      <c r="C92" s="121"/>
    </row>
    <row r="93" spans="3:3">
      <c r="C93" s="121"/>
    </row>
    <row r="94" spans="3:3">
      <c r="C94" s="121"/>
    </row>
    <row r="95" spans="3:3">
      <c r="C95" s="121"/>
    </row>
    <row r="96" spans="3:3">
      <c r="C96" s="121"/>
    </row>
    <row r="97" spans="3:3">
      <c r="C97" s="121"/>
    </row>
    <row r="98" spans="3:3">
      <c r="C98" s="121"/>
    </row>
    <row r="99" spans="3:3">
      <c r="C99" s="121"/>
    </row>
    <row r="100" spans="3:3">
      <c r="C100" s="121"/>
    </row>
    <row r="101" spans="3:3">
      <c r="C101" s="121"/>
    </row>
    <row r="102" spans="3:3">
      <c r="C102" s="121"/>
    </row>
    <row r="103" spans="3:3">
      <c r="C103" s="121"/>
    </row>
    <row r="104" spans="3:3">
      <c r="C104" s="121"/>
    </row>
    <row r="105" spans="3:3">
      <c r="C105" s="121"/>
    </row>
    <row r="106" spans="3:3">
      <c r="C106" s="121"/>
    </row>
    <row r="107" spans="3:3">
      <c r="C107" s="121"/>
    </row>
    <row r="108" spans="3:3">
      <c r="C108" s="121"/>
    </row>
    <row r="109" spans="3:3">
      <c r="C109" s="121"/>
    </row>
    <row r="110" spans="3:3">
      <c r="C110" s="121"/>
    </row>
    <row r="111" spans="3:3">
      <c r="C111" s="121"/>
    </row>
    <row r="112" spans="3:3">
      <c r="C112" s="121"/>
    </row>
    <row r="113" spans="3:3">
      <c r="C113" s="121"/>
    </row>
    <row r="114" spans="3:3">
      <c r="C114" s="121"/>
    </row>
    <row r="115" spans="3:3">
      <c r="C115" s="121"/>
    </row>
    <row r="116" spans="3:3">
      <c r="C116" s="121"/>
    </row>
    <row r="117" spans="3:3">
      <c r="C117" s="121"/>
    </row>
    <row r="118" spans="3:3">
      <c r="C118" s="121"/>
    </row>
    <row r="119" spans="3:3">
      <c r="C119" s="121"/>
    </row>
    <row r="120" spans="3:3">
      <c r="C120" s="121"/>
    </row>
    <row r="121" spans="3:3">
      <c r="C121" s="121"/>
    </row>
    <row r="122" spans="3:3">
      <c r="C122" s="121"/>
    </row>
    <row r="123" spans="3:3">
      <c r="C123" s="121"/>
    </row>
    <row r="124" spans="3:3">
      <c r="C124" s="121"/>
    </row>
    <row r="125" spans="3:3">
      <c r="C125" s="121"/>
    </row>
    <row r="126" spans="3:3">
      <c r="C126" s="121"/>
    </row>
    <row r="127" spans="3:3">
      <c r="C127" s="121"/>
    </row>
    <row r="128" spans="3:3">
      <c r="C128" s="121"/>
    </row>
    <row r="129" spans="3:3">
      <c r="C129" s="121"/>
    </row>
    <row r="130" spans="3:3">
      <c r="C130" s="121"/>
    </row>
    <row r="131" spans="3:3">
      <c r="C131" s="121"/>
    </row>
    <row r="132" spans="3:3">
      <c r="C132" s="121"/>
    </row>
    <row r="133" spans="3:3">
      <c r="C133" s="121"/>
    </row>
    <row r="134" spans="3:3">
      <c r="C134" s="121"/>
    </row>
    <row r="135" spans="3:3">
      <c r="C135" s="121"/>
    </row>
    <row r="136" spans="3:3">
      <c r="C136" s="121"/>
    </row>
    <row r="137" spans="3:3">
      <c r="C137" s="121"/>
    </row>
    <row r="138" spans="3:3">
      <c r="C138" s="121"/>
    </row>
    <row r="139" spans="3:3">
      <c r="C139" s="121"/>
    </row>
    <row r="140" spans="3:3">
      <c r="C140" s="121"/>
    </row>
    <row r="141" spans="3:3">
      <c r="C141" s="121"/>
    </row>
    <row r="142" spans="3:3">
      <c r="C142" s="121"/>
    </row>
    <row r="143" spans="3:3">
      <c r="C143" s="121"/>
    </row>
    <row r="144" spans="3:3">
      <c r="C144" s="121"/>
    </row>
    <row r="145" spans="3:3">
      <c r="C145" s="121"/>
    </row>
    <row r="146" spans="3:3">
      <c r="C146" s="121"/>
    </row>
    <row r="147" spans="3:3">
      <c r="C147" s="121"/>
    </row>
    <row r="148" spans="3:3">
      <c r="C148" s="121"/>
    </row>
    <row r="149" spans="3:3">
      <c r="C149" s="121"/>
    </row>
    <row r="150" spans="3:3">
      <c r="C150" s="121"/>
    </row>
    <row r="151" spans="3:3">
      <c r="C151" s="121"/>
    </row>
    <row r="152" spans="3:3">
      <c r="C152" s="121"/>
    </row>
    <row r="153" spans="3:3">
      <c r="C153" s="121"/>
    </row>
    <row r="154" spans="3:3">
      <c r="C154" s="121"/>
    </row>
    <row r="155" spans="3:3">
      <c r="C155" s="121"/>
    </row>
    <row r="156" spans="3:3">
      <c r="C156" s="121"/>
    </row>
    <row r="157" spans="3:3">
      <c r="C157" s="121"/>
    </row>
    <row r="158" spans="3:3">
      <c r="C158" s="121"/>
    </row>
    <row r="159" spans="3:3">
      <c r="C159" s="121"/>
    </row>
    <row r="160" spans="3:3">
      <c r="C160" s="121"/>
    </row>
    <row r="161" spans="3:3">
      <c r="C161" s="121"/>
    </row>
    <row r="162" spans="3:3">
      <c r="C162" s="121"/>
    </row>
    <row r="163" spans="3:3">
      <c r="C163" s="121"/>
    </row>
    <row r="164" spans="3:3">
      <c r="C164" s="121"/>
    </row>
    <row r="165" spans="3:3">
      <c r="C165" s="121"/>
    </row>
    <row r="166" spans="3:3">
      <c r="C166" s="121"/>
    </row>
    <row r="167" spans="3:3">
      <c r="C167" s="121"/>
    </row>
    <row r="168" spans="3:3">
      <c r="C168" s="121"/>
    </row>
    <row r="169" spans="3:3">
      <c r="C169" s="121"/>
    </row>
    <row r="170" spans="3:3">
      <c r="C170" s="121"/>
    </row>
    <row r="171" spans="3:3">
      <c r="C171" s="121"/>
    </row>
    <row r="172" spans="3:3">
      <c r="C172" s="121"/>
    </row>
    <row r="173" spans="3:3">
      <c r="C173" s="121"/>
    </row>
    <row r="174" spans="3:3">
      <c r="C174" s="121"/>
    </row>
    <row r="175" spans="3:3">
      <c r="C175" s="121"/>
    </row>
    <row r="176" spans="3:3">
      <c r="C176" s="121"/>
    </row>
    <row r="177" spans="3:3">
      <c r="C177" s="121"/>
    </row>
    <row r="178" spans="3:3">
      <c r="C178" s="121"/>
    </row>
    <row r="179" spans="3:3">
      <c r="C179" s="121"/>
    </row>
    <row r="180" spans="3:3">
      <c r="C180" s="121"/>
    </row>
    <row r="181" spans="3:3">
      <c r="C181" s="121"/>
    </row>
    <row r="182" spans="3:3">
      <c r="C182" s="121"/>
    </row>
    <row r="183" spans="3:3">
      <c r="C183" s="121"/>
    </row>
    <row r="184" spans="3:3">
      <c r="C184" s="121"/>
    </row>
    <row r="185" spans="3:3">
      <c r="C185" s="121"/>
    </row>
    <row r="186" spans="3:3">
      <c r="C186" s="121"/>
    </row>
    <row r="187" spans="3:3">
      <c r="C187" s="121"/>
    </row>
    <row r="188" spans="3:3">
      <c r="C188" s="121"/>
    </row>
    <row r="189" spans="3:3">
      <c r="C189" s="121"/>
    </row>
    <row r="190" spans="3:3">
      <c r="C190" s="121"/>
    </row>
    <row r="191" spans="3:3">
      <c r="C191" s="121"/>
    </row>
    <row r="192" spans="3:3">
      <c r="C192" s="121"/>
    </row>
    <row r="193" spans="3:3">
      <c r="C193" s="121"/>
    </row>
    <row r="194" spans="3:3">
      <c r="C194" s="121"/>
    </row>
    <row r="195" spans="3:3">
      <c r="C195" s="121"/>
    </row>
    <row r="196" spans="3:3">
      <c r="C196" s="121"/>
    </row>
    <row r="197" spans="3:3">
      <c r="C197" s="121"/>
    </row>
    <row r="198" spans="3:3">
      <c r="C198" s="121"/>
    </row>
    <row r="199" spans="3:3">
      <c r="C199" s="121"/>
    </row>
    <row r="200" spans="3:3">
      <c r="C200" s="121"/>
    </row>
    <row r="201" spans="3:3">
      <c r="C201" s="121"/>
    </row>
    <row r="202" spans="3:3">
      <c r="C202" s="121"/>
    </row>
    <row r="203" spans="3:3">
      <c r="C203" s="121"/>
    </row>
    <row r="204" spans="3:3">
      <c r="C204" s="121"/>
    </row>
    <row r="205" spans="3:3">
      <c r="C205" s="121"/>
    </row>
    <row r="206" spans="3:3">
      <c r="C206" s="121"/>
    </row>
    <row r="207" spans="3:3">
      <c r="C207" s="121"/>
    </row>
    <row r="208" spans="3:3">
      <c r="C208" s="121"/>
    </row>
    <row r="209" spans="3:3">
      <c r="C209" s="121"/>
    </row>
    <row r="210" spans="3:3">
      <c r="C210" s="121"/>
    </row>
    <row r="211" spans="3:3">
      <c r="C211" s="121"/>
    </row>
    <row r="212" spans="3:3">
      <c r="C212" s="121"/>
    </row>
    <row r="213" spans="3:3">
      <c r="C213" s="121"/>
    </row>
    <row r="214" spans="3:3">
      <c r="C214" s="121"/>
    </row>
    <row r="215" spans="3:3">
      <c r="C215" s="121"/>
    </row>
    <row r="216" spans="3:3">
      <c r="C216" s="121"/>
    </row>
    <row r="217" spans="3:3">
      <c r="C217" s="121"/>
    </row>
    <row r="218" spans="3:3">
      <c r="C218" s="121"/>
    </row>
    <row r="219" spans="3:3">
      <c r="C219" s="121"/>
    </row>
    <row r="220" spans="3:3">
      <c r="C220" s="121"/>
    </row>
    <row r="221" spans="3:3">
      <c r="C221" s="121"/>
    </row>
    <row r="222" spans="3:3">
      <c r="C222" s="121"/>
    </row>
    <row r="223" spans="3:3">
      <c r="C223" s="121"/>
    </row>
    <row r="224" spans="3:3">
      <c r="C224" s="121"/>
    </row>
    <row r="225" spans="3:3">
      <c r="C225" s="121"/>
    </row>
    <row r="226" spans="3:3">
      <c r="C226" s="121"/>
    </row>
    <row r="227" spans="3:3">
      <c r="C227" s="121"/>
    </row>
    <row r="228" spans="3:3">
      <c r="C228" s="121"/>
    </row>
    <row r="229" spans="3:3">
      <c r="C229" s="121"/>
    </row>
    <row r="230" spans="3:3">
      <c r="C230" s="121"/>
    </row>
    <row r="231" spans="3:3">
      <c r="C231" s="121"/>
    </row>
    <row r="232" spans="3:3">
      <c r="C232" s="121"/>
    </row>
    <row r="233" spans="3:3">
      <c r="C233" s="121"/>
    </row>
    <row r="234" spans="3:3">
      <c r="C234" s="121"/>
    </row>
    <row r="235" spans="3:3">
      <c r="C235" s="121"/>
    </row>
    <row r="236" spans="3:3">
      <c r="C236" s="121"/>
    </row>
    <row r="237" spans="3:3">
      <c r="C237" s="121"/>
    </row>
    <row r="238" spans="3:3">
      <c r="C238" s="121"/>
    </row>
    <row r="239" spans="3:3">
      <c r="C239" s="121"/>
    </row>
    <row r="240" spans="3:3">
      <c r="C240" s="121"/>
    </row>
    <row r="241" spans="3:3">
      <c r="C241" s="121"/>
    </row>
    <row r="242" spans="3:3">
      <c r="C242" s="121"/>
    </row>
    <row r="243" spans="3:3">
      <c r="C243" s="121"/>
    </row>
    <row r="244" spans="3:3">
      <c r="C244" s="121"/>
    </row>
    <row r="245" spans="3:3">
      <c r="C245" s="121"/>
    </row>
    <row r="246" spans="3:3">
      <c r="C246" s="121"/>
    </row>
    <row r="247" spans="3:3">
      <c r="C247" s="121"/>
    </row>
    <row r="248" spans="3:3">
      <c r="C248" s="121"/>
    </row>
    <row r="249" spans="3:3">
      <c r="C249" s="121"/>
    </row>
    <row r="250" spans="3:3">
      <c r="C250" s="121"/>
    </row>
    <row r="251" spans="3:3">
      <c r="C251" s="121"/>
    </row>
    <row r="252" spans="3:3">
      <c r="C252" s="121"/>
    </row>
    <row r="253" spans="3:3">
      <c r="C253" s="121"/>
    </row>
    <row r="254" spans="3:3">
      <c r="C254" s="121"/>
    </row>
    <row r="255" spans="3:3">
      <c r="C255" s="121"/>
    </row>
    <row r="256" spans="3:3">
      <c r="C256" s="121"/>
    </row>
    <row r="257" spans="3:3">
      <c r="C257" s="121"/>
    </row>
    <row r="258" spans="3:3">
      <c r="C258" s="121"/>
    </row>
    <row r="259" spans="3:3">
      <c r="C259" s="121"/>
    </row>
    <row r="260" spans="3:3">
      <c r="C260" s="121"/>
    </row>
    <row r="261" spans="3:3">
      <c r="C261" s="121"/>
    </row>
    <row r="262" spans="3:3">
      <c r="C262" s="121"/>
    </row>
    <row r="263" spans="3:3">
      <c r="C263" s="121"/>
    </row>
    <row r="264" spans="3:3">
      <c r="C264" s="121"/>
    </row>
    <row r="265" spans="3:3">
      <c r="C265" s="121"/>
    </row>
    <row r="266" spans="3:3">
      <c r="C266" s="121"/>
    </row>
    <row r="267" spans="3:3">
      <c r="C267" s="121"/>
    </row>
    <row r="268" spans="3:3">
      <c r="C268" s="121"/>
    </row>
    <row r="269" spans="3:3">
      <c r="C269" s="121"/>
    </row>
    <row r="270" spans="3:3">
      <c r="C270" s="121"/>
    </row>
    <row r="271" spans="3:3">
      <c r="C271" s="121"/>
    </row>
    <row r="272" spans="3:3">
      <c r="C272" s="121"/>
    </row>
    <row r="273" spans="3:3">
      <c r="C273" s="121"/>
    </row>
    <row r="274" spans="3:3">
      <c r="C274" s="121"/>
    </row>
    <row r="275" spans="3:3">
      <c r="C275" s="121"/>
    </row>
    <row r="276" spans="3:3">
      <c r="C276" s="121"/>
    </row>
    <row r="277" spans="3:3">
      <c r="C277" s="121"/>
    </row>
    <row r="278" spans="3:3">
      <c r="C278" s="121"/>
    </row>
    <row r="279" spans="3:3">
      <c r="C279" s="121"/>
    </row>
    <row r="280" spans="3:3">
      <c r="C280" s="121"/>
    </row>
    <row r="281" spans="3:3">
      <c r="C281" s="121"/>
    </row>
    <row r="282" spans="3:3">
      <c r="C282" s="121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8442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18442" r:id="rId4" name="CheckBox1"/>
      </mc:Fallback>
    </mc:AlternateContent>
    <mc:AlternateContent xmlns:mc="http://schemas.openxmlformats.org/markup-compatibility/2006">
      <mc:Choice Requires="x14">
        <control shapeId="18441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190500</xdr:rowOff>
              </from>
              <to>
                <xdr:col>2</xdr:col>
                <xdr:colOff>1009650</xdr:colOff>
                <xdr:row>2</xdr:row>
                <xdr:rowOff>200025</xdr:rowOff>
              </to>
            </anchor>
          </controlPr>
        </control>
      </mc:Choice>
      <mc:Fallback>
        <control shapeId="18441" r:id="rId6" name="CommandButton1"/>
      </mc:Fallback>
    </mc:AlternateContent>
    <mc:AlternateContent xmlns:mc="http://schemas.openxmlformats.org/markup-compatibility/2006">
      <mc:Choice Requires="x14">
        <control shapeId="18439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9</xdr:col>
                <xdr:colOff>438150</xdr:colOff>
                <xdr:row>2</xdr:row>
                <xdr:rowOff>190500</xdr:rowOff>
              </to>
            </anchor>
          </controlPr>
        </control>
      </mc:Choice>
      <mc:Fallback>
        <control shapeId="18439" r:id="rId8" name="TextBox1"/>
      </mc:Fallback>
    </mc:AlternateContent>
    <mc:AlternateContent xmlns:mc="http://schemas.openxmlformats.org/markup-compatibility/2006">
      <mc:Choice Requires="x14">
        <control shapeId="1843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9</xdr:col>
                <xdr:colOff>400050</xdr:colOff>
                <xdr:row>1</xdr:row>
                <xdr:rowOff>95250</xdr:rowOff>
              </to>
            </anchor>
          </controlPr>
        </control>
      </mc:Choice>
      <mc:Fallback>
        <control shapeId="18438" r:id="rId10" name="CommandButton2"/>
      </mc:Fallback>
    </mc:AlternateContent>
    <mc:AlternateContent xmlns:mc="http://schemas.openxmlformats.org/markup-compatibility/2006">
      <mc:Choice Requires="x14">
        <control shapeId="1843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9</xdr:col>
                <xdr:colOff>447675</xdr:colOff>
                <xdr:row>1</xdr:row>
                <xdr:rowOff>152400</xdr:rowOff>
              </to>
            </anchor>
          </controlPr>
        </control>
      </mc:Choice>
      <mc:Fallback>
        <control shapeId="18437" r:id="rId12" name="Label1"/>
      </mc:Fallback>
    </mc:AlternateContent>
    <mc:AlternateContent xmlns:mc="http://schemas.openxmlformats.org/markup-compatibility/2006">
      <mc:Choice Requires="x14">
        <control shapeId="18434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3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66675</xdr:colOff>
                <xdr:row>1</xdr:row>
                <xdr:rowOff>85725</xdr:rowOff>
              </from>
              <to>
                <xdr:col>6</xdr:col>
                <xdr:colOff>619125</xdr:colOff>
                <xdr:row>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5" r:id="rId16" name="Button 3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6" r:id="rId17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3" r:id="rId18" name="Group Box 11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971550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4" r:id="rId19" name="Group Box 12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5" r:id="rId20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752475</xdr:colOff>
                <xdr:row>3</xdr:row>
                <xdr:rowOff>9525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Sheet1</vt:lpstr>
      <vt:lpstr>MAR</vt:lpstr>
      <vt:lpstr>Ap-Oc</vt:lpstr>
      <vt:lpstr>Nov-MARCH</vt:lpstr>
      <vt:lpstr>Ap-Oc (2)</vt:lpstr>
      <vt:lpstr>AVGs</vt:lpstr>
      <vt:lpstr>Prices</vt:lpstr>
      <vt:lpstr>Listen</vt:lpstr>
      <vt:lpstr>Publish</vt:lpstr>
      <vt:lpstr>Listen!aDate</vt:lpstr>
      <vt:lpstr>aDiscount_factor</vt:lpstr>
      <vt:lpstr>Listen!CurveCode</vt:lpstr>
      <vt:lpstr>Publish!dCurveCode</vt:lpstr>
      <vt:lpstr>Publish!dDate</vt:lpstr>
      <vt:lpstr>Publish!Discount_Factor</vt:lpstr>
      <vt:lpstr>Publish!dRiskType</vt:lpstr>
      <vt:lpstr>Publish!Environment</vt:lpstr>
      <vt:lpstr>Publish!network</vt:lpstr>
      <vt:lpstr>Listen!RiskType</vt:lpstr>
      <vt:lpstr>Publish!service</vt:lpstr>
      <vt:lpstr>Publish!Test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2000-10-17T17:12:09Z</cp:lastPrinted>
  <dcterms:created xsi:type="dcterms:W3CDTF">1999-11-22T15:31:15Z</dcterms:created>
  <dcterms:modified xsi:type="dcterms:W3CDTF">2014-09-03T17:32:49Z</dcterms:modified>
</cp:coreProperties>
</file>