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9125" yWindow="135" windowWidth="18765" windowHeight="11475" activeTab="5"/>
  </bookViews>
  <sheets>
    <sheet name="Jan 01-02" sheetId="1" r:id="rId1"/>
    <sheet name="Jan 03-07" sheetId="4" r:id="rId2"/>
    <sheet name="Jan 08-14" sheetId="5" r:id="rId3"/>
    <sheet name="Jan 15-21" sheetId="6" r:id="rId4"/>
    <sheet name="Jan 22-28" sheetId="7" r:id="rId5"/>
    <sheet name="Jan 29-31" sheetId="8" r:id="rId6"/>
    <sheet name="Sheet2" sheetId="2" r:id="rId7"/>
    <sheet name="Sheet3" sheetId="3" r:id="rId8"/>
  </sheets>
  <definedNames>
    <definedName name="_xlnm.Print_Area" localSheetId="0">'Jan 01-02'!$A$1:$H$38</definedName>
    <definedName name="_xlnm.Print_Area" localSheetId="1">'Jan 03-07'!$A$1:$H$38</definedName>
  </definedNames>
  <calcPr calcId="152511"/>
</workbook>
</file>

<file path=xl/calcChain.xml><?xml version="1.0" encoding="utf-8"?>
<calcChain xmlns="http://schemas.openxmlformats.org/spreadsheetml/2006/main">
  <c r="C21" i="1" l="1"/>
  <c r="H21" i="1" s="1"/>
  <c r="E21" i="1"/>
  <c r="E22" i="1"/>
  <c r="H22" i="1"/>
  <c r="E24" i="1"/>
  <c r="H24" i="1"/>
  <c r="E25" i="1"/>
  <c r="H25" i="1"/>
  <c r="C27" i="1"/>
  <c r="E27" i="1" s="1"/>
  <c r="E29" i="1" s="1"/>
  <c r="H28" i="1"/>
  <c r="E21" i="5"/>
  <c r="E27" i="5" s="1"/>
  <c r="H21" i="5"/>
  <c r="E23" i="5"/>
  <c r="H23" i="5"/>
  <c r="C25" i="5"/>
  <c r="E25" i="5"/>
  <c r="H25" i="5"/>
  <c r="H27" i="5"/>
  <c r="E29" i="5"/>
  <c r="H29" i="5"/>
  <c r="E31" i="5"/>
  <c r="H31" i="5"/>
  <c r="E33" i="5"/>
  <c r="E36" i="5" s="1"/>
  <c r="H33" i="5"/>
  <c r="H36" i="5"/>
  <c r="E18" i="6"/>
  <c r="H18" i="6"/>
  <c r="E20" i="6"/>
  <c r="H20" i="6"/>
  <c r="E22" i="6"/>
  <c r="E26" i="6" s="1"/>
  <c r="E33" i="6" s="1"/>
  <c r="H22" i="6"/>
  <c r="H26" i="6" s="1"/>
  <c r="H33" i="6" s="1"/>
  <c r="E24" i="6"/>
  <c r="H24" i="6"/>
  <c r="E28" i="6"/>
  <c r="H28" i="6"/>
  <c r="E30" i="6"/>
  <c r="H30" i="6"/>
  <c r="E18" i="7"/>
  <c r="E24" i="7" s="1"/>
  <c r="E31" i="7" s="1"/>
  <c r="H18" i="7"/>
  <c r="E20" i="7"/>
  <c r="H20" i="7"/>
  <c r="E22" i="7"/>
  <c r="H22" i="7"/>
  <c r="H24" i="7"/>
  <c r="E26" i="7"/>
  <c r="E28" i="7" s="1"/>
  <c r="H26" i="7"/>
  <c r="H28" i="7" s="1"/>
  <c r="E18" i="8"/>
  <c r="E22" i="8" s="1"/>
  <c r="E31" i="8" s="1"/>
  <c r="H18" i="8"/>
  <c r="H22" i="8" s="1"/>
  <c r="H31" i="8" s="1"/>
  <c r="E20" i="8"/>
  <c r="H20" i="8"/>
  <c r="E24" i="8"/>
  <c r="H24" i="8"/>
  <c r="H28" i="8" s="1"/>
  <c r="E26" i="8"/>
  <c r="H26" i="8"/>
  <c r="E28" i="8"/>
  <c r="H31" i="7" l="1"/>
  <c r="H29" i="1"/>
  <c r="H27" i="1"/>
</calcChain>
</file>

<file path=xl/sharedStrings.xml><?xml version="1.0" encoding="utf-8"?>
<sst xmlns="http://schemas.openxmlformats.org/spreadsheetml/2006/main" count="529" uniqueCount="37">
  <si>
    <t>CounterParty</t>
  </si>
  <si>
    <t>P.O.D.</t>
  </si>
  <si>
    <t>$</t>
  </si>
  <si>
    <t>Currently Delivering?</t>
  </si>
  <si>
    <t>Sierra Pacific</t>
  </si>
  <si>
    <t>Palo Verde</t>
  </si>
  <si>
    <t>Pinnacle Peak</t>
  </si>
  <si>
    <t>MW</t>
  </si>
  <si>
    <t>Tariff</t>
  </si>
  <si>
    <t>Delivery Pattern</t>
  </si>
  <si>
    <t>HLH</t>
  </si>
  <si>
    <t>RTC</t>
  </si>
  <si>
    <t>LLH</t>
  </si>
  <si>
    <t>Term</t>
  </si>
  <si>
    <t>Mead 230</t>
  </si>
  <si>
    <t>Nevada Power</t>
  </si>
  <si>
    <t>thru 4/6/02</t>
  </si>
  <si>
    <t>Enpower Deal #</t>
  </si>
  <si>
    <t>El Paso Electric</t>
  </si>
  <si>
    <t>WALC</t>
  </si>
  <si>
    <t>In the Money Totals</t>
  </si>
  <si>
    <t>Total $ Requirement</t>
  </si>
  <si>
    <t>Market Price</t>
  </si>
  <si>
    <t>Total</t>
  </si>
  <si>
    <t>1 Week $ Requirement</t>
  </si>
  <si>
    <t>Payable to AEP</t>
  </si>
  <si>
    <t>CRC</t>
  </si>
  <si>
    <t>YES</t>
  </si>
  <si>
    <t>Partially - 10mw</t>
  </si>
  <si>
    <t>NO</t>
  </si>
  <si>
    <t>BOM $ Requirement</t>
  </si>
  <si>
    <t>Payable to PNM</t>
  </si>
  <si>
    <t>WAPA Desert SW - WALC</t>
  </si>
  <si>
    <t>thru 12/31/02</t>
  </si>
  <si>
    <t>thru 12/31/06</t>
  </si>
  <si>
    <t>thru 12/31/03</t>
  </si>
  <si>
    <t>thru 8/31/04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</si>
</sst>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0"/>
      <name val="Arial"/>
    </font>
    <font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lightTrellis"/>
    </fill>
    <fill>
      <patternFill patternType="lightGrid"/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quotePrefix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"/>
  <sheetViews>
    <sheetView workbookViewId="0"/>
  </sheetViews>
  <sheetFormatPr defaultRowHeight="12.75" x14ac:dyDescent="0.2"/>
  <cols>
    <col min="1" max="1" width="31.85546875" customWidth="1"/>
    <col min="2" max="2" width="19" customWidth="1"/>
    <col min="3" max="3" width="9.42578125" customWidth="1"/>
    <col min="4" max="5" width="19.42578125" customWidth="1"/>
    <col min="6" max="6" width="9.5703125" bestFit="1" customWidth="1"/>
    <col min="7" max="7" width="15.85546875" customWidth="1"/>
    <col min="8" max="8" width="25.28515625" customWidth="1"/>
    <col min="9" max="9" width="19.7109375" customWidth="1"/>
  </cols>
  <sheetData>
    <row r="1" spans="1:9" ht="13.5" customHeight="1" thickBot="1" x14ac:dyDescent="0.25">
      <c r="A1" s="1" t="s">
        <v>0</v>
      </c>
      <c r="B1" s="1" t="s">
        <v>1</v>
      </c>
      <c r="C1" s="1" t="s">
        <v>7</v>
      </c>
      <c r="D1" s="1" t="s">
        <v>9</v>
      </c>
      <c r="E1" s="1" t="s">
        <v>13</v>
      </c>
      <c r="F1" s="1" t="s">
        <v>2</v>
      </c>
      <c r="G1" s="1" t="s">
        <v>8</v>
      </c>
      <c r="H1" s="1" t="s">
        <v>3</v>
      </c>
      <c r="I1" s="1" t="s">
        <v>17</v>
      </c>
    </row>
    <row r="2" spans="1:9" ht="15.75" thickTop="1" x14ac:dyDescent="0.2">
      <c r="A2" s="2" t="s">
        <v>15</v>
      </c>
      <c r="B2" s="2" t="s">
        <v>14</v>
      </c>
      <c r="C2" s="3">
        <v>50</v>
      </c>
      <c r="D2" s="3" t="s">
        <v>10</v>
      </c>
      <c r="E2" s="3" t="s">
        <v>16</v>
      </c>
      <c r="F2" s="4">
        <v>150</v>
      </c>
      <c r="G2" s="3"/>
      <c r="H2" s="3" t="s">
        <v>27</v>
      </c>
      <c r="I2" s="6">
        <v>528030</v>
      </c>
    </row>
    <row r="3" spans="1:9" s="15" customFormat="1" ht="4.5" customHeight="1" x14ac:dyDescent="0.2">
      <c r="A3" s="11"/>
      <c r="B3" s="11"/>
      <c r="C3" s="12"/>
      <c r="D3" s="12"/>
      <c r="E3" s="12"/>
      <c r="F3" s="13"/>
      <c r="G3" s="12"/>
      <c r="H3" s="12"/>
      <c r="I3" s="14"/>
    </row>
    <row r="4" spans="1:9" ht="15" x14ac:dyDescent="0.2">
      <c r="A4" s="2" t="s">
        <v>15</v>
      </c>
      <c r="B4" s="2" t="s">
        <v>5</v>
      </c>
      <c r="C4" s="3">
        <v>50</v>
      </c>
      <c r="D4" s="3" t="s">
        <v>10</v>
      </c>
      <c r="E4" s="3" t="s">
        <v>16</v>
      </c>
      <c r="F4" s="4">
        <v>88.5</v>
      </c>
      <c r="G4" s="3"/>
      <c r="H4" s="3" t="s">
        <v>27</v>
      </c>
      <c r="I4" s="6">
        <v>559065</v>
      </c>
    </row>
    <row r="5" spans="1:9" ht="15" x14ac:dyDescent="0.2">
      <c r="A5" s="2" t="s">
        <v>15</v>
      </c>
      <c r="B5" s="2" t="s">
        <v>5</v>
      </c>
      <c r="C5" s="3">
        <v>25</v>
      </c>
      <c r="D5" s="3" t="s">
        <v>10</v>
      </c>
      <c r="E5" s="3" t="s">
        <v>16</v>
      </c>
      <c r="F5" s="4">
        <v>147</v>
      </c>
      <c r="G5" s="3"/>
      <c r="H5" s="3" t="s">
        <v>27</v>
      </c>
      <c r="I5" s="6">
        <v>515363</v>
      </c>
    </row>
    <row r="6" spans="1:9" ht="15" x14ac:dyDescent="0.2">
      <c r="A6" s="5" t="s">
        <v>4</v>
      </c>
      <c r="B6" s="5" t="s">
        <v>5</v>
      </c>
      <c r="C6" s="3">
        <v>25</v>
      </c>
      <c r="D6" s="3" t="s">
        <v>10</v>
      </c>
      <c r="E6" s="3" t="s">
        <v>16</v>
      </c>
      <c r="F6" s="4">
        <v>101</v>
      </c>
      <c r="G6" s="3"/>
      <c r="H6" s="3" t="s">
        <v>27</v>
      </c>
      <c r="I6" s="6">
        <v>498108</v>
      </c>
    </row>
    <row r="7" spans="1:9" ht="15" x14ac:dyDescent="0.2">
      <c r="A7" s="5" t="s">
        <v>4</v>
      </c>
      <c r="B7" s="5" t="s">
        <v>5</v>
      </c>
      <c r="C7" s="3">
        <v>25</v>
      </c>
      <c r="D7" s="3" t="s">
        <v>10</v>
      </c>
      <c r="E7" s="3" t="s">
        <v>16</v>
      </c>
      <c r="F7" s="4">
        <v>136</v>
      </c>
      <c r="G7" s="3"/>
      <c r="H7" s="3" t="s">
        <v>27</v>
      </c>
      <c r="I7" s="6">
        <v>548872</v>
      </c>
    </row>
    <row r="8" spans="1:9" ht="15" x14ac:dyDescent="0.2">
      <c r="A8" s="5" t="s">
        <v>4</v>
      </c>
      <c r="B8" s="5" t="s">
        <v>5</v>
      </c>
      <c r="C8" s="3">
        <v>25</v>
      </c>
      <c r="D8" s="3" t="s">
        <v>10</v>
      </c>
      <c r="E8" s="3" t="s">
        <v>16</v>
      </c>
      <c r="F8" s="4">
        <v>147</v>
      </c>
      <c r="G8" s="3"/>
      <c r="H8" s="3" t="s">
        <v>27</v>
      </c>
      <c r="I8" s="6">
        <v>514866</v>
      </c>
    </row>
    <row r="9" spans="1:9" ht="15" x14ac:dyDescent="0.2">
      <c r="A9" s="2" t="s">
        <v>18</v>
      </c>
      <c r="B9" s="2" t="s">
        <v>5</v>
      </c>
      <c r="C9" s="3">
        <v>50</v>
      </c>
      <c r="D9" s="3" t="s">
        <v>10</v>
      </c>
      <c r="E9" s="3" t="s">
        <v>16</v>
      </c>
      <c r="F9" s="4">
        <v>121</v>
      </c>
      <c r="G9" s="3"/>
      <c r="H9" s="3" t="s">
        <v>27</v>
      </c>
      <c r="I9" s="6">
        <v>502431</v>
      </c>
    </row>
    <row r="10" spans="1:9" ht="15" x14ac:dyDescent="0.2">
      <c r="A10" s="2" t="s">
        <v>26</v>
      </c>
      <c r="B10" s="2" t="s">
        <v>5</v>
      </c>
      <c r="C10" s="3">
        <v>25</v>
      </c>
      <c r="D10" s="3" t="s">
        <v>10</v>
      </c>
      <c r="E10" s="3" t="s">
        <v>16</v>
      </c>
      <c r="F10" s="4">
        <v>69</v>
      </c>
      <c r="G10" s="3"/>
      <c r="H10" s="3" t="s">
        <v>29</v>
      </c>
      <c r="I10" s="6">
        <v>399966</v>
      </c>
    </row>
    <row r="11" spans="1:9" ht="15" x14ac:dyDescent="0.2">
      <c r="A11" s="5" t="s">
        <v>26</v>
      </c>
      <c r="B11" s="5" t="s">
        <v>5</v>
      </c>
      <c r="C11" s="3">
        <v>25</v>
      </c>
      <c r="D11" s="3" t="s">
        <v>10</v>
      </c>
      <c r="E11" s="3" t="s">
        <v>16</v>
      </c>
      <c r="F11" s="4">
        <v>70</v>
      </c>
      <c r="G11" s="3"/>
      <c r="H11" s="3" t="s">
        <v>29</v>
      </c>
      <c r="I11" s="6">
        <v>501436</v>
      </c>
    </row>
    <row r="12" spans="1:9" ht="15" x14ac:dyDescent="0.2">
      <c r="A12" s="5" t="s">
        <v>26</v>
      </c>
      <c r="B12" s="5" t="s">
        <v>5</v>
      </c>
      <c r="C12" s="3">
        <v>25</v>
      </c>
      <c r="D12" s="3" t="s">
        <v>10</v>
      </c>
      <c r="E12" s="3" t="s">
        <v>16</v>
      </c>
      <c r="F12" s="4">
        <v>110</v>
      </c>
      <c r="G12" s="3"/>
      <c r="H12" s="3" t="s">
        <v>29</v>
      </c>
      <c r="I12" s="6">
        <v>618755</v>
      </c>
    </row>
    <row r="13" spans="1:9" s="16" customFormat="1" ht="2.25" customHeight="1" x14ac:dyDescent="0.2">
      <c r="A13" s="7"/>
      <c r="B13" s="7"/>
      <c r="C13" s="8"/>
      <c r="D13" s="8"/>
      <c r="E13" s="8"/>
      <c r="F13" s="9"/>
      <c r="G13" s="8"/>
      <c r="H13" s="8"/>
      <c r="I13" s="10"/>
    </row>
    <row r="14" spans="1:9" ht="15" x14ac:dyDescent="0.2">
      <c r="A14" s="5" t="s">
        <v>15</v>
      </c>
      <c r="B14" s="5" t="s">
        <v>5</v>
      </c>
      <c r="C14" s="3">
        <v>25</v>
      </c>
      <c r="D14" s="3" t="s">
        <v>12</v>
      </c>
      <c r="E14" s="3" t="s">
        <v>16</v>
      </c>
      <c r="F14" s="4">
        <v>70</v>
      </c>
      <c r="G14" s="3"/>
      <c r="H14" s="3" t="s">
        <v>27</v>
      </c>
      <c r="I14" s="6">
        <v>503214</v>
      </c>
    </row>
    <row r="15" spans="1:9" ht="15" x14ac:dyDescent="0.2">
      <c r="A15" s="5" t="s">
        <v>15</v>
      </c>
      <c r="B15" s="5" t="s">
        <v>5</v>
      </c>
      <c r="C15" s="3">
        <v>50</v>
      </c>
      <c r="D15" s="3" t="s">
        <v>12</v>
      </c>
      <c r="E15" s="3" t="s">
        <v>16</v>
      </c>
      <c r="F15" s="4">
        <v>88.5</v>
      </c>
      <c r="G15" s="3"/>
      <c r="H15" s="3" t="s">
        <v>27</v>
      </c>
      <c r="I15" s="6">
        <v>559065</v>
      </c>
    </row>
    <row r="16" spans="1:9" s="15" customFormat="1" ht="5.25" customHeight="1" x14ac:dyDescent="0.2">
      <c r="A16" s="17"/>
      <c r="B16" s="17"/>
      <c r="C16" s="12"/>
      <c r="D16" s="12"/>
      <c r="E16" s="12"/>
      <c r="F16" s="13"/>
      <c r="G16" s="12"/>
      <c r="H16" s="12"/>
      <c r="I16" s="14"/>
    </row>
    <row r="17" spans="1:9" ht="15" x14ac:dyDescent="0.2">
      <c r="A17" s="5" t="s">
        <v>19</v>
      </c>
      <c r="B17" s="5" t="s">
        <v>6</v>
      </c>
      <c r="C17" s="3">
        <v>25</v>
      </c>
      <c r="D17" s="3" t="s">
        <v>11</v>
      </c>
      <c r="E17" s="3" t="s">
        <v>16</v>
      </c>
      <c r="F17" s="4">
        <v>45</v>
      </c>
      <c r="G17" s="3"/>
      <c r="H17" s="3" t="s">
        <v>27</v>
      </c>
      <c r="I17" s="6">
        <v>705583</v>
      </c>
    </row>
    <row r="18" spans="1:9" ht="15" x14ac:dyDescent="0.2">
      <c r="A18" s="5"/>
      <c r="B18" s="5"/>
      <c r="C18" s="3"/>
      <c r="D18" s="3"/>
      <c r="E18" s="3"/>
      <c r="F18" s="4"/>
      <c r="G18" s="3"/>
      <c r="H18" s="3"/>
      <c r="I18" s="6"/>
    </row>
    <row r="19" spans="1:9" ht="15" x14ac:dyDescent="0.2">
      <c r="A19" s="18"/>
      <c r="B19" s="18"/>
      <c r="C19" s="19"/>
      <c r="D19" s="19"/>
      <c r="E19" s="19"/>
      <c r="F19" s="20"/>
      <c r="G19" s="19"/>
      <c r="H19" s="19"/>
      <c r="I19" s="21"/>
    </row>
    <row r="20" spans="1:9" ht="15" x14ac:dyDescent="0.2">
      <c r="A20" s="5"/>
      <c r="B20" s="5"/>
      <c r="C20" s="3"/>
      <c r="D20" s="3"/>
      <c r="E20" s="3" t="s">
        <v>21</v>
      </c>
      <c r="F20" s="4"/>
      <c r="G20" s="3" t="s">
        <v>22</v>
      </c>
      <c r="H20" s="3" t="s">
        <v>24</v>
      </c>
      <c r="I20" s="6"/>
    </row>
    <row r="21" spans="1:9" ht="15" x14ac:dyDescent="0.2">
      <c r="A21" s="5" t="s">
        <v>20</v>
      </c>
      <c r="B21" s="5" t="s">
        <v>14</v>
      </c>
      <c r="C21" s="3">
        <f>C2</f>
        <v>50</v>
      </c>
      <c r="D21" s="3" t="s">
        <v>10</v>
      </c>
      <c r="E21" s="4">
        <f>C21*416*G21</f>
        <v>707200</v>
      </c>
      <c r="F21" s="4"/>
      <c r="G21" s="4">
        <v>34</v>
      </c>
      <c r="H21" s="4">
        <f>C21*80*G21</f>
        <v>136000</v>
      </c>
      <c r="I21" s="6"/>
    </row>
    <row r="22" spans="1:9" ht="15" x14ac:dyDescent="0.2">
      <c r="A22" s="5"/>
      <c r="B22" s="5" t="s">
        <v>14</v>
      </c>
      <c r="C22" s="3">
        <v>45</v>
      </c>
      <c r="D22" s="3" t="s">
        <v>12</v>
      </c>
      <c r="E22" s="4">
        <f>C22*328*G22</f>
        <v>361620</v>
      </c>
      <c r="F22" s="4"/>
      <c r="G22" s="4">
        <v>24.5</v>
      </c>
      <c r="H22" s="4">
        <f>C22*88*G22</f>
        <v>97020</v>
      </c>
      <c r="I22" s="6"/>
    </row>
    <row r="23" spans="1:9" ht="15" x14ac:dyDescent="0.2">
      <c r="A23" s="5"/>
      <c r="B23" s="5"/>
      <c r="C23" s="3"/>
      <c r="D23" s="3"/>
      <c r="E23" s="4"/>
      <c r="F23" s="4"/>
      <c r="G23" s="4"/>
      <c r="H23" s="3"/>
      <c r="I23" s="6"/>
    </row>
    <row r="24" spans="1:9" ht="15" x14ac:dyDescent="0.2">
      <c r="A24" s="5"/>
      <c r="B24" s="5" t="s">
        <v>5</v>
      </c>
      <c r="C24" s="3">
        <v>200</v>
      </c>
      <c r="D24" s="3" t="s">
        <v>10</v>
      </c>
      <c r="E24" s="4">
        <f>C24*416*G24</f>
        <v>2662400</v>
      </c>
      <c r="F24" s="4"/>
      <c r="G24" s="4">
        <v>32</v>
      </c>
      <c r="H24" s="4">
        <f>C24*80*G24</f>
        <v>512000</v>
      </c>
      <c r="I24" s="6"/>
    </row>
    <row r="25" spans="1:9" ht="15" x14ac:dyDescent="0.2">
      <c r="A25" s="5"/>
      <c r="B25" s="5" t="s">
        <v>5</v>
      </c>
      <c r="C25" s="3">
        <v>75</v>
      </c>
      <c r="D25" s="3" t="s">
        <v>12</v>
      </c>
      <c r="E25" s="4">
        <f>C25*328*G25</f>
        <v>553500</v>
      </c>
      <c r="F25" s="4"/>
      <c r="G25" s="4">
        <v>22.5</v>
      </c>
      <c r="H25" s="4">
        <f>C25*88*G25</f>
        <v>148500</v>
      </c>
      <c r="I25" s="6"/>
    </row>
    <row r="26" spans="1:9" ht="15" x14ac:dyDescent="0.2">
      <c r="A26" s="5"/>
      <c r="B26" s="5"/>
      <c r="C26" s="3"/>
      <c r="D26" s="3"/>
      <c r="E26" s="4"/>
      <c r="F26" s="4"/>
      <c r="G26" s="4"/>
      <c r="H26" s="3"/>
      <c r="I26" s="6"/>
    </row>
    <row r="27" spans="1:9" ht="15" x14ac:dyDescent="0.2">
      <c r="A27" s="5"/>
      <c r="B27" s="5" t="s">
        <v>6</v>
      </c>
      <c r="C27" s="3">
        <f>SUM(C17)</f>
        <v>25</v>
      </c>
      <c r="D27" s="3" t="s">
        <v>10</v>
      </c>
      <c r="E27" s="4">
        <f>(416*(G24+3)+328*(G25+3))*C27</f>
        <v>573100</v>
      </c>
      <c r="F27" s="4"/>
      <c r="G27" s="4">
        <v>34.5</v>
      </c>
      <c r="H27" s="4">
        <f>C27*80*G27</f>
        <v>69000</v>
      </c>
      <c r="I27" s="6"/>
    </row>
    <row r="28" spans="1:9" ht="15" x14ac:dyDescent="0.2">
      <c r="B28" s="5"/>
      <c r="C28" s="3">
        <v>25</v>
      </c>
      <c r="D28" s="3" t="s">
        <v>12</v>
      </c>
      <c r="E28" s="3"/>
      <c r="F28" s="4"/>
      <c r="G28" s="4">
        <v>25</v>
      </c>
      <c r="H28" s="4">
        <f>C28*88*G28</f>
        <v>55000</v>
      </c>
      <c r="I28" s="6"/>
    </row>
    <row r="29" spans="1:9" ht="15" x14ac:dyDescent="0.2">
      <c r="B29" s="5" t="s">
        <v>23</v>
      </c>
      <c r="C29" s="6"/>
      <c r="D29" s="6"/>
      <c r="E29" s="4">
        <f>SUM(E21:E27)</f>
        <v>4857820</v>
      </c>
      <c r="F29" s="4"/>
      <c r="G29" s="6"/>
      <c r="H29" s="4">
        <f>SUM(H21:H28)</f>
        <v>1017520</v>
      </c>
      <c r="I29" s="3" t="s">
        <v>25</v>
      </c>
    </row>
    <row r="30" spans="1:9" ht="15" x14ac:dyDescent="0.2">
      <c r="C30" s="6"/>
      <c r="D30" s="6"/>
      <c r="E30" s="6"/>
      <c r="F30" s="4"/>
      <c r="G30" s="6"/>
      <c r="H30" s="6"/>
      <c r="I30" s="6"/>
    </row>
    <row r="31" spans="1:9" x14ac:dyDescent="0.2">
      <c r="C31" s="6"/>
      <c r="D31" s="6"/>
      <c r="E31" s="6"/>
      <c r="F31" s="6"/>
      <c r="G31" s="6"/>
      <c r="H31" s="6"/>
      <c r="I31" s="6"/>
    </row>
  </sheetData>
  <phoneticPr fontId="0" type="noConversion"/>
  <pageMargins left="0.75" right="0.75" top="1" bottom="1" header="0.5" footer="0.5"/>
  <pageSetup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"/>
  <sheetViews>
    <sheetView workbookViewId="0">
      <selection activeCell="A19" sqref="A19"/>
    </sheetView>
  </sheetViews>
  <sheetFormatPr defaultRowHeight="12.75" x14ac:dyDescent="0.2"/>
  <cols>
    <col min="1" max="1" width="31.85546875" customWidth="1"/>
    <col min="2" max="2" width="19" customWidth="1"/>
    <col min="3" max="3" width="9.42578125" customWidth="1"/>
    <col min="4" max="5" width="19.42578125" customWidth="1"/>
    <col min="6" max="6" width="9.5703125" bestFit="1" customWidth="1"/>
    <col min="7" max="7" width="15.85546875" customWidth="1"/>
    <col min="8" max="8" width="25.28515625" customWidth="1"/>
    <col min="9" max="9" width="19.7109375" customWidth="1"/>
  </cols>
  <sheetData>
    <row r="1" spans="1:9" ht="13.5" customHeight="1" thickBot="1" x14ac:dyDescent="0.25">
      <c r="A1" s="1" t="s">
        <v>0</v>
      </c>
      <c r="B1" s="1" t="s">
        <v>1</v>
      </c>
      <c r="C1" s="1" t="s">
        <v>7</v>
      </c>
      <c r="D1" s="1" t="s">
        <v>9</v>
      </c>
      <c r="E1" s="1" t="s">
        <v>13</v>
      </c>
      <c r="F1" s="1" t="s">
        <v>2</v>
      </c>
      <c r="G1" s="1" t="s">
        <v>8</v>
      </c>
      <c r="H1" s="1" t="s">
        <v>3</v>
      </c>
      <c r="I1" s="1" t="s">
        <v>17</v>
      </c>
    </row>
    <row r="2" spans="1:9" ht="15.75" thickTop="1" x14ac:dyDescent="0.2">
      <c r="A2" s="2" t="s">
        <v>15</v>
      </c>
      <c r="B2" s="2" t="s">
        <v>14</v>
      </c>
      <c r="C2" s="3">
        <v>50</v>
      </c>
      <c r="D2" s="3" t="s">
        <v>10</v>
      </c>
      <c r="E2" s="3" t="s">
        <v>16</v>
      </c>
      <c r="F2" s="4">
        <v>150</v>
      </c>
      <c r="G2" s="3"/>
      <c r="H2" s="3" t="s">
        <v>27</v>
      </c>
      <c r="I2" s="6">
        <v>528030</v>
      </c>
    </row>
    <row r="3" spans="1:9" s="15" customFormat="1" ht="4.5" customHeight="1" x14ac:dyDescent="0.2">
      <c r="A3" s="11"/>
      <c r="B3" s="11"/>
      <c r="C3" s="12"/>
      <c r="D3" s="12"/>
      <c r="E3" s="12"/>
      <c r="F3" s="13"/>
      <c r="G3" s="12"/>
      <c r="H3" s="12"/>
      <c r="I3" s="14"/>
    </row>
    <row r="4" spans="1:9" ht="15" x14ac:dyDescent="0.2">
      <c r="A4" s="2" t="s">
        <v>15</v>
      </c>
      <c r="B4" s="2" t="s">
        <v>5</v>
      </c>
      <c r="C4" s="3">
        <v>50</v>
      </c>
      <c r="D4" s="3" t="s">
        <v>10</v>
      </c>
      <c r="E4" s="3" t="s">
        <v>16</v>
      </c>
      <c r="F4" s="4">
        <v>88.5</v>
      </c>
      <c r="G4" s="3"/>
      <c r="H4" s="3" t="s">
        <v>27</v>
      </c>
      <c r="I4" s="6">
        <v>559065</v>
      </c>
    </row>
    <row r="5" spans="1:9" ht="15" x14ac:dyDescent="0.2">
      <c r="A5" s="2" t="s">
        <v>15</v>
      </c>
      <c r="B5" s="2" t="s">
        <v>5</v>
      </c>
      <c r="C5" s="3">
        <v>25</v>
      </c>
      <c r="D5" s="3" t="s">
        <v>10</v>
      </c>
      <c r="E5" s="3" t="s">
        <v>16</v>
      </c>
      <c r="F5" s="4">
        <v>147</v>
      </c>
      <c r="G5" s="3"/>
      <c r="H5" s="3" t="s">
        <v>27</v>
      </c>
      <c r="I5" s="6">
        <v>515363</v>
      </c>
    </row>
    <row r="6" spans="1:9" ht="15" x14ac:dyDescent="0.2">
      <c r="A6" s="5" t="s">
        <v>4</v>
      </c>
      <c r="B6" s="5" t="s">
        <v>5</v>
      </c>
      <c r="C6" s="3">
        <v>25</v>
      </c>
      <c r="D6" s="3" t="s">
        <v>10</v>
      </c>
      <c r="E6" s="3" t="s">
        <v>16</v>
      </c>
      <c r="F6" s="4">
        <v>101</v>
      </c>
      <c r="G6" s="3"/>
      <c r="H6" s="3" t="s">
        <v>27</v>
      </c>
      <c r="I6" s="6">
        <v>498108</v>
      </c>
    </row>
    <row r="7" spans="1:9" ht="15" x14ac:dyDescent="0.2">
      <c r="A7" s="5" t="s">
        <v>4</v>
      </c>
      <c r="B7" s="5" t="s">
        <v>5</v>
      </c>
      <c r="C7" s="3">
        <v>25</v>
      </c>
      <c r="D7" s="3" t="s">
        <v>10</v>
      </c>
      <c r="E7" s="3" t="s">
        <v>16</v>
      </c>
      <c r="F7" s="4">
        <v>136</v>
      </c>
      <c r="G7" s="3"/>
      <c r="H7" s="3" t="s">
        <v>27</v>
      </c>
      <c r="I7" s="6">
        <v>548872</v>
      </c>
    </row>
    <row r="8" spans="1:9" ht="15" x14ac:dyDescent="0.2">
      <c r="A8" s="5" t="s">
        <v>4</v>
      </c>
      <c r="B8" s="5" t="s">
        <v>5</v>
      </c>
      <c r="C8" s="3">
        <v>25</v>
      </c>
      <c r="D8" s="3" t="s">
        <v>10</v>
      </c>
      <c r="E8" s="3" t="s">
        <v>16</v>
      </c>
      <c r="F8" s="4">
        <v>147</v>
      </c>
      <c r="G8" s="3"/>
      <c r="H8" s="3" t="s">
        <v>27</v>
      </c>
      <c r="I8" s="6">
        <v>514866</v>
      </c>
    </row>
    <row r="9" spans="1:9" ht="15" x14ac:dyDescent="0.2">
      <c r="A9" s="2" t="s">
        <v>18</v>
      </c>
      <c r="B9" s="2" t="s">
        <v>5</v>
      </c>
      <c r="C9" s="3">
        <v>50</v>
      </c>
      <c r="D9" s="3" t="s">
        <v>10</v>
      </c>
      <c r="E9" s="3" t="s">
        <v>16</v>
      </c>
      <c r="F9" s="4">
        <v>121</v>
      </c>
      <c r="G9" s="3"/>
      <c r="H9" s="3" t="s">
        <v>27</v>
      </c>
      <c r="I9" s="6">
        <v>502431</v>
      </c>
    </row>
    <row r="10" spans="1:9" ht="15" x14ac:dyDescent="0.2">
      <c r="A10" s="2" t="s">
        <v>26</v>
      </c>
      <c r="B10" s="2" t="s">
        <v>5</v>
      </c>
      <c r="C10" s="3">
        <v>25</v>
      </c>
      <c r="D10" s="3" t="s">
        <v>10</v>
      </c>
      <c r="E10" s="3" t="s">
        <v>16</v>
      </c>
      <c r="F10" s="4">
        <v>69</v>
      </c>
      <c r="G10" s="3"/>
      <c r="H10" s="3" t="s">
        <v>28</v>
      </c>
      <c r="I10" s="6">
        <v>399966</v>
      </c>
    </row>
    <row r="11" spans="1:9" ht="15" x14ac:dyDescent="0.2">
      <c r="A11" s="5" t="s">
        <v>26</v>
      </c>
      <c r="B11" s="5" t="s">
        <v>5</v>
      </c>
      <c r="C11" s="3">
        <v>25</v>
      </c>
      <c r="D11" s="3" t="s">
        <v>10</v>
      </c>
      <c r="E11" s="3" t="s">
        <v>16</v>
      </c>
      <c r="F11" s="4">
        <v>70</v>
      </c>
      <c r="G11" s="3"/>
      <c r="H11" s="3" t="s">
        <v>27</v>
      </c>
      <c r="I11" s="6">
        <v>501436</v>
      </c>
    </row>
    <row r="12" spans="1:9" ht="15" x14ac:dyDescent="0.2">
      <c r="A12" s="5" t="s">
        <v>26</v>
      </c>
      <c r="B12" s="5" t="s">
        <v>5</v>
      </c>
      <c r="C12" s="3">
        <v>25</v>
      </c>
      <c r="D12" s="3" t="s">
        <v>10</v>
      </c>
      <c r="E12" s="3" t="s">
        <v>16</v>
      </c>
      <c r="F12" s="4">
        <v>110</v>
      </c>
      <c r="G12" s="3"/>
      <c r="H12" s="3" t="s">
        <v>27</v>
      </c>
      <c r="I12" s="6">
        <v>618755</v>
      </c>
    </row>
    <row r="13" spans="1:9" s="16" customFormat="1" ht="2.25" customHeight="1" x14ac:dyDescent="0.2">
      <c r="A13" s="7"/>
      <c r="B13" s="7"/>
      <c r="C13" s="8"/>
      <c r="D13" s="8"/>
      <c r="E13" s="8"/>
      <c r="F13" s="9"/>
      <c r="G13" s="8"/>
      <c r="H13" s="8"/>
      <c r="I13" s="10"/>
    </row>
    <row r="14" spans="1:9" ht="15" x14ac:dyDescent="0.2">
      <c r="A14" s="5" t="s">
        <v>15</v>
      </c>
      <c r="B14" s="5" t="s">
        <v>5</v>
      </c>
      <c r="C14" s="3">
        <v>25</v>
      </c>
      <c r="D14" s="3" t="s">
        <v>12</v>
      </c>
      <c r="E14" s="3" t="s">
        <v>16</v>
      </c>
      <c r="F14" s="4">
        <v>70</v>
      </c>
      <c r="G14" s="3"/>
      <c r="H14" s="3" t="s">
        <v>27</v>
      </c>
      <c r="I14" s="6">
        <v>503214</v>
      </c>
    </row>
    <row r="15" spans="1:9" ht="15" x14ac:dyDescent="0.2">
      <c r="A15" s="5" t="s">
        <v>15</v>
      </c>
      <c r="B15" s="5" t="s">
        <v>5</v>
      </c>
      <c r="C15" s="3">
        <v>50</v>
      </c>
      <c r="D15" s="3" t="s">
        <v>12</v>
      </c>
      <c r="E15" s="3" t="s">
        <v>16</v>
      </c>
      <c r="F15" s="4">
        <v>88.5</v>
      </c>
      <c r="G15" s="3"/>
      <c r="H15" s="3" t="s">
        <v>27</v>
      </c>
      <c r="I15" s="6">
        <v>559065</v>
      </c>
    </row>
    <row r="16" spans="1:9" s="15" customFormat="1" ht="5.25" customHeight="1" x14ac:dyDescent="0.2">
      <c r="A16" s="17"/>
      <c r="B16" s="17"/>
      <c r="C16" s="12"/>
      <c r="D16" s="12"/>
      <c r="E16" s="12"/>
      <c r="F16" s="13"/>
      <c r="G16" s="12"/>
      <c r="H16" s="12"/>
      <c r="I16" s="14"/>
    </row>
    <row r="17" spans="1:9" ht="15" x14ac:dyDescent="0.2">
      <c r="A17" s="5" t="s">
        <v>19</v>
      </c>
      <c r="B17" s="5" t="s">
        <v>6</v>
      </c>
      <c r="C17" s="3">
        <v>25</v>
      </c>
      <c r="D17" s="3" t="s">
        <v>11</v>
      </c>
      <c r="E17" s="3" t="s">
        <v>16</v>
      </c>
      <c r="F17" s="4">
        <v>45</v>
      </c>
      <c r="G17" s="3"/>
      <c r="H17" s="3" t="s">
        <v>27</v>
      </c>
      <c r="I17" s="6">
        <v>705583</v>
      </c>
    </row>
    <row r="18" spans="1:9" ht="15" x14ac:dyDescent="0.2">
      <c r="A18" s="5"/>
      <c r="B18" s="5"/>
      <c r="C18" s="3"/>
      <c r="D18" s="3"/>
      <c r="E18" s="3"/>
      <c r="F18" s="4"/>
      <c r="G18" s="3"/>
      <c r="H18" s="3"/>
      <c r="I18" s="6"/>
    </row>
    <row r="19" spans="1:9" ht="15" x14ac:dyDescent="0.2">
      <c r="A19" s="18"/>
      <c r="B19" s="18"/>
      <c r="C19" s="19"/>
      <c r="D19" s="19"/>
      <c r="E19" s="19"/>
      <c r="F19" s="20"/>
      <c r="G19" s="19"/>
      <c r="H19" s="19"/>
      <c r="I19" s="21"/>
    </row>
    <row r="20" spans="1:9" ht="15" x14ac:dyDescent="0.2">
      <c r="A20" s="5"/>
      <c r="B20" s="5"/>
      <c r="C20" s="3"/>
      <c r="D20" s="3"/>
      <c r="E20" s="3"/>
      <c r="F20" s="4"/>
      <c r="G20" s="3"/>
      <c r="H20" s="3"/>
      <c r="I20" s="6"/>
    </row>
    <row r="21" spans="1:9" ht="15" x14ac:dyDescent="0.2">
      <c r="A21" s="5"/>
      <c r="B21" s="5"/>
      <c r="C21" s="3"/>
      <c r="D21" s="3"/>
      <c r="E21" s="4"/>
      <c r="F21" s="4"/>
      <c r="G21" s="4"/>
      <c r="H21" s="4"/>
      <c r="I21" s="6"/>
    </row>
    <row r="22" spans="1:9" ht="15" x14ac:dyDescent="0.2">
      <c r="A22" s="5"/>
      <c r="B22" s="5"/>
      <c r="C22" s="3"/>
      <c r="D22" s="3"/>
      <c r="E22" s="4"/>
      <c r="F22" s="4"/>
      <c r="G22" s="4"/>
      <c r="H22" s="4"/>
      <c r="I22" s="6"/>
    </row>
    <row r="23" spans="1:9" ht="15" x14ac:dyDescent="0.2">
      <c r="A23" s="5"/>
      <c r="B23" s="5"/>
      <c r="C23" s="3"/>
      <c r="D23" s="3"/>
      <c r="E23" s="4"/>
      <c r="F23" s="4"/>
      <c r="G23" s="4"/>
      <c r="H23" s="3"/>
      <c r="I23" s="6"/>
    </row>
    <row r="24" spans="1:9" ht="15" x14ac:dyDescent="0.2">
      <c r="A24" s="5"/>
      <c r="B24" s="5"/>
      <c r="C24" s="3"/>
      <c r="D24" s="3"/>
      <c r="E24" s="4"/>
      <c r="F24" s="4"/>
      <c r="G24" s="4"/>
      <c r="H24" s="4"/>
      <c r="I24" s="6"/>
    </row>
    <row r="25" spans="1:9" ht="15" x14ac:dyDescent="0.2">
      <c r="A25" s="5"/>
      <c r="B25" s="5"/>
      <c r="C25" s="3"/>
      <c r="D25" s="3"/>
      <c r="E25" s="4"/>
      <c r="F25" s="4"/>
      <c r="G25" s="4"/>
      <c r="H25" s="4"/>
      <c r="I25" s="6"/>
    </row>
    <row r="26" spans="1:9" ht="15" x14ac:dyDescent="0.2">
      <c r="A26" s="5"/>
      <c r="B26" s="5"/>
      <c r="C26" s="3"/>
      <c r="D26" s="3"/>
      <c r="E26" s="4"/>
      <c r="F26" s="4"/>
      <c r="G26" s="4"/>
      <c r="H26" s="3"/>
      <c r="I26" s="6"/>
    </row>
    <row r="27" spans="1:9" ht="15" x14ac:dyDescent="0.2">
      <c r="A27" s="5"/>
      <c r="B27" s="5"/>
      <c r="C27" s="3"/>
      <c r="D27" s="3"/>
      <c r="E27" s="4"/>
      <c r="F27" s="4"/>
      <c r="G27" s="4"/>
      <c r="H27" s="4"/>
      <c r="I27" s="6"/>
    </row>
    <row r="28" spans="1:9" ht="15" x14ac:dyDescent="0.2">
      <c r="B28" s="5"/>
      <c r="C28" s="3"/>
      <c r="D28" s="3"/>
      <c r="E28" s="3"/>
      <c r="F28" s="4"/>
      <c r="G28" s="4"/>
      <c r="H28" s="4"/>
      <c r="I28" s="6"/>
    </row>
    <row r="29" spans="1:9" ht="15" x14ac:dyDescent="0.2">
      <c r="B29" s="5"/>
      <c r="C29" s="6"/>
      <c r="D29" s="6"/>
      <c r="E29" s="4"/>
      <c r="F29" s="4"/>
      <c r="G29" s="6"/>
      <c r="H29" s="4"/>
      <c r="I29" s="3"/>
    </row>
    <row r="30" spans="1:9" ht="15" x14ac:dyDescent="0.2">
      <c r="C30" s="6"/>
      <c r="D30" s="6"/>
      <c r="E30" s="6"/>
      <c r="F30" s="4"/>
      <c r="G30" s="6"/>
      <c r="H30" s="6"/>
      <c r="I30" s="6"/>
    </row>
    <row r="31" spans="1:9" x14ac:dyDescent="0.2">
      <c r="C31" s="6"/>
      <c r="D31" s="6"/>
      <c r="E31" s="6"/>
      <c r="F31" s="6"/>
      <c r="G31" s="6"/>
      <c r="H31" s="6"/>
      <c r="I31" s="6"/>
    </row>
  </sheetData>
  <phoneticPr fontId="0" type="noConversion"/>
  <pageMargins left="0.75" right="0.75" top="1" bottom="1" header="0.5" footer="0.5"/>
  <pageSetup scale="8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"/>
  <sheetViews>
    <sheetView topLeftCell="B8" workbookViewId="0">
      <selection activeCell="E36" sqref="E36"/>
    </sheetView>
  </sheetViews>
  <sheetFormatPr defaultRowHeight="12.75" x14ac:dyDescent="0.2"/>
  <cols>
    <col min="1" max="1" width="31.85546875" customWidth="1"/>
    <col min="2" max="2" width="19" customWidth="1"/>
    <col min="3" max="3" width="9.42578125" customWidth="1"/>
    <col min="4" max="5" width="19.42578125" customWidth="1"/>
    <col min="6" max="6" width="9.5703125" bestFit="1" customWidth="1"/>
    <col min="7" max="7" width="15.85546875" customWidth="1"/>
    <col min="8" max="8" width="25.28515625" customWidth="1"/>
    <col min="9" max="9" width="19.7109375" customWidth="1"/>
  </cols>
  <sheetData>
    <row r="1" spans="1:9" ht="13.5" customHeight="1" thickBot="1" x14ac:dyDescent="0.25">
      <c r="A1" s="1" t="s">
        <v>0</v>
      </c>
      <c r="B1" s="1" t="s">
        <v>1</v>
      </c>
      <c r="C1" s="1" t="s">
        <v>7</v>
      </c>
      <c r="D1" s="1" t="s">
        <v>9</v>
      </c>
      <c r="E1" s="1" t="s">
        <v>13</v>
      </c>
      <c r="F1" s="1" t="s">
        <v>2</v>
      </c>
      <c r="G1" s="1" t="s">
        <v>8</v>
      </c>
      <c r="H1" s="1" t="s">
        <v>3</v>
      </c>
      <c r="I1" s="1" t="s">
        <v>17</v>
      </c>
    </row>
    <row r="2" spans="1:9" ht="15.75" thickTop="1" x14ac:dyDescent="0.2">
      <c r="A2" s="2" t="s">
        <v>15</v>
      </c>
      <c r="B2" s="2" t="s">
        <v>14</v>
      </c>
      <c r="C2" s="3">
        <v>50</v>
      </c>
      <c r="D2" s="3" t="s">
        <v>10</v>
      </c>
      <c r="E2" s="3" t="s">
        <v>16</v>
      </c>
      <c r="F2" s="4">
        <v>150</v>
      </c>
      <c r="G2" s="3"/>
      <c r="H2" s="3" t="s">
        <v>27</v>
      </c>
      <c r="I2" s="6">
        <v>528030</v>
      </c>
    </row>
    <row r="3" spans="1:9" s="15" customFormat="1" ht="4.5" customHeight="1" x14ac:dyDescent="0.2">
      <c r="A3" s="11"/>
      <c r="B3" s="11"/>
      <c r="C3" s="12"/>
      <c r="D3" s="12"/>
      <c r="E3" s="12"/>
      <c r="F3" s="13"/>
      <c r="G3" s="12"/>
      <c r="H3" s="12"/>
      <c r="I3" s="14"/>
    </row>
    <row r="4" spans="1:9" ht="15" x14ac:dyDescent="0.2">
      <c r="A4" s="2" t="s">
        <v>15</v>
      </c>
      <c r="B4" s="2" t="s">
        <v>5</v>
      </c>
      <c r="C4" s="3">
        <v>50</v>
      </c>
      <c r="D4" s="3" t="s">
        <v>10</v>
      </c>
      <c r="E4" s="3" t="s">
        <v>16</v>
      </c>
      <c r="F4" s="4">
        <v>88.5</v>
      </c>
      <c r="G4" s="3"/>
      <c r="H4" s="3" t="s">
        <v>27</v>
      </c>
      <c r="I4" s="6">
        <v>559065</v>
      </c>
    </row>
    <row r="5" spans="1:9" ht="15" x14ac:dyDescent="0.2">
      <c r="A5" s="2" t="s">
        <v>15</v>
      </c>
      <c r="B5" s="2" t="s">
        <v>5</v>
      </c>
      <c r="C5" s="3">
        <v>25</v>
      </c>
      <c r="D5" s="3" t="s">
        <v>10</v>
      </c>
      <c r="E5" s="3" t="s">
        <v>16</v>
      </c>
      <c r="F5" s="4">
        <v>147</v>
      </c>
      <c r="G5" s="3"/>
      <c r="H5" s="3" t="s">
        <v>27</v>
      </c>
      <c r="I5" s="6">
        <v>515363</v>
      </c>
    </row>
    <row r="6" spans="1:9" ht="15" x14ac:dyDescent="0.2">
      <c r="A6" s="5" t="s">
        <v>4</v>
      </c>
      <c r="B6" s="5" t="s">
        <v>5</v>
      </c>
      <c r="C6" s="3">
        <v>25</v>
      </c>
      <c r="D6" s="3" t="s">
        <v>10</v>
      </c>
      <c r="E6" s="3" t="s">
        <v>16</v>
      </c>
      <c r="F6" s="4">
        <v>101</v>
      </c>
      <c r="G6" s="3"/>
      <c r="H6" s="3" t="s">
        <v>27</v>
      </c>
      <c r="I6" s="6">
        <v>498108</v>
      </c>
    </row>
    <row r="7" spans="1:9" ht="15" x14ac:dyDescent="0.2">
      <c r="A7" s="5" t="s">
        <v>4</v>
      </c>
      <c r="B7" s="5" t="s">
        <v>5</v>
      </c>
      <c r="C7" s="3">
        <v>25</v>
      </c>
      <c r="D7" s="3" t="s">
        <v>10</v>
      </c>
      <c r="E7" s="3" t="s">
        <v>16</v>
      </c>
      <c r="F7" s="4">
        <v>136</v>
      </c>
      <c r="G7" s="3"/>
      <c r="H7" s="3" t="s">
        <v>27</v>
      </c>
      <c r="I7" s="6">
        <v>548872</v>
      </c>
    </row>
    <row r="8" spans="1:9" ht="15" x14ac:dyDescent="0.2">
      <c r="A8" s="5" t="s">
        <v>4</v>
      </c>
      <c r="B8" s="5" t="s">
        <v>5</v>
      </c>
      <c r="C8" s="3">
        <v>25</v>
      </c>
      <c r="D8" s="3" t="s">
        <v>10</v>
      </c>
      <c r="E8" s="3" t="s">
        <v>16</v>
      </c>
      <c r="F8" s="4">
        <v>147</v>
      </c>
      <c r="G8" s="3"/>
      <c r="H8" s="3" t="s">
        <v>27</v>
      </c>
      <c r="I8" s="6">
        <v>514866</v>
      </c>
    </row>
    <row r="9" spans="1:9" ht="15" x14ac:dyDescent="0.2">
      <c r="A9" s="2" t="s">
        <v>18</v>
      </c>
      <c r="B9" s="2" t="s">
        <v>5</v>
      </c>
      <c r="C9" s="3">
        <v>50</v>
      </c>
      <c r="D9" s="3" t="s">
        <v>10</v>
      </c>
      <c r="E9" s="3" t="s">
        <v>16</v>
      </c>
      <c r="F9" s="4">
        <v>121</v>
      </c>
      <c r="G9" s="3"/>
      <c r="H9" s="3" t="s">
        <v>27</v>
      </c>
      <c r="I9" s="6">
        <v>502431</v>
      </c>
    </row>
    <row r="10" spans="1:9" ht="15" x14ac:dyDescent="0.2">
      <c r="A10" s="2" t="s">
        <v>26</v>
      </c>
      <c r="B10" s="2" t="s">
        <v>5</v>
      </c>
      <c r="C10" s="3">
        <v>25</v>
      </c>
      <c r="D10" s="3" t="s">
        <v>10</v>
      </c>
      <c r="E10" s="3" t="s">
        <v>16</v>
      </c>
      <c r="F10" s="4">
        <v>69</v>
      </c>
      <c r="G10" s="3"/>
      <c r="H10" s="3" t="s">
        <v>27</v>
      </c>
      <c r="I10" s="6">
        <v>399966</v>
      </c>
    </row>
    <row r="11" spans="1:9" ht="15" x14ac:dyDescent="0.2">
      <c r="A11" s="5" t="s">
        <v>26</v>
      </c>
      <c r="B11" s="5" t="s">
        <v>5</v>
      </c>
      <c r="C11" s="3">
        <v>25</v>
      </c>
      <c r="D11" s="3" t="s">
        <v>10</v>
      </c>
      <c r="E11" s="3" t="s">
        <v>16</v>
      </c>
      <c r="F11" s="4">
        <v>70</v>
      </c>
      <c r="G11" s="3"/>
      <c r="H11" s="3" t="s">
        <v>27</v>
      </c>
      <c r="I11" s="6">
        <v>501436</v>
      </c>
    </row>
    <row r="12" spans="1:9" ht="15" x14ac:dyDescent="0.2">
      <c r="A12" s="5" t="s">
        <v>26</v>
      </c>
      <c r="B12" s="5" t="s">
        <v>5</v>
      </c>
      <c r="C12" s="3">
        <v>25</v>
      </c>
      <c r="D12" s="3" t="s">
        <v>10</v>
      </c>
      <c r="E12" s="3" t="s">
        <v>16</v>
      </c>
      <c r="F12" s="4">
        <v>110</v>
      </c>
      <c r="G12" s="3"/>
      <c r="H12" s="3" t="s">
        <v>27</v>
      </c>
      <c r="I12" s="6">
        <v>618755</v>
      </c>
    </row>
    <row r="13" spans="1:9" s="16" customFormat="1" ht="2.25" customHeight="1" x14ac:dyDescent="0.2">
      <c r="A13" s="7"/>
      <c r="B13" s="7"/>
      <c r="C13" s="8"/>
      <c r="D13" s="8"/>
      <c r="E13" s="8"/>
      <c r="F13" s="9"/>
      <c r="G13" s="8"/>
      <c r="H13" s="8"/>
      <c r="I13" s="10"/>
    </row>
    <row r="14" spans="1:9" ht="15" x14ac:dyDescent="0.2">
      <c r="A14" s="5" t="s">
        <v>15</v>
      </c>
      <c r="B14" s="5" t="s">
        <v>5</v>
      </c>
      <c r="C14" s="3">
        <v>25</v>
      </c>
      <c r="D14" s="3" t="s">
        <v>12</v>
      </c>
      <c r="E14" s="3" t="s">
        <v>16</v>
      </c>
      <c r="F14" s="4">
        <v>70</v>
      </c>
      <c r="G14" s="3"/>
      <c r="H14" s="3" t="s">
        <v>27</v>
      </c>
      <c r="I14" s="6">
        <v>503214</v>
      </c>
    </row>
    <row r="15" spans="1:9" ht="15" x14ac:dyDescent="0.2">
      <c r="A15" s="5" t="s">
        <v>15</v>
      </c>
      <c r="B15" s="5" t="s">
        <v>5</v>
      </c>
      <c r="C15" s="3">
        <v>50</v>
      </c>
      <c r="D15" s="3" t="s">
        <v>12</v>
      </c>
      <c r="E15" s="3" t="s">
        <v>16</v>
      </c>
      <c r="F15" s="4">
        <v>88.5</v>
      </c>
      <c r="G15" s="3"/>
      <c r="H15" s="3" t="s">
        <v>27</v>
      </c>
      <c r="I15" s="6">
        <v>559065</v>
      </c>
    </row>
    <row r="16" spans="1:9" s="15" customFormat="1" ht="5.25" customHeight="1" x14ac:dyDescent="0.2">
      <c r="A16" s="17"/>
      <c r="B16" s="17"/>
      <c r="C16" s="12"/>
      <c r="D16" s="12"/>
      <c r="E16" s="12"/>
      <c r="F16" s="13"/>
      <c r="G16" s="12"/>
      <c r="H16" s="12"/>
      <c r="I16" s="14"/>
    </row>
    <row r="17" spans="1:9" ht="15" x14ac:dyDescent="0.2">
      <c r="A17" s="5" t="s">
        <v>19</v>
      </c>
      <c r="B17" s="5" t="s">
        <v>6</v>
      </c>
      <c r="C17" s="3">
        <v>25</v>
      </c>
      <c r="D17" s="3" t="s">
        <v>11</v>
      </c>
      <c r="E17" s="3" t="s">
        <v>16</v>
      </c>
      <c r="F17" s="4">
        <v>45</v>
      </c>
      <c r="G17" s="3"/>
      <c r="H17" s="3" t="s">
        <v>27</v>
      </c>
      <c r="I17" s="6">
        <v>705583</v>
      </c>
    </row>
    <row r="18" spans="1:9" ht="15" x14ac:dyDescent="0.2">
      <c r="A18" s="5"/>
      <c r="B18" s="5"/>
      <c r="C18" s="3"/>
      <c r="D18" s="3"/>
      <c r="E18" s="3"/>
      <c r="F18" s="4"/>
      <c r="G18" s="3"/>
      <c r="H18" s="3"/>
      <c r="I18" s="6"/>
    </row>
    <row r="19" spans="1:9" ht="15" x14ac:dyDescent="0.2">
      <c r="A19" s="18"/>
      <c r="B19" s="18"/>
      <c r="C19" s="19"/>
      <c r="D19" s="19"/>
      <c r="E19" s="19"/>
      <c r="F19" s="20"/>
      <c r="G19" s="19"/>
      <c r="H19" s="19"/>
      <c r="I19" s="21"/>
    </row>
    <row r="20" spans="1:9" ht="15" x14ac:dyDescent="0.2">
      <c r="A20" s="5"/>
      <c r="B20" s="5"/>
      <c r="C20" s="3"/>
      <c r="D20" s="3"/>
      <c r="E20" s="3" t="s">
        <v>30</v>
      </c>
      <c r="F20" s="4"/>
      <c r="G20" s="3" t="s">
        <v>22</v>
      </c>
      <c r="H20" s="3" t="s">
        <v>24</v>
      </c>
      <c r="I20" s="6"/>
    </row>
    <row r="21" spans="1:9" ht="15" x14ac:dyDescent="0.2">
      <c r="A21" s="5" t="s">
        <v>20</v>
      </c>
      <c r="B21" s="5" t="s">
        <v>5</v>
      </c>
      <c r="C21" s="3">
        <v>200</v>
      </c>
      <c r="D21" s="3" t="s">
        <v>10</v>
      </c>
      <c r="E21" s="4">
        <f>C21*336*G21</f>
        <v>1814400</v>
      </c>
      <c r="F21" s="4"/>
      <c r="G21" s="4">
        <v>27</v>
      </c>
      <c r="H21" s="4">
        <f>C21*96*G21</f>
        <v>518400</v>
      </c>
      <c r="I21" s="6"/>
    </row>
    <row r="22" spans="1:9" ht="15" x14ac:dyDescent="0.2">
      <c r="A22" s="5"/>
      <c r="B22" s="5"/>
      <c r="C22" s="3"/>
      <c r="D22" s="3"/>
      <c r="E22" s="4"/>
      <c r="F22" s="4"/>
      <c r="G22" s="4"/>
      <c r="H22" s="3"/>
      <c r="I22" s="6"/>
    </row>
    <row r="23" spans="1:9" ht="15" x14ac:dyDescent="0.2">
      <c r="A23" s="5"/>
      <c r="B23" s="5" t="s">
        <v>14</v>
      </c>
      <c r="C23" s="3">
        <v>25</v>
      </c>
      <c r="D23" s="3" t="s">
        <v>10</v>
      </c>
      <c r="E23" s="4">
        <f>C23*336*G23</f>
        <v>235200</v>
      </c>
      <c r="F23" s="4"/>
      <c r="G23" s="4">
        <v>28</v>
      </c>
      <c r="H23" s="4">
        <f>C23*96*G23</f>
        <v>67200</v>
      </c>
      <c r="I23" s="6"/>
    </row>
    <row r="24" spans="1:9" ht="15" x14ac:dyDescent="0.2">
      <c r="A24" s="5"/>
      <c r="B24" s="5"/>
      <c r="C24" s="3"/>
      <c r="D24" s="3"/>
      <c r="E24" s="4"/>
      <c r="F24" s="4"/>
      <c r="G24" s="4"/>
      <c r="H24" s="3"/>
      <c r="I24" s="6"/>
    </row>
    <row r="25" spans="1:9" ht="15" x14ac:dyDescent="0.2">
      <c r="A25" s="5"/>
      <c r="B25" s="5" t="s">
        <v>6</v>
      </c>
      <c r="C25" s="3">
        <f>SUM(C17)</f>
        <v>25</v>
      </c>
      <c r="D25" s="3" t="s">
        <v>10</v>
      </c>
      <c r="E25" s="4">
        <f>C25*336*G25</f>
        <v>239400</v>
      </c>
      <c r="F25" s="4"/>
      <c r="G25" s="4">
        <v>28.5</v>
      </c>
      <c r="H25" s="4">
        <f>C25*96*G25</f>
        <v>68400</v>
      </c>
      <c r="I25" s="6"/>
    </row>
    <row r="26" spans="1:9" ht="15" x14ac:dyDescent="0.2">
      <c r="A26" s="5"/>
      <c r="B26" s="5"/>
      <c r="C26" s="3"/>
      <c r="D26" s="3"/>
      <c r="E26" s="4"/>
      <c r="F26" s="4"/>
      <c r="G26" s="4"/>
      <c r="H26" s="4"/>
      <c r="I26" s="6"/>
    </row>
    <row r="27" spans="1:9" s="22" customFormat="1" ht="15.75" x14ac:dyDescent="0.25">
      <c r="B27" s="23" t="s">
        <v>23</v>
      </c>
      <c r="C27" s="24"/>
      <c r="D27" s="24"/>
      <c r="E27" s="25">
        <f>SUM(E21:E25)</f>
        <v>2289000</v>
      </c>
      <c r="F27" s="25"/>
      <c r="G27" s="24"/>
      <c r="H27" s="28">
        <f>SUM(H21:H25)</f>
        <v>654000</v>
      </c>
      <c r="I27" s="29" t="s">
        <v>25</v>
      </c>
    </row>
    <row r="28" spans="1:9" ht="15" x14ac:dyDescent="0.2">
      <c r="B28" s="5"/>
      <c r="C28" s="3"/>
      <c r="D28" s="3"/>
      <c r="E28" s="3"/>
      <c r="F28" s="4"/>
      <c r="G28" s="4"/>
      <c r="H28" s="4"/>
      <c r="I28" s="24"/>
    </row>
    <row r="29" spans="1:9" ht="15" x14ac:dyDescent="0.2">
      <c r="A29" s="5"/>
      <c r="B29" s="5" t="s">
        <v>5</v>
      </c>
      <c r="C29" s="3">
        <v>75</v>
      </c>
      <c r="D29" s="3" t="s">
        <v>10</v>
      </c>
      <c r="E29" s="4">
        <f>C29*336*G29</f>
        <v>655200</v>
      </c>
      <c r="F29" s="4"/>
      <c r="G29" s="4">
        <v>26</v>
      </c>
      <c r="H29" s="4">
        <f>C29*96*G29</f>
        <v>187200</v>
      </c>
      <c r="I29" s="27"/>
    </row>
    <row r="30" spans="1:9" ht="15" x14ac:dyDescent="0.2">
      <c r="A30" s="5"/>
      <c r="B30" s="5"/>
      <c r="C30" s="3"/>
      <c r="D30" s="3"/>
      <c r="E30" s="4"/>
      <c r="F30" s="4"/>
      <c r="G30" s="4"/>
      <c r="H30" s="4"/>
      <c r="I30" s="27"/>
    </row>
    <row r="31" spans="1:9" ht="15" x14ac:dyDescent="0.2">
      <c r="A31" s="5"/>
      <c r="B31" s="5" t="s">
        <v>5</v>
      </c>
      <c r="C31" s="3">
        <v>75</v>
      </c>
      <c r="D31" s="3" t="s">
        <v>12</v>
      </c>
      <c r="E31" s="4">
        <f>C31*240*G31</f>
        <v>315000</v>
      </c>
      <c r="F31" s="4"/>
      <c r="G31" s="4">
        <v>17.5</v>
      </c>
      <c r="H31" s="4">
        <f>C31*72*G31</f>
        <v>94500</v>
      </c>
      <c r="I31" s="27"/>
    </row>
    <row r="32" spans="1:9" ht="15" x14ac:dyDescent="0.2">
      <c r="A32" s="5"/>
      <c r="B32" s="5"/>
      <c r="C32" s="3"/>
      <c r="D32" s="3"/>
      <c r="E32" s="4"/>
      <c r="F32" s="4"/>
      <c r="G32" s="4"/>
      <c r="H32" s="3"/>
      <c r="I32" s="24"/>
    </row>
    <row r="33" spans="2:9" s="22" customFormat="1" ht="15.75" x14ac:dyDescent="0.25">
      <c r="B33" s="23" t="s">
        <v>23</v>
      </c>
      <c r="C33" s="24"/>
      <c r="D33" s="24"/>
      <c r="E33" s="25">
        <f>SUM(E29:E31)</f>
        <v>970200</v>
      </c>
      <c r="F33" s="25"/>
      <c r="G33" s="24"/>
      <c r="H33" s="28">
        <f>SUM(H29:H31)</f>
        <v>281700</v>
      </c>
      <c r="I33" s="29" t="s">
        <v>31</v>
      </c>
    </row>
    <row r="34" spans="2:9" ht="15" x14ac:dyDescent="0.2">
      <c r="C34" s="6"/>
      <c r="D34" s="6"/>
      <c r="E34" s="6"/>
      <c r="F34" s="4"/>
      <c r="G34" s="6"/>
      <c r="H34" s="6"/>
      <c r="I34" s="6"/>
    </row>
    <row r="35" spans="2:9" x14ac:dyDescent="0.2">
      <c r="C35" s="6"/>
      <c r="D35" s="6"/>
      <c r="E35" s="6"/>
      <c r="F35" s="6"/>
      <c r="G35" s="6"/>
      <c r="H35" s="6"/>
      <c r="I35" s="6"/>
    </row>
    <row r="36" spans="2:9" s="24" customFormat="1" x14ac:dyDescent="0.2">
      <c r="E36" s="26">
        <f>+E33+E27</f>
        <v>3259200</v>
      </c>
      <c r="H36" s="26">
        <f>+H27+H33</f>
        <v>935700</v>
      </c>
    </row>
  </sheetData>
  <phoneticPr fontId="0" type="noConversion"/>
  <pageMargins left="0.2" right="0.2" top="1" bottom="1" header="0.5" footer="0.5"/>
  <pageSetup scale="8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"/>
  <sheetViews>
    <sheetView topLeftCell="B4" workbookViewId="0">
      <selection activeCell="A18" sqref="A18"/>
    </sheetView>
  </sheetViews>
  <sheetFormatPr defaultRowHeight="12.75" x14ac:dyDescent="0.2"/>
  <cols>
    <col min="1" max="1" width="31.85546875" customWidth="1"/>
    <col min="2" max="2" width="19" customWidth="1"/>
    <col min="3" max="3" width="9.42578125" customWidth="1"/>
    <col min="4" max="5" width="19.42578125" customWidth="1"/>
    <col min="6" max="6" width="9.5703125" bestFit="1" customWidth="1"/>
    <col min="7" max="7" width="15.85546875" customWidth="1"/>
    <col min="8" max="8" width="25.28515625" customWidth="1"/>
    <col min="9" max="9" width="19.7109375" customWidth="1"/>
  </cols>
  <sheetData>
    <row r="1" spans="1:9" ht="13.5" customHeight="1" thickBot="1" x14ac:dyDescent="0.25">
      <c r="A1" s="1" t="s">
        <v>0</v>
      </c>
      <c r="B1" s="1" t="s">
        <v>1</v>
      </c>
      <c r="C1" s="1" t="s">
        <v>7</v>
      </c>
      <c r="D1" s="1" t="s">
        <v>9</v>
      </c>
      <c r="E1" s="1" t="s">
        <v>13</v>
      </c>
      <c r="F1" s="1" t="s">
        <v>2</v>
      </c>
      <c r="G1" s="1" t="s">
        <v>8</v>
      </c>
      <c r="H1" s="1" t="s">
        <v>3</v>
      </c>
      <c r="I1" s="1" t="s">
        <v>17</v>
      </c>
    </row>
    <row r="2" spans="1:9" ht="15.75" thickTop="1" x14ac:dyDescent="0.2">
      <c r="A2" s="2" t="s">
        <v>15</v>
      </c>
      <c r="B2" s="2" t="s">
        <v>14</v>
      </c>
      <c r="C2" s="3">
        <v>50</v>
      </c>
      <c r="D2" s="3" t="s">
        <v>10</v>
      </c>
      <c r="E2" s="3" t="s">
        <v>16</v>
      </c>
      <c r="F2" s="4">
        <v>150</v>
      </c>
      <c r="G2" s="3"/>
      <c r="H2" s="3" t="s">
        <v>27</v>
      </c>
      <c r="I2" s="6">
        <v>528030</v>
      </c>
    </row>
    <row r="3" spans="1:9" ht="15" x14ac:dyDescent="0.2">
      <c r="A3" s="2" t="s">
        <v>15</v>
      </c>
      <c r="B3" s="2" t="s">
        <v>5</v>
      </c>
      <c r="C3" s="3">
        <v>50</v>
      </c>
      <c r="D3" s="3" t="s">
        <v>10</v>
      </c>
      <c r="E3" s="3" t="s">
        <v>16</v>
      </c>
      <c r="F3" s="4">
        <v>88.5</v>
      </c>
      <c r="G3" s="3"/>
      <c r="H3" s="3" t="s">
        <v>27</v>
      </c>
      <c r="I3" s="6">
        <v>559065</v>
      </c>
    </row>
    <row r="4" spans="1:9" ht="15" x14ac:dyDescent="0.2">
      <c r="A4" s="2" t="s">
        <v>15</v>
      </c>
      <c r="B4" s="2" t="s">
        <v>5</v>
      </c>
      <c r="C4" s="3">
        <v>25</v>
      </c>
      <c r="D4" s="3" t="s">
        <v>10</v>
      </c>
      <c r="E4" s="3" t="s">
        <v>16</v>
      </c>
      <c r="F4" s="4">
        <v>147</v>
      </c>
      <c r="G4" s="3"/>
      <c r="H4" s="3" t="s">
        <v>27</v>
      </c>
      <c r="I4" s="6">
        <v>515363</v>
      </c>
    </row>
    <row r="5" spans="1:9" ht="15" x14ac:dyDescent="0.2">
      <c r="A5" s="5" t="s">
        <v>4</v>
      </c>
      <c r="B5" s="5" t="s">
        <v>5</v>
      </c>
      <c r="C5" s="3">
        <v>25</v>
      </c>
      <c r="D5" s="3" t="s">
        <v>10</v>
      </c>
      <c r="E5" s="3" t="s">
        <v>16</v>
      </c>
      <c r="F5" s="4">
        <v>101</v>
      </c>
      <c r="G5" s="3"/>
      <c r="H5" s="3" t="s">
        <v>27</v>
      </c>
      <c r="I5" s="6">
        <v>498108</v>
      </c>
    </row>
    <row r="6" spans="1:9" ht="15" x14ac:dyDescent="0.2">
      <c r="A6" s="5" t="s">
        <v>4</v>
      </c>
      <c r="B6" s="5" t="s">
        <v>5</v>
      </c>
      <c r="C6" s="3">
        <v>25</v>
      </c>
      <c r="D6" s="3" t="s">
        <v>10</v>
      </c>
      <c r="E6" s="3" t="s">
        <v>16</v>
      </c>
      <c r="F6" s="4">
        <v>136</v>
      </c>
      <c r="G6" s="3"/>
      <c r="H6" s="3" t="s">
        <v>27</v>
      </c>
      <c r="I6" s="6">
        <v>548872</v>
      </c>
    </row>
    <row r="7" spans="1:9" ht="15" x14ac:dyDescent="0.2">
      <c r="A7" s="5" t="s">
        <v>4</v>
      </c>
      <c r="B7" s="5" t="s">
        <v>5</v>
      </c>
      <c r="C7" s="3">
        <v>25</v>
      </c>
      <c r="D7" s="3" t="s">
        <v>10</v>
      </c>
      <c r="E7" s="3" t="s">
        <v>16</v>
      </c>
      <c r="F7" s="4">
        <v>147</v>
      </c>
      <c r="G7" s="3"/>
      <c r="H7" s="3" t="s">
        <v>27</v>
      </c>
      <c r="I7" s="6">
        <v>514866</v>
      </c>
    </row>
    <row r="8" spans="1:9" ht="15" x14ac:dyDescent="0.2">
      <c r="A8" s="2" t="s">
        <v>18</v>
      </c>
      <c r="B8" s="2" t="s">
        <v>5</v>
      </c>
      <c r="C8" s="3">
        <v>50</v>
      </c>
      <c r="D8" s="3" t="s">
        <v>10</v>
      </c>
      <c r="E8" s="3" t="s">
        <v>16</v>
      </c>
      <c r="F8" s="4">
        <v>121</v>
      </c>
      <c r="G8" s="3"/>
      <c r="H8" s="3" t="s">
        <v>27</v>
      </c>
      <c r="I8" s="6">
        <v>502431</v>
      </c>
    </row>
    <row r="9" spans="1:9" ht="15" x14ac:dyDescent="0.2">
      <c r="A9" s="2" t="s">
        <v>26</v>
      </c>
      <c r="B9" s="2" t="s">
        <v>5</v>
      </c>
      <c r="C9" s="3">
        <v>25</v>
      </c>
      <c r="D9" s="3" t="s">
        <v>10</v>
      </c>
      <c r="E9" s="3" t="s">
        <v>16</v>
      </c>
      <c r="F9" s="4">
        <v>69</v>
      </c>
      <c r="G9" s="3"/>
      <c r="H9" s="3" t="s">
        <v>27</v>
      </c>
      <c r="I9" s="6">
        <v>399966</v>
      </c>
    </row>
    <row r="10" spans="1:9" ht="15" x14ac:dyDescent="0.2">
      <c r="A10" s="5" t="s">
        <v>26</v>
      </c>
      <c r="B10" s="5" t="s">
        <v>5</v>
      </c>
      <c r="C10" s="3">
        <v>25</v>
      </c>
      <c r="D10" s="3" t="s">
        <v>10</v>
      </c>
      <c r="E10" s="3" t="s">
        <v>16</v>
      </c>
      <c r="F10" s="4">
        <v>70</v>
      </c>
      <c r="G10" s="3"/>
      <c r="H10" s="3" t="s">
        <v>27</v>
      </c>
      <c r="I10" s="6">
        <v>501436</v>
      </c>
    </row>
    <row r="11" spans="1:9" ht="15" x14ac:dyDescent="0.2">
      <c r="A11" s="5" t="s">
        <v>26</v>
      </c>
      <c r="B11" s="5" t="s">
        <v>5</v>
      </c>
      <c r="C11" s="3">
        <v>25</v>
      </c>
      <c r="D11" s="3" t="s">
        <v>10</v>
      </c>
      <c r="E11" s="3" t="s">
        <v>16</v>
      </c>
      <c r="F11" s="4">
        <v>110</v>
      </c>
      <c r="G11" s="3"/>
      <c r="H11" s="3" t="s">
        <v>27</v>
      </c>
      <c r="I11" s="6">
        <v>618755</v>
      </c>
    </row>
    <row r="12" spans="1:9" ht="15" x14ac:dyDescent="0.2">
      <c r="A12" s="5" t="s">
        <v>15</v>
      </c>
      <c r="B12" s="5" t="s">
        <v>5</v>
      </c>
      <c r="C12" s="3">
        <v>25</v>
      </c>
      <c r="D12" s="3" t="s">
        <v>12</v>
      </c>
      <c r="E12" s="3" t="s">
        <v>16</v>
      </c>
      <c r="F12" s="4">
        <v>70</v>
      </c>
      <c r="G12" s="3"/>
      <c r="H12" s="3" t="s">
        <v>27</v>
      </c>
      <c r="I12" s="6">
        <v>503214</v>
      </c>
    </row>
    <row r="13" spans="1:9" ht="15" x14ac:dyDescent="0.2">
      <c r="A13" s="5" t="s">
        <v>15</v>
      </c>
      <c r="B13" s="5" t="s">
        <v>5</v>
      </c>
      <c r="C13" s="3">
        <v>50</v>
      </c>
      <c r="D13" s="3" t="s">
        <v>12</v>
      </c>
      <c r="E13" s="3" t="s">
        <v>16</v>
      </c>
      <c r="F13" s="4">
        <v>88.5</v>
      </c>
      <c r="G13" s="3"/>
      <c r="H13" s="3" t="s">
        <v>27</v>
      </c>
      <c r="I13" s="6">
        <v>559065</v>
      </c>
    </row>
    <row r="14" spans="1:9" ht="15" x14ac:dyDescent="0.2">
      <c r="A14" s="5" t="s">
        <v>32</v>
      </c>
      <c r="B14" s="5" t="s">
        <v>6</v>
      </c>
      <c r="C14" s="3">
        <v>25</v>
      </c>
      <c r="D14" s="3" t="s">
        <v>11</v>
      </c>
      <c r="E14" s="3" t="s">
        <v>16</v>
      </c>
      <c r="F14" s="4">
        <v>45</v>
      </c>
      <c r="G14" s="3"/>
      <c r="H14" s="3" t="s">
        <v>27</v>
      </c>
      <c r="I14" s="6">
        <v>705583</v>
      </c>
    </row>
    <row r="15" spans="1:9" ht="15" x14ac:dyDescent="0.2">
      <c r="A15" s="5"/>
      <c r="B15" s="5"/>
      <c r="C15" s="3"/>
      <c r="D15" s="3"/>
      <c r="E15" s="3"/>
      <c r="F15" s="4"/>
      <c r="G15" s="3"/>
      <c r="H15" s="3"/>
      <c r="I15" s="6"/>
    </row>
    <row r="16" spans="1:9" ht="15" x14ac:dyDescent="0.2">
      <c r="A16" s="18"/>
      <c r="B16" s="18"/>
      <c r="C16" s="19"/>
      <c r="D16" s="19"/>
      <c r="E16" s="19"/>
      <c r="F16" s="20"/>
      <c r="G16" s="19"/>
      <c r="H16" s="19"/>
      <c r="I16" s="21"/>
    </row>
    <row r="17" spans="1:9" ht="15" x14ac:dyDescent="0.2">
      <c r="A17" s="5"/>
      <c r="B17" s="5"/>
      <c r="C17" s="3"/>
      <c r="D17" s="3"/>
      <c r="E17" s="3" t="s">
        <v>30</v>
      </c>
      <c r="F17" s="4"/>
      <c r="G17" s="3" t="s">
        <v>22</v>
      </c>
      <c r="H17" s="3" t="s">
        <v>24</v>
      </c>
      <c r="I17" s="6"/>
    </row>
    <row r="18" spans="1:9" ht="15" x14ac:dyDescent="0.2">
      <c r="A18" s="5" t="s">
        <v>20</v>
      </c>
      <c r="B18" s="5" t="s">
        <v>5</v>
      </c>
      <c r="C18" s="3">
        <v>150</v>
      </c>
      <c r="D18" s="3" t="s">
        <v>10</v>
      </c>
      <c r="E18" s="4">
        <f>C18*240*G18</f>
        <v>828000</v>
      </c>
      <c r="F18" s="4"/>
      <c r="G18" s="4">
        <v>23</v>
      </c>
      <c r="H18" s="4">
        <f>C18*96*G18</f>
        <v>331200</v>
      </c>
      <c r="I18" s="6"/>
    </row>
    <row r="19" spans="1:9" ht="15" x14ac:dyDescent="0.2">
      <c r="A19" s="5"/>
      <c r="B19" s="5"/>
      <c r="C19" s="3"/>
      <c r="D19" s="3"/>
      <c r="E19" s="4"/>
      <c r="F19" s="4"/>
      <c r="G19" s="4"/>
      <c r="H19" s="4"/>
      <c r="I19" s="6"/>
    </row>
    <row r="20" spans="1:9" ht="15" x14ac:dyDescent="0.2">
      <c r="A20" s="5"/>
      <c r="B20" s="5" t="s">
        <v>5</v>
      </c>
      <c r="C20" s="3">
        <v>125</v>
      </c>
      <c r="D20" s="3" t="s">
        <v>10</v>
      </c>
      <c r="E20" s="4">
        <f>C20*240*G20</f>
        <v>705000</v>
      </c>
      <c r="F20" s="4"/>
      <c r="G20" s="4">
        <v>23.5</v>
      </c>
      <c r="H20" s="4">
        <f>C20*96*G20</f>
        <v>282000</v>
      </c>
      <c r="I20" s="27"/>
    </row>
    <row r="21" spans="1:9" ht="15" x14ac:dyDescent="0.2">
      <c r="A21" s="5"/>
      <c r="B21" s="5"/>
      <c r="C21" s="3"/>
      <c r="D21" s="3"/>
      <c r="E21" s="4"/>
      <c r="F21" s="4"/>
      <c r="G21" s="4"/>
      <c r="H21" s="3"/>
      <c r="I21" s="6"/>
    </row>
    <row r="22" spans="1:9" ht="15" x14ac:dyDescent="0.2">
      <c r="A22" s="5"/>
      <c r="B22" s="5" t="s">
        <v>14</v>
      </c>
      <c r="C22" s="3">
        <v>25</v>
      </c>
      <c r="D22" s="3" t="s">
        <v>10</v>
      </c>
      <c r="E22" s="4">
        <f>C22*240*G22</f>
        <v>144000</v>
      </c>
      <c r="F22" s="4"/>
      <c r="G22" s="4">
        <v>24</v>
      </c>
      <c r="H22" s="4">
        <f>C22*96*G22</f>
        <v>57600</v>
      </c>
      <c r="I22" s="6"/>
    </row>
    <row r="23" spans="1:9" ht="15" x14ac:dyDescent="0.2">
      <c r="A23" s="5"/>
      <c r="B23" s="5"/>
      <c r="C23" s="3"/>
      <c r="D23" s="3"/>
      <c r="E23" s="4"/>
      <c r="F23" s="4"/>
      <c r="G23" s="4"/>
      <c r="H23" s="4"/>
      <c r="I23" s="27"/>
    </row>
    <row r="24" spans="1:9" ht="15" x14ac:dyDescent="0.2">
      <c r="A24" s="5"/>
      <c r="B24" s="5" t="s">
        <v>5</v>
      </c>
      <c r="C24" s="3">
        <v>75</v>
      </c>
      <c r="D24" s="3" t="s">
        <v>12</v>
      </c>
      <c r="E24" s="4">
        <f>C24*168*G24</f>
        <v>201600</v>
      </c>
      <c r="F24" s="4"/>
      <c r="G24" s="4">
        <v>16</v>
      </c>
      <c r="H24" s="4">
        <f>C24*72*G24</f>
        <v>86400</v>
      </c>
      <c r="I24" s="27"/>
    </row>
    <row r="25" spans="1:9" ht="15" x14ac:dyDescent="0.2">
      <c r="A25" s="5"/>
      <c r="B25" s="5"/>
      <c r="C25" s="3"/>
      <c r="D25" s="3"/>
      <c r="E25" s="4"/>
      <c r="F25" s="4"/>
      <c r="G25" s="4"/>
      <c r="H25" s="3"/>
      <c r="I25" s="24"/>
    </row>
    <row r="26" spans="1:9" s="22" customFormat="1" ht="15.75" x14ac:dyDescent="0.25">
      <c r="B26" s="23" t="s">
        <v>23</v>
      </c>
      <c r="C26" s="24"/>
      <c r="D26" s="24"/>
      <c r="E26" s="25">
        <f>SUM(E18:E24)</f>
        <v>1878600</v>
      </c>
      <c r="F26" s="25"/>
      <c r="G26" s="24"/>
      <c r="H26" s="28">
        <f>SUM(H18:H24)</f>
        <v>757200</v>
      </c>
      <c r="I26" s="29" t="s">
        <v>31</v>
      </c>
    </row>
    <row r="27" spans="1:9" ht="15" x14ac:dyDescent="0.2">
      <c r="C27" s="6"/>
      <c r="D27" s="6"/>
      <c r="E27" s="6"/>
      <c r="F27" s="4"/>
      <c r="G27" s="6"/>
      <c r="H27" s="6"/>
      <c r="I27" s="6"/>
    </row>
    <row r="28" spans="1:9" ht="15" x14ac:dyDescent="0.2">
      <c r="A28" s="5"/>
      <c r="B28" s="5" t="s">
        <v>6</v>
      </c>
      <c r="C28" s="3">
        <v>25</v>
      </c>
      <c r="D28" s="3" t="s">
        <v>10</v>
      </c>
      <c r="E28" s="4">
        <f>C28*240*G28</f>
        <v>159000</v>
      </c>
      <c r="F28" s="4"/>
      <c r="G28" s="4">
        <v>26.5</v>
      </c>
      <c r="H28" s="4">
        <f>C28*96*G28</f>
        <v>63600</v>
      </c>
      <c r="I28" s="27"/>
    </row>
    <row r="29" spans="1:9" ht="15" x14ac:dyDescent="0.2">
      <c r="A29" s="5"/>
      <c r="B29" s="5"/>
      <c r="C29" s="3"/>
      <c r="D29" s="3"/>
      <c r="E29" s="4"/>
      <c r="F29" s="4"/>
      <c r="G29" s="4"/>
      <c r="H29" s="3"/>
      <c r="I29" s="24"/>
    </row>
    <row r="30" spans="1:9" s="22" customFormat="1" ht="15.75" x14ac:dyDescent="0.25">
      <c r="B30" s="23" t="s">
        <v>23</v>
      </c>
      <c r="C30" s="24"/>
      <c r="D30" s="24"/>
      <c r="E30" s="25">
        <f>+E28</f>
        <v>159000</v>
      </c>
      <c r="F30" s="25"/>
      <c r="G30" s="24"/>
      <c r="H30" s="28">
        <f>+H28</f>
        <v>63600</v>
      </c>
      <c r="I30" s="29" t="s">
        <v>25</v>
      </c>
    </row>
    <row r="31" spans="1:9" x14ac:dyDescent="0.2">
      <c r="C31" s="6"/>
      <c r="D31" s="6"/>
      <c r="E31" s="6"/>
      <c r="F31" s="6"/>
      <c r="G31" s="6"/>
      <c r="H31" s="6"/>
      <c r="I31" s="6"/>
    </row>
    <row r="32" spans="1:9" s="24" customFormat="1" x14ac:dyDescent="0.2">
      <c r="E32" s="26"/>
      <c r="H32" s="26"/>
    </row>
    <row r="33" spans="5:8" s="24" customFormat="1" x14ac:dyDescent="0.2">
      <c r="E33" s="26">
        <f>+E26+E30</f>
        <v>2037600</v>
      </c>
      <c r="H33" s="26">
        <f>+H26+H30</f>
        <v>820800</v>
      </c>
    </row>
  </sheetData>
  <phoneticPr fontId="0" type="noConversion"/>
  <pageMargins left="0.2" right="0.2" top="1" bottom="1" header="0.5" footer="0.5"/>
  <pageSetup scale="8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"/>
  <sheetViews>
    <sheetView workbookViewId="0">
      <selection activeCell="A16" sqref="A16"/>
    </sheetView>
  </sheetViews>
  <sheetFormatPr defaultRowHeight="12.75" x14ac:dyDescent="0.2"/>
  <cols>
    <col min="1" max="1" width="31.85546875" customWidth="1"/>
    <col min="2" max="2" width="19" customWidth="1"/>
    <col min="3" max="3" width="9.42578125" customWidth="1"/>
    <col min="4" max="5" width="19.42578125" customWidth="1"/>
    <col min="6" max="6" width="9.5703125" bestFit="1" customWidth="1"/>
    <col min="7" max="7" width="15.85546875" customWidth="1"/>
    <col min="8" max="8" width="25.28515625" customWidth="1"/>
    <col min="9" max="9" width="19.7109375" customWidth="1"/>
  </cols>
  <sheetData>
    <row r="1" spans="1:9" ht="13.5" customHeight="1" thickBot="1" x14ac:dyDescent="0.25">
      <c r="A1" s="1" t="s">
        <v>0</v>
      </c>
      <c r="B1" s="1" t="s">
        <v>1</v>
      </c>
      <c r="C1" s="1" t="s">
        <v>7</v>
      </c>
      <c r="D1" s="1" t="s">
        <v>9</v>
      </c>
      <c r="E1" s="1" t="s">
        <v>13</v>
      </c>
      <c r="F1" s="1" t="s">
        <v>2</v>
      </c>
      <c r="G1" s="1" t="s">
        <v>8</v>
      </c>
      <c r="H1" s="1" t="s">
        <v>3</v>
      </c>
      <c r="I1" s="1" t="s">
        <v>17</v>
      </c>
    </row>
    <row r="2" spans="1:9" ht="15.75" thickTop="1" x14ac:dyDescent="0.2">
      <c r="A2" s="2" t="s">
        <v>15</v>
      </c>
      <c r="B2" s="2" t="s">
        <v>14</v>
      </c>
      <c r="C2" s="3">
        <v>50</v>
      </c>
      <c r="D2" s="3" t="s">
        <v>10</v>
      </c>
      <c r="E2" s="3" t="s">
        <v>33</v>
      </c>
      <c r="F2" s="4">
        <v>150</v>
      </c>
      <c r="G2" s="3"/>
      <c r="H2" s="3" t="s">
        <v>27</v>
      </c>
      <c r="I2" s="6">
        <v>528030</v>
      </c>
    </row>
    <row r="3" spans="1:9" ht="15" x14ac:dyDescent="0.2">
      <c r="A3" s="2" t="s">
        <v>15</v>
      </c>
      <c r="B3" s="2" t="s">
        <v>5</v>
      </c>
      <c r="C3" s="3">
        <v>50</v>
      </c>
      <c r="D3" s="3" t="s">
        <v>10</v>
      </c>
      <c r="E3" s="3" t="s">
        <v>35</v>
      </c>
      <c r="F3" s="4">
        <v>88.5</v>
      </c>
      <c r="G3" s="3"/>
      <c r="H3" s="3" t="s">
        <v>27</v>
      </c>
      <c r="I3" s="6">
        <v>559065</v>
      </c>
    </row>
    <row r="4" spans="1:9" ht="15" x14ac:dyDescent="0.2">
      <c r="A4" s="2" t="s">
        <v>15</v>
      </c>
      <c r="B4" s="2" t="s">
        <v>5</v>
      </c>
      <c r="C4" s="3">
        <v>25</v>
      </c>
      <c r="D4" s="3" t="s">
        <v>10</v>
      </c>
      <c r="E4" s="3" t="s">
        <v>33</v>
      </c>
      <c r="F4" s="4">
        <v>147</v>
      </c>
      <c r="G4" s="3"/>
      <c r="H4" s="3" t="s">
        <v>27</v>
      </c>
      <c r="I4" s="6">
        <v>515363</v>
      </c>
    </row>
    <row r="5" spans="1:9" ht="15" x14ac:dyDescent="0.2">
      <c r="A5" s="5" t="s">
        <v>4</v>
      </c>
      <c r="B5" s="5" t="s">
        <v>5</v>
      </c>
      <c r="C5" s="3">
        <v>25</v>
      </c>
      <c r="D5" s="3" t="s">
        <v>10</v>
      </c>
      <c r="E5" s="3" t="s">
        <v>33</v>
      </c>
      <c r="F5" s="4">
        <v>101</v>
      </c>
      <c r="G5" s="3"/>
      <c r="H5" s="3" t="s">
        <v>27</v>
      </c>
      <c r="I5" s="6">
        <v>498108</v>
      </c>
    </row>
    <row r="6" spans="1:9" ht="15" x14ac:dyDescent="0.2">
      <c r="A6" s="5" t="s">
        <v>4</v>
      </c>
      <c r="B6" s="5" t="s">
        <v>5</v>
      </c>
      <c r="C6" s="3">
        <v>25</v>
      </c>
      <c r="D6" s="3" t="s">
        <v>10</v>
      </c>
      <c r="E6" s="3" t="s">
        <v>33</v>
      </c>
      <c r="F6" s="4">
        <v>136</v>
      </c>
      <c r="G6" s="3"/>
      <c r="H6" s="3" t="s">
        <v>27</v>
      </c>
      <c r="I6" s="6">
        <v>548872</v>
      </c>
    </row>
    <row r="7" spans="1:9" ht="15" x14ac:dyDescent="0.2">
      <c r="A7" s="5" t="s">
        <v>4</v>
      </c>
      <c r="B7" s="5" t="s">
        <v>5</v>
      </c>
      <c r="C7" s="3">
        <v>25</v>
      </c>
      <c r="D7" s="3" t="s">
        <v>10</v>
      </c>
      <c r="E7" s="3" t="s">
        <v>33</v>
      </c>
      <c r="F7" s="4">
        <v>147</v>
      </c>
      <c r="G7" s="3"/>
      <c r="H7" s="3" t="s">
        <v>27</v>
      </c>
      <c r="I7" s="6">
        <v>514866</v>
      </c>
    </row>
    <row r="8" spans="1:9" ht="15" x14ac:dyDescent="0.2">
      <c r="A8" s="2" t="s">
        <v>18</v>
      </c>
      <c r="B8" s="2" t="s">
        <v>5</v>
      </c>
      <c r="C8" s="3">
        <v>50</v>
      </c>
      <c r="D8" s="3" t="s">
        <v>10</v>
      </c>
      <c r="E8" s="3" t="s">
        <v>33</v>
      </c>
      <c r="F8" s="4">
        <v>121</v>
      </c>
      <c r="G8" s="3"/>
      <c r="H8" s="3" t="s">
        <v>27</v>
      </c>
      <c r="I8" s="6">
        <v>502431</v>
      </c>
    </row>
    <row r="9" spans="1:9" ht="15" x14ac:dyDescent="0.2">
      <c r="A9" s="2" t="s">
        <v>26</v>
      </c>
      <c r="B9" s="2" t="s">
        <v>5</v>
      </c>
      <c r="C9" s="3">
        <v>25</v>
      </c>
      <c r="D9" s="3" t="s">
        <v>10</v>
      </c>
      <c r="E9" s="31" t="s">
        <v>33</v>
      </c>
      <c r="F9" s="4">
        <v>69</v>
      </c>
      <c r="G9" s="3"/>
      <c r="H9" s="3" t="s">
        <v>27</v>
      </c>
      <c r="I9" s="6">
        <v>399966</v>
      </c>
    </row>
    <row r="10" spans="1:9" ht="15" x14ac:dyDescent="0.2">
      <c r="A10" s="5" t="s">
        <v>26</v>
      </c>
      <c r="B10" s="5" t="s">
        <v>5</v>
      </c>
      <c r="C10" s="3">
        <v>25</v>
      </c>
      <c r="D10" s="3" t="s">
        <v>10</v>
      </c>
      <c r="E10" s="3" t="s">
        <v>34</v>
      </c>
      <c r="F10" s="4">
        <v>70</v>
      </c>
      <c r="G10" s="3"/>
      <c r="H10" s="3" t="s">
        <v>27</v>
      </c>
      <c r="I10" s="6">
        <v>501436</v>
      </c>
    </row>
    <row r="11" spans="1:9" ht="15" x14ac:dyDescent="0.2">
      <c r="A11" s="5" t="s">
        <v>26</v>
      </c>
      <c r="B11" s="5" t="s">
        <v>5</v>
      </c>
      <c r="C11" s="3">
        <v>25</v>
      </c>
      <c r="D11" s="3" t="s">
        <v>10</v>
      </c>
      <c r="E11" s="3" t="s">
        <v>33</v>
      </c>
      <c r="F11" s="4">
        <v>110</v>
      </c>
      <c r="G11" s="3"/>
      <c r="H11" s="3" t="s">
        <v>27</v>
      </c>
      <c r="I11" s="6">
        <v>618755</v>
      </c>
    </row>
    <row r="12" spans="1:9" ht="15" x14ac:dyDescent="0.2">
      <c r="A12" s="5" t="s">
        <v>15</v>
      </c>
      <c r="B12" s="5" t="s">
        <v>5</v>
      </c>
      <c r="C12" s="3">
        <v>25</v>
      </c>
      <c r="D12" s="3" t="s">
        <v>12</v>
      </c>
      <c r="E12" s="3" t="s">
        <v>33</v>
      </c>
      <c r="F12" s="4">
        <v>70</v>
      </c>
      <c r="G12" s="3"/>
      <c r="H12" s="3" t="s">
        <v>27</v>
      </c>
      <c r="I12" s="6">
        <v>503214</v>
      </c>
    </row>
    <row r="13" spans="1:9" ht="15" x14ac:dyDescent="0.2">
      <c r="A13" s="5" t="s">
        <v>15</v>
      </c>
      <c r="B13" s="5" t="s">
        <v>5</v>
      </c>
      <c r="C13" s="3">
        <v>50</v>
      </c>
      <c r="D13" s="3" t="s">
        <v>12</v>
      </c>
      <c r="E13" s="3" t="s">
        <v>35</v>
      </c>
      <c r="F13" s="4">
        <v>88.5</v>
      </c>
      <c r="G13" s="3"/>
      <c r="H13" s="3" t="s">
        <v>27</v>
      </c>
      <c r="I13" s="6">
        <v>559065</v>
      </c>
    </row>
    <row r="14" spans="1:9" ht="15" x14ac:dyDescent="0.2">
      <c r="A14" s="5" t="s">
        <v>32</v>
      </c>
      <c r="B14" s="5" t="s">
        <v>6</v>
      </c>
      <c r="C14" s="3">
        <v>25</v>
      </c>
      <c r="D14" s="3" t="s">
        <v>11</v>
      </c>
      <c r="E14" s="3" t="s">
        <v>36</v>
      </c>
      <c r="F14" s="4">
        <v>45</v>
      </c>
      <c r="G14" s="3"/>
      <c r="H14" s="3" t="s">
        <v>27</v>
      </c>
      <c r="I14" s="6">
        <v>705583</v>
      </c>
    </row>
    <row r="15" spans="1:9" ht="15" x14ac:dyDescent="0.2">
      <c r="A15" s="5"/>
      <c r="B15" s="5"/>
      <c r="C15" s="3"/>
      <c r="D15" s="3"/>
      <c r="E15" s="3"/>
      <c r="F15" s="4"/>
      <c r="G15" s="3"/>
      <c r="H15" s="3"/>
      <c r="I15" s="6"/>
    </row>
    <row r="16" spans="1:9" ht="15" x14ac:dyDescent="0.2">
      <c r="A16" s="18"/>
      <c r="B16" s="18"/>
      <c r="C16" s="19"/>
      <c r="D16" s="19"/>
      <c r="E16" s="19"/>
      <c r="F16" s="20"/>
      <c r="G16" s="19"/>
      <c r="H16" s="19"/>
      <c r="I16" s="21"/>
    </row>
    <row r="17" spans="1:9" ht="15" x14ac:dyDescent="0.2">
      <c r="A17" s="5"/>
      <c r="B17" s="5"/>
      <c r="C17" s="3"/>
      <c r="D17" s="3"/>
      <c r="E17" s="3" t="s">
        <v>30</v>
      </c>
      <c r="F17" s="4"/>
      <c r="G17" s="3" t="s">
        <v>22</v>
      </c>
      <c r="H17" s="3" t="s">
        <v>24</v>
      </c>
      <c r="I17" s="6"/>
    </row>
    <row r="18" spans="1:9" ht="15" x14ac:dyDescent="0.2">
      <c r="A18" s="5" t="s">
        <v>20</v>
      </c>
      <c r="B18" s="5" t="s">
        <v>5</v>
      </c>
      <c r="C18" s="3">
        <v>275</v>
      </c>
      <c r="D18" s="3" t="s">
        <v>10</v>
      </c>
      <c r="E18" s="4">
        <f>C18*144*G18</f>
        <v>1069200</v>
      </c>
      <c r="F18" s="4"/>
      <c r="G18" s="4">
        <v>27</v>
      </c>
      <c r="H18" s="4">
        <f>C18*96*G18</f>
        <v>712800</v>
      </c>
      <c r="I18" s="6"/>
    </row>
    <row r="19" spans="1:9" ht="15" x14ac:dyDescent="0.2">
      <c r="A19" s="5"/>
      <c r="B19" s="5"/>
      <c r="C19" s="3"/>
      <c r="D19" s="3"/>
      <c r="E19" s="4"/>
      <c r="F19" s="4"/>
      <c r="G19" s="4"/>
      <c r="H19" s="4"/>
      <c r="I19" s="6"/>
    </row>
    <row r="20" spans="1:9" ht="15" x14ac:dyDescent="0.2">
      <c r="A20" s="5"/>
      <c r="B20" s="5" t="s">
        <v>6</v>
      </c>
      <c r="C20" s="3">
        <v>25</v>
      </c>
      <c r="D20" s="3" t="s">
        <v>10</v>
      </c>
      <c r="E20" s="4">
        <f>C20*144*G20</f>
        <v>102600</v>
      </c>
      <c r="F20" s="4"/>
      <c r="G20" s="4">
        <v>28.5</v>
      </c>
      <c r="H20" s="4">
        <f>C20*96*G20</f>
        <v>68400</v>
      </c>
      <c r="I20" s="27"/>
    </row>
    <row r="21" spans="1:9" ht="15" x14ac:dyDescent="0.2">
      <c r="A21" s="5"/>
      <c r="B21" s="5"/>
      <c r="C21" s="3"/>
      <c r="D21" s="3"/>
      <c r="E21" s="4"/>
      <c r="F21" s="4"/>
      <c r="G21" s="4"/>
      <c r="H21" s="3"/>
      <c r="I21" s="6"/>
    </row>
    <row r="22" spans="1:9" ht="15" x14ac:dyDescent="0.2">
      <c r="A22" s="5"/>
      <c r="B22" s="5" t="s">
        <v>14</v>
      </c>
      <c r="C22" s="3">
        <v>25</v>
      </c>
      <c r="D22" s="3" t="s">
        <v>10</v>
      </c>
      <c r="E22" s="4">
        <f>C22*144*G22</f>
        <v>100800</v>
      </c>
      <c r="F22" s="4"/>
      <c r="G22" s="4">
        <v>28</v>
      </c>
      <c r="H22" s="4">
        <f>C22*96*G22</f>
        <v>67200</v>
      </c>
      <c r="I22" s="30"/>
    </row>
    <row r="23" spans="1:9" ht="15" x14ac:dyDescent="0.2">
      <c r="A23" s="5"/>
      <c r="B23" s="5"/>
      <c r="C23" s="3"/>
      <c r="D23" s="3"/>
      <c r="E23" s="4"/>
      <c r="F23" s="4"/>
      <c r="G23" s="4"/>
      <c r="H23" s="3"/>
      <c r="I23" s="24"/>
    </row>
    <row r="24" spans="1:9" s="22" customFormat="1" ht="15.75" x14ac:dyDescent="0.25">
      <c r="B24" s="23" t="s">
        <v>23</v>
      </c>
      <c r="C24" s="24"/>
      <c r="D24" s="24"/>
      <c r="E24" s="25">
        <f>SUM(E18:E22)</f>
        <v>1272600</v>
      </c>
      <c r="F24" s="25"/>
      <c r="G24" s="24"/>
      <c r="H24" s="28">
        <f>SUM(H18:H22)</f>
        <v>848400</v>
      </c>
      <c r="I24" s="29" t="s">
        <v>25</v>
      </c>
    </row>
    <row r="25" spans="1:9" ht="15" x14ac:dyDescent="0.2">
      <c r="C25" s="6"/>
      <c r="D25" s="6"/>
      <c r="E25" s="6"/>
      <c r="F25" s="4"/>
      <c r="G25" s="6"/>
      <c r="H25" s="6"/>
      <c r="I25" s="6"/>
    </row>
    <row r="26" spans="1:9" ht="15" x14ac:dyDescent="0.2">
      <c r="A26" s="5"/>
      <c r="B26" s="5" t="s">
        <v>5</v>
      </c>
      <c r="C26" s="3">
        <v>75</v>
      </c>
      <c r="D26" s="3" t="s">
        <v>12</v>
      </c>
      <c r="E26" s="4">
        <f>C26*96*G26</f>
        <v>129600</v>
      </c>
      <c r="F26" s="4"/>
      <c r="G26" s="4">
        <v>18</v>
      </c>
      <c r="H26" s="4">
        <f>C26*72*G26</f>
        <v>97200</v>
      </c>
      <c r="I26" s="27"/>
    </row>
    <row r="27" spans="1:9" ht="15" x14ac:dyDescent="0.2">
      <c r="A27" s="5"/>
      <c r="B27" s="5"/>
      <c r="C27" s="3"/>
      <c r="D27" s="3"/>
      <c r="E27" s="4"/>
      <c r="F27" s="4"/>
      <c r="G27" s="4"/>
      <c r="H27" s="3"/>
      <c r="I27" s="24"/>
    </row>
    <row r="28" spans="1:9" s="22" customFormat="1" ht="15.75" x14ac:dyDescent="0.25">
      <c r="B28" s="23" t="s">
        <v>23</v>
      </c>
      <c r="C28" s="24"/>
      <c r="D28" s="24"/>
      <c r="E28" s="25">
        <f>+E26</f>
        <v>129600</v>
      </c>
      <c r="F28" s="25"/>
      <c r="G28" s="24"/>
      <c r="H28" s="28">
        <f>+H26</f>
        <v>97200</v>
      </c>
      <c r="I28" s="29" t="s">
        <v>31</v>
      </c>
    </row>
    <row r="29" spans="1:9" x14ac:dyDescent="0.2">
      <c r="C29" s="6"/>
      <c r="D29" s="6"/>
      <c r="E29" s="6"/>
      <c r="F29" s="6"/>
      <c r="G29" s="6"/>
      <c r="H29" s="6"/>
      <c r="I29" s="6"/>
    </row>
    <row r="30" spans="1:9" s="24" customFormat="1" x14ac:dyDescent="0.2">
      <c r="E30" s="26"/>
      <c r="H30" s="26"/>
    </row>
    <row r="31" spans="1:9" s="24" customFormat="1" x14ac:dyDescent="0.2">
      <c r="E31" s="26">
        <f>+E24+E28</f>
        <v>1402200</v>
      </c>
      <c r="H31" s="26">
        <f>+H24+H28</f>
        <v>945600</v>
      </c>
    </row>
  </sheetData>
  <phoneticPr fontId="0" type="noConversion"/>
  <pageMargins left="0.2" right="0.2" top="1" bottom="1" header="0.5" footer="0.5"/>
  <pageSetup scale="81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"/>
  <sheetViews>
    <sheetView tabSelected="1" topLeftCell="B3" workbookViewId="0">
      <selection activeCell="H31" sqref="H31"/>
    </sheetView>
  </sheetViews>
  <sheetFormatPr defaultRowHeight="12.75" x14ac:dyDescent="0.2"/>
  <cols>
    <col min="1" max="1" width="31.85546875" customWidth="1"/>
    <col min="2" max="2" width="19" customWidth="1"/>
    <col min="3" max="3" width="9.42578125" customWidth="1"/>
    <col min="4" max="5" width="19.42578125" customWidth="1"/>
    <col min="6" max="6" width="9.5703125" bestFit="1" customWidth="1"/>
    <col min="7" max="7" width="15.85546875" customWidth="1"/>
    <col min="8" max="8" width="25.28515625" customWidth="1"/>
    <col min="9" max="9" width="19.7109375" customWidth="1"/>
  </cols>
  <sheetData>
    <row r="1" spans="1:9" ht="13.5" customHeight="1" thickBot="1" x14ac:dyDescent="0.25">
      <c r="A1" s="1" t="s">
        <v>0</v>
      </c>
      <c r="B1" s="1" t="s">
        <v>1</v>
      </c>
      <c r="C1" s="1" t="s">
        <v>7</v>
      </c>
      <c r="D1" s="1" t="s">
        <v>9</v>
      </c>
      <c r="E1" s="1" t="s">
        <v>13</v>
      </c>
      <c r="F1" s="1" t="s">
        <v>2</v>
      </c>
      <c r="G1" s="1" t="s">
        <v>8</v>
      </c>
      <c r="H1" s="1" t="s">
        <v>3</v>
      </c>
      <c r="I1" s="1" t="s">
        <v>17</v>
      </c>
    </row>
    <row r="2" spans="1:9" ht="15.75" thickTop="1" x14ac:dyDescent="0.2">
      <c r="A2" s="2" t="s">
        <v>15</v>
      </c>
      <c r="B2" s="2" t="s">
        <v>14</v>
      </c>
      <c r="C2" s="3">
        <v>50</v>
      </c>
      <c r="D2" s="3" t="s">
        <v>10</v>
      </c>
      <c r="E2" s="3" t="s">
        <v>33</v>
      </c>
      <c r="F2" s="4">
        <v>150</v>
      </c>
      <c r="G2" s="3"/>
      <c r="H2" s="3" t="s">
        <v>27</v>
      </c>
      <c r="I2" s="6">
        <v>528030</v>
      </c>
    </row>
    <row r="3" spans="1:9" ht="15" x14ac:dyDescent="0.2">
      <c r="A3" s="2" t="s">
        <v>15</v>
      </c>
      <c r="B3" s="2" t="s">
        <v>5</v>
      </c>
      <c r="C3" s="3">
        <v>50</v>
      </c>
      <c r="D3" s="3" t="s">
        <v>10</v>
      </c>
      <c r="E3" s="3" t="s">
        <v>35</v>
      </c>
      <c r="F3" s="4">
        <v>88.5</v>
      </c>
      <c r="G3" s="3"/>
      <c r="H3" s="3" t="s">
        <v>27</v>
      </c>
      <c r="I3" s="6">
        <v>559065</v>
      </c>
    </row>
    <row r="4" spans="1:9" ht="15" x14ac:dyDescent="0.2">
      <c r="A4" s="2" t="s">
        <v>15</v>
      </c>
      <c r="B4" s="2" t="s">
        <v>5</v>
      </c>
      <c r="C4" s="3">
        <v>25</v>
      </c>
      <c r="D4" s="3" t="s">
        <v>10</v>
      </c>
      <c r="E4" s="3" t="s">
        <v>33</v>
      </c>
      <c r="F4" s="4">
        <v>147</v>
      </c>
      <c r="G4" s="3"/>
      <c r="H4" s="3" t="s">
        <v>27</v>
      </c>
      <c r="I4" s="6">
        <v>515363</v>
      </c>
    </row>
    <row r="5" spans="1:9" ht="15" x14ac:dyDescent="0.2">
      <c r="A5" s="5" t="s">
        <v>4</v>
      </c>
      <c r="B5" s="5" t="s">
        <v>5</v>
      </c>
      <c r="C5" s="3">
        <v>25</v>
      </c>
      <c r="D5" s="3" t="s">
        <v>10</v>
      </c>
      <c r="E5" s="3" t="s">
        <v>33</v>
      </c>
      <c r="F5" s="4">
        <v>101</v>
      </c>
      <c r="G5" s="3"/>
      <c r="H5" s="3" t="s">
        <v>27</v>
      </c>
      <c r="I5" s="6">
        <v>498108</v>
      </c>
    </row>
    <row r="6" spans="1:9" ht="15" x14ac:dyDescent="0.2">
      <c r="A6" s="5" t="s">
        <v>4</v>
      </c>
      <c r="B6" s="5" t="s">
        <v>5</v>
      </c>
      <c r="C6" s="3">
        <v>25</v>
      </c>
      <c r="D6" s="3" t="s">
        <v>10</v>
      </c>
      <c r="E6" s="3" t="s">
        <v>33</v>
      </c>
      <c r="F6" s="4">
        <v>136</v>
      </c>
      <c r="G6" s="3"/>
      <c r="H6" s="3" t="s">
        <v>27</v>
      </c>
      <c r="I6" s="6">
        <v>548872</v>
      </c>
    </row>
    <row r="7" spans="1:9" ht="15" x14ac:dyDescent="0.2">
      <c r="A7" s="5" t="s">
        <v>4</v>
      </c>
      <c r="B7" s="5" t="s">
        <v>5</v>
      </c>
      <c r="C7" s="3">
        <v>25</v>
      </c>
      <c r="D7" s="3" t="s">
        <v>10</v>
      </c>
      <c r="E7" s="3" t="s">
        <v>33</v>
      </c>
      <c r="F7" s="4">
        <v>147</v>
      </c>
      <c r="G7" s="3"/>
      <c r="H7" s="3" t="s">
        <v>27</v>
      </c>
      <c r="I7" s="6">
        <v>514866</v>
      </c>
    </row>
    <row r="8" spans="1:9" ht="15" x14ac:dyDescent="0.2">
      <c r="A8" s="2" t="s">
        <v>18</v>
      </c>
      <c r="B8" s="2" t="s">
        <v>5</v>
      </c>
      <c r="C8" s="3">
        <v>50</v>
      </c>
      <c r="D8" s="3" t="s">
        <v>10</v>
      </c>
      <c r="E8" s="3" t="s">
        <v>33</v>
      </c>
      <c r="F8" s="4">
        <v>121</v>
      </c>
      <c r="G8" s="3"/>
      <c r="H8" s="3" t="s">
        <v>27</v>
      </c>
      <c r="I8" s="6">
        <v>502431</v>
      </c>
    </row>
    <row r="9" spans="1:9" ht="15" x14ac:dyDescent="0.2">
      <c r="A9" s="2" t="s">
        <v>26</v>
      </c>
      <c r="B9" s="2" t="s">
        <v>5</v>
      </c>
      <c r="C9" s="3">
        <v>25</v>
      </c>
      <c r="D9" s="3" t="s">
        <v>10</v>
      </c>
      <c r="E9" s="31" t="s">
        <v>33</v>
      </c>
      <c r="F9" s="4">
        <v>69</v>
      </c>
      <c r="G9" s="3"/>
      <c r="H9" s="3" t="s">
        <v>27</v>
      </c>
      <c r="I9" s="6">
        <v>399966</v>
      </c>
    </row>
    <row r="10" spans="1:9" ht="15" x14ac:dyDescent="0.2">
      <c r="A10" s="5" t="s">
        <v>26</v>
      </c>
      <c r="B10" s="5" t="s">
        <v>5</v>
      </c>
      <c r="C10" s="3">
        <v>25</v>
      </c>
      <c r="D10" s="3" t="s">
        <v>10</v>
      </c>
      <c r="E10" s="3" t="s">
        <v>34</v>
      </c>
      <c r="F10" s="4">
        <v>70</v>
      </c>
      <c r="G10" s="3"/>
      <c r="H10" s="3" t="s">
        <v>27</v>
      </c>
      <c r="I10" s="6">
        <v>501436</v>
      </c>
    </row>
    <row r="11" spans="1:9" ht="15" x14ac:dyDescent="0.2">
      <c r="A11" s="5" t="s">
        <v>26</v>
      </c>
      <c r="B11" s="5" t="s">
        <v>5</v>
      </c>
      <c r="C11" s="3">
        <v>25</v>
      </c>
      <c r="D11" s="3" t="s">
        <v>10</v>
      </c>
      <c r="E11" s="3" t="s">
        <v>33</v>
      </c>
      <c r="F11" s="4">
        <v>110</v>
      </c>
      <c r="G11" s="3"/>
      <c r="H11" s="3" t="s">
        <v>27</v>
      </c>
      <c r="I11" s="6">
        <v>618755</v>
      </c>
    </row>
    <row r="12" spans="1:9" ht="15" x14ac:dyDescent="0.2">
      <c r="A12" s="5" t="s">
        <v>15</v>
      </c>
      <c r="B12" s="5" t="s">
        <v>5</v>
      </c>
      <c r="C12" s="3">
        <v>25</v>
      </c>
      <c r="D12" s="3" t="s">
        <v>12</v>
      </c>
      <c r="E12" s="3" t="s">
        <v>33</v>
      </c>
      <c r="F12" s="4">
        <v>70</v>
      </c>
      <c r="G12" s="3"/>
      <c r="H12" s="3" t="s">
        <v>27</v>
      </c>
      <c r="I12" s="6">
        <v>503214</v>
      </c>
    </row>
    <row r="13" spans="1:9" ht="15" x14ac:dyDescent="0.2">
      <c r="A13" s="5" t="s">
        <v>15</v>
      </c>
      <c r="B13" s="5" t="s">
        <v>5</v>
      </c>
      <c r="C13" s="3">
        <v>50</v>
      </c>
      <c r="D13" s="3" t="s">
        <v>12</v>
      </c>
      <c r="E13" s="3" t="s">
        <v>35</v>
      </c>
      <c r="F13" s="4">
        <v>88.5</v>
      </c>
      <c r="G13" s="3"/>
      <c r="H13" s="3" t="s">
        <v>27</v>
      </c>
      <c r="I13" s="6">
        <v>559065</v>
      </c>
    </row>
    <row r="14" spans="1:9" ht="15" x14ac:dyDescent="0.2">
      <c r="A14" s="5" t="s">
        <v>32</v>
      </c>
      <c r="B14" s="5" t="s">
        <v>6</v>
      </c>
      <c r="C14" s="3">
        <v>25</v>
      </c>
      <c r="D14" s="3" t="s">
        <v>11</v>
      </c>
      <c r="E14" s="3" t="s">
        <v>36</v>
      </c>
      <c r="F14" s="4">
        <v>45</v>
      </c>
      <c r="G14" s="3"/>
      <c r="H14" s="3" t="s">
        <v>27</v>
      </c>
      <c r="I14" s="6">
        <v>705583</v>
      </c>
    </row>
    <row r="15" spans="1:9" ht="15" x14ac:dyDescent="0.2">
      <c r="A15" s="5"/>
      <c r="B15" s="5"/>
      <c r="C15" s="3"/>
      <c r="D15" s="3"/>
      <c r="E15" s="3"/>
      <c r="F15" s="4"/>
      <c r="G15" s="3"/>
      <c r="H15" s="3"/>
      <c r="I15" s="6"/>
    </row>
    <row r="16" spans="1:9" ht="15" x14ac:dyDescent="0.2">
      <c r="A16" s="18"/>
      <c r="B16" s="18"/>
      <c r="C16" s="19"/>
      <c r="D16" s="19"/>
      <c r="E16" s="19"/>
      <c r="F16" s="20"/>
      <c r="G16" s="19"/>
      <c r="H16" s="19"/>
      <c r="I16" s="21"/>
    </row>
    <row r="17" spans="1:9" ht="15" x14ac:dyDescent="0.2">
      <c r="A17" s="5"/>
      <c r="B17" s="5"/>
      <c r="C17" s="3"/>
      <c r="D17" s="3"/>
      <c r="E17" s="3" t="s">
        <v>30</v>
      </c>
      <c r="F17" s="4"/>
      <c r="G17" s="3" t="s">
        <v>22</v>
      </c>
      <c r="H17" s="3" t="s">
        <v>24</v>
      </c>
      <c r="I17" s="6"/>
    </row>
    <row r="18" spans="1:9" ht="15" x14ac:dyDescent="0.2">
      <c r="A18" s="5" t="s">
        <v>20</v>
      </c>
      <c r="B18" s="5" t="s">
        <v>6</v>
      </c>
      <c r="C18" s="3">
        <v>25</v>
      </c>
      <c r="D18" s="3" t="s">
        <v>10</v>
      </c>
      <c r="E18" s="4">
        <f>C18*48*G18</f>
        <v>33300</v>
      </c>
      <c r="F18" s="4"/>
      <c r="G18" s="4">
        <v>27.75</v>
      </c>
      <c r="H18" s="4">
        <f>C18*48*G18</f>
        <v>33300</v>
      </c>
      <c r="I18" s="27"/>
    </row>
    <row r="19" spans="1:9" ht="15" x14ac:dyDescent="0.2">
      <c r="A19" s="5"/>
      <c r="B19" s="5"/>
      <c r="C19" s="3"/>
      <c r="D19" s="3"/>
      <c r="E19" s="4"/>
      <c r="F19" s="4"/>
      <c r="G19" s="4"/>
      <c r="H19" s="3"/>
      <c r="I19" s="6"/>
    </row>
    <row r="20" spans="1:9" ht="15" x14ac:dyDescent="0.2">
      <c r="A20" s="5"/>
      <c r="B20" s="5" t="s">
        <v>14</v>
      </c>
      <c r="C20" s="3">
        <v>25</v>
      </c>
      <c r="D20" s="3" t="s">
        <v>10</v>
      </c>
      <c r="E20" s="4">
        <f>C20*48*G20</f>
        <v>32100</v>
      </c>
      <c r="F20" s="4"/>
      <c r="G20" s="4">
        <v>26.75</v>
      </c>
      <c r="H20" s="4">
        <f>C20*48*G20</f>
        <v>32100</v>
      </c>
      <c r="I20" s="30"/>
    </row>
    <row r="21" spans="1:9" ht="15" x14ac:dyDescent="0.2">
      <c r="A21" s="5"/>
      <c r="B21" s="5"/>
      <c r="C21" s="3"/>
      <c r="D21" s="3"/>
      <c r="E21" s="4"/>
      <c r="F21" s="4"/>
      <c r="G21" s="4"/>
      <c r="H21" s="3"/>
      <c r="I21" s="24"/>
    </row>
    <row r="22" spans="1:9" ht="15.75" x14ac:dyDescent="0.25">
      <c r="A22" s="5"/>
      <c r="B22" s="23" t="s">
        <v>23</v>
      </c>
      <c r="C22" s="24"/>
      <c r="D22" s="24"/>
      <c r="E22" s="25">
        <f>SUM(E18:E20)</f>
        <v>65400</v>
      </c>
      <c r="F22" s="25"/>
      <c r="G22" s="24"/>
      <c r="H22" s="28">
        <f>SUM(H18:H20)</f>
        <v>65400</v>
      </c>
      <c r="I22" s="29" t="s">
        <v>25</v>
      </c>
    </row>
    <row r="23" spans="1:9" ht="15" x14ac:dyDescent="0.2">
      <c r="A23" s="5"/>
    </row>
    <row r="24" spans="1:9" s="22" customFormat="1" ht="15" x14ac:dyDescent="0.2">
      <c r="B24" s="5" t="s">
        <v>5</v>
      </c>
      <c r="C24" s="3">
        <v>275</v>
      </c>
      <c r="D24" s="3" t="s">
        <v>10</v>
      </c>
      <c r="E24" s="4">
        <f>C24*48*G24</f>
        <v>330000</v>
      </c>
      <c r="F24" s="4"/>
      <c r="G24" s="4">
        <v>25</v>
      </c>
      <c r="H24" s="4">
        <f>C24*48*G24</f>
        <v>330000</v>
      </c>
      <c r="I24" s="6"/>
    </row>
    <row r="26" spans="1:9" ht="15" x14ac:dyDescent="0.2">
      <c r="A26" s="5"/>
      <c r="B26" s="5" t="s">
        <v>5</v>
      </c>
      <c r="C26" s="3">
        <v>75</v>
      </c>
      <c r="D26" s="3" t="s">
        <v>12</v>
      </c>
      <c r="E26" s="4">
        <f>C26*24*G26</f>
        <v>32400</v>
      </c>
      <c r="F26" s="4"/>
      <c r="G26" s="4">
        <v>18</v>
      </c>
      <c r="H26" s="4">
        <f>C26*24*G26</f>
        <v>32400</v>
      </c>
      <c r="I26" s="27"/>
    </row>
    <row r="27" spans="1:9" ht="15" x14ac:dyDescent="0.2">
      <c r="A27" s="5"/>
      <c r="B27" s="5"/>
      <c r="C27" s="3"/>
      <c r="D27" s="3"/>
      <c r="E27" s="4"/>
      <c r="F27" s="4"/>
      <c r="G27" s="4"/>
      <c r="H27" s="3"/>
      <c r="I27" s="24"/>
    </row>
    <row r="28" spans="1:9" s="22" customFormat="1" ht="15.75" x14ac:dyDescent="0.25">
      <c r="B28" s="23" t="s">
        <v>23</v>
      </c>
      <c r="C28" s="24"/>
      <c r="D28" s="24"/>
      <c r="E28" s="25">
        <f>+E26</f>
        <v>32400</v>
      </c>
      <c r="F28" s="25"/>
      <c r="G28" s="24"/>
      <c r="H28" s="28">
        <f>SUM(H24:H26)</f>
        <v>362400</v>
      </c>
      <c r="I28" s="29" t="s">
        <v>31</v>
      </c>
    </row>
    <row r="29" spans="1:9" x14ac:dyDescent="0.2">
      <c r="C29" s="6"/>
      <c r="D29" s="6"/>
      <c r="E29" s="6"/>
      <c r="F29" s="6"/>
      <c r="G29" s="6"/>
      <c r="H29" s="6"/>
      <c r="I29" s="6"/>
    </row>
    <row r="30" spans="1:9" s="24" customFormat="1" x14ac:dyDescent="0.2">
      <c r="E30" s="26"/>
      <c r="H30" s="26"/>
    </row>
    <row r="31" spans="1:9" s="24" customFormat="1" x14ac:dyDescent="0.2">
      <c r="E31" s="26">
        <f>+E22+E28</f>
        <v>97800</v>
      </c>
      <c r="H31" s="26">
        <f>+H22+H28</f>
        <v>427800</v>
      </c>
    </row>
  </sheetData>
  <phoneticPr fontId="0" type="noConversion"/>
  <pageMargins left="0.2" right="0.2" top="1" bottom="1" header="0.5" footer="0.5"/>
  <pageSetup scale="81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Jan 01-02</vt:lpstr>
      <vt:lpstr>Jan 03-07</vt:lpstr>
      <vt:lpstr>Jan 08-14</vt:lpstr>
      <vt:lpstr>Jan 15-21</vt:lpstr>
      <vt:lpstr>Jan 22-28</vt:lpstr>
      <vt:lpstr>Jan 29-31</vt:lpstr>
      <vt:lpstr>Sheet2</vt:lpstr>
      <vt:lpstr>Sheet3</vt:lpstr>
      <vt:lpstr>'Jan 01-02'!Print_Area</vt:lpstr>
      <vt:lpstr>'Jan 03-07'!Print_Area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mfische2</dc:creator>
  <cp:lastModifiedBy>Felienne</cp:lastModifiedBy>
  <cp:lastPrinted>2002-01-03T17:13:09Z</cp:lastPrinted>
  <dcterms:created xsi:type="dcterms:W3CDTF">2001-12-11T15:38:09Z</dcterms:created>
  <dcterms:modified xsi:type="dcterms:W3CDTF">2014-09-03T19:03:47Z</dcterms:modified>
</cp:coreProperties>
</file>