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8780" windowHeight="11955" firstSheet="10" activeTab="10"/>
  </bookViews>
  <sheets>
    <sheet name="4-C  230" sheetId="1" state="hidden" r:id="rId1"/>
    <sheet name="SJ" sheetId="2" state="hidden" r:id="rId2"/>
    <sheet name="SJ-  Sun" sheetId="3" state="hidden" r:id="rId3"/>
    <sheet name="Red Butte- Sat" sheetId="4" state="hidden" r:id="rId4"/>
    <sheet name="West Wing- Sat" sheetId="5" state="hidden" r:id="rId5"/>
    <sheet name="Mead- Sat" sheetId="6" state="hidden" r:id="rId6"/>
    <sheet name="Red Butte" sheetId="7" state="hidden" r:id="rId7"/>
    <sheet name="Red Butte- Sun" sheetId="8" state="hidden" r:id="rId8"/>
    <sheet name="West Wing- Sun" sheetId="9" state="hidden" r:id="rId9"/>
    <sheet name="West Wing" sheetId="10" state="hidden" r:id="rId10"/>
    <sheet name="Daily Deals" sheetId="11" r:id="rId11"/>
    <sheet name="PV-SHAPE" sheetId="12" state="hidden" r:id="rId12"/>
    <sheet name="Mona- Sun" sheetId="13" state="hidden" r:id="rId13"/>
    <sheet name="PV-SHAPE- Sun" sheetId="14" state="hidden" r:id="rId14"/>
    <sheet name="McCullough" sheetId="15" state="hidden" r:id="rId15"/>
    <sheet name="4-C- Sun" sheetId="16" state="hidden" r:id="rId16"/>
    <sheet name="4-C " sheetId="17" state="hidden" r:id="rId17"/>
    <sheet name="DJ- Sun" sheetId="18" state="hidden" r:id="rId18"/>
    <sheet name="Ault" sheetId="19" state="hidden" r:id="rId19"/>
    <sheet name="Craig- Sun" sheetId="20" state="hidden" r:id="rId20"/>
    <sheet name="Mead- Sun" sheetId="21" state="hidden" r:id="rId21"/>
    <sheet name="Craig" sheetId="22" state="hidden" r:id="rId22"/>
    <sheet name="Craig-Fri" sheetId="23" state="hidden" r:id="rId23"/>
    <sheet name="Midway-Sun" sheetId="24" state="hidden" r:id="rId24"/>
    <sheet name="Midway" sheetId="25" state="hidden" r:id="rId25"/>
    <sheet name="Midway-Fri" sheetId="26" state="hidden" r:id="rId26"/>
    <sheet name="INPUT" sheetId="27" state="hidden" r:id="rId27"/>
    <sheet name="DJ FAX 10-27" sheetId="28" state="hidden" r:id="rId28"/>
    <sheet name="GAS" sheetId="29" state="hidden" r:id="rId29"/>
  </sheets>
  <definedNames>
    <definedName name="EndPrintArea">#REF!</definedName>
    <definedName name="Export1">#REF!</definedName>
    <definedName name="Export1End">#REF!</definedName>
    <definedName name="Export1Price">#REF!</definedName>
    <definedName name="Export1Start">#REF!</definedName>
    <definedName name="Export2">#REF!</definedName>
    <definedName name="Export2End">#REF!</definedName>
    <definedName name="Export2Price">#REF!</definedName>
    <definedName name="Export2Start">#REF!</definedName>
    <definedName name="Import1">#REF!</definedName>
    <definedName name="Import1End">#REF!</definedName>
    <definedName name="Import1Price">#REF!</definedName>
    <definedName name="Import1Start">#REF!</definedName>
    <definedName name="Import2">#REF!</definedName>
    <definedName name="Import2End">#REF!</definedName>
    <definedName name="Import2Price">#REF!</definedName>
    <definedName name="Import2Start">#REF!</definedName>
    <definedName name="_xlnm.Print_Area" localSheetId="18">Ault!$G$4:$H$33</definedName>
    <definedName name="_xlnm.Print_Area" localSheetId="10">'Daily Deals'!$A$2:$J$11</definedName>
    <definedName name="_xlnm.Print_Area" localSheetId="17">'DJ- Sun'!$F$4:$G$33</definedName>
    <definedName name="_xlnm.Print_Area" localSheetId="24">Midway!$G$4:$H$33</definedName>
    <definedName name="_xlnm.Print_Area" localSheetId="25">'Midway-Fri'!$G$4:$H$33</definedName>
    <definedName name="_xlnm.Print_Area" localSheetId="23">'Midway-Sun'!$G$4:$H$33</definedName>
    <definedName name="_xlnm.Print_Area" localSheetId="1">SJ!$E$4:$F$33</definedName>
    <definedName name="_xlnm.Print_Area" localSheetId="2">'SJ-  Sun'!$F$4:$G$33</definedName>
  </definedNames>
  <calcPr calcId="152511"/>
</workbook>
</file>

<file path=xl/calcChain.xml><?xml version="1.0" encoding="utf-8"?>
<calcChain xmlns="http://schemas.openxmlformats.org/spreadsheetml/2006/main">
  <c r="A1" i="17" l="1"/>
  <c r="B1" i="17" s="1"/>
  <c r="D8" i="17"/>
  <c r="M8" i="17"/>
  <c r="D9" i="17"/>
  <c r="M9" i="17"/>
  <c r="M33" i="17" s="1"/>
  <c r="D10" i="17"/>
  <c r="D33" i="17" s="1"/>
  <c r="M10" i="17"/>
  <c r="D11" i="17"/>
  <c r="M11" i="17"/>
  <c r="D12" i="17"/>
  <c r="M12" i="17"/>
  <c r="D13" i="17"/>
  <c r="M13" i="17"/>
  <c r="D14" i="17"/>
  <c r="M14" i="17"/>
  <c r="D15" i="17"/>
  <c r="M15" i="17" s="1"/>
  <c r="D16" i="17"/>
  <c r="M16" i="17"/>
  <c r="D17" i="17"/>
  <c r="M17" i="17"/>
  <c r="D18" i="17"/>
  <c r="M18" i="17"/>
  <c r="D19" i="17"/>
  <c r="M19" i="17" s="1"/>
  <c r="D20" i="17"/>
  <c r="M20" i="17"/>
  <c r="D21" i="17"/>
  <c r="M21" i="17"/>
  <c r="D22" i="17"/>
  <c r="M22" i="17"/>
  <c r="D23" i="17"/>
  <c r="M23" i="17" s="1"/>
  <c r="D24" i="17"/>
  <c r="M24" i="17"/>
  <c r="D25" i="17"/>
  <c r="M25" i="17"/>
  <c r="D26" i="17"/>
  <c r="M26" i="17"/>
  <c r="D27" i="17"/>
  <c r="M27" i="17" s="1"/>
  <c r="D28" i="17"/>
  <c r="M28" i="17"/>
  <c r="D29" i="17"/>
  <c r="M29" i="17"/>
  <c r="D30" i="17"/>
  <c r="M30" i="17"/>
  <c r="D31" i="17"/>
  <c r="M31" i="17" s="1"/>
  <c r="B33" i="17"/>
  <c r="C33" i="17"/>
  <c r="E33" i="17"/>
  <c r="F33" i="17"/>
  <c r="G33" i="17"/>
  <c r="H33" i="17"/>
  <c r="I33" i="17"/>
  <c r="J33" i="17"/>
  <c r="K33" i="17"/>
  <c r="L33" i="17"/>
  <c r="E36" i="17"/>
  <c r="I36" i="17" s="1"/>
  <c r="I37" i="17" s="1"/>
  <c r="J37" i="17" s="1"/>
  <c r="F36" i="17"/>
  <c r="G36" i="17"/>
  <c r="I38" i="17"/>
  <c r="E41" i="17"/>
  <c r="I41" i="17" s="1"/>
  <c r="I42" i="17" s="1"/>
  <c r="J42" i="17" s="1"/>
  <c r="F41" i="17"/>
  <c r="G41" i="17"/>
  <c r="I43" i="17"/>
  <c r="A1" i="1"/>
  <c r="B1" i="1"/>
  <c r="M8" i="1"/>
  <c r="M33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B33" i="1"/>
  <c r="C33" i="1"/>
  <c r="D33" i="1"/>
  <c r="E33" i="1"/>
  <c r="F33" i="1"/>
  <c r="G33" i="1"/>
  <c r="H33" i="1"/>
  <c r="I33" i="1"/>
  <c r="J33" i="1"/>
  <c r="K33" i="1"/>
  <c r="L33" i="1"/>
  <c r="A1" i="16"/>
  <c r="B1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33" i="16" s="1"/>
  <c r="M20" i="16"/>
  <c r="M21" i="16"/>
  <c r="M22" i="16"/>
  <c r="M23" i="16"/>
  <c r="M24" i="16"/>
  <c r="M25" i="16"/>
  <c r="M26" i="16"/>
  <c r="M27" i="16"/>
  <c r="M28" i="16"/>
  <c r="M29" i="16"/>
  <c r="M30" i="16"/>
  <c r="M31" i="16"/>
  <c r="B33" i="16"/>
  <c r="C33" i="16"/>
  <c r="D33" i="16"/>
  <c r="E33" i="16"/>
  <c r="F33" i="16"/>
  <c r="G33" i="16"/>
  <c r="H33" i="16"/>
  <c r="I33" i="16"/>
  <c r="J33" i="16"/>
  <c r="K33" i="16"/>
  <c r="L33" i="16"/>
  <c r="A1" i="19"/>
  <c r="B1" i="19" s="1"/>
  <c r="M8" i="19"/>
  <c r="M9" i="19"/>
  <c r="M10" i="19"/>
  <c r="M11" i="19"/>
  <c r="M12" i="19"/>
  <c r="M33" i="19" s="1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B33" i="19"/>
  <c r="C33" i="19"/>
  <c r="D33" i="19"/>
  <c r="E33" i="19"/>
  <c r="F33" i="19"/>
  <c r="G33" i="19"/>
  <c r="H33" i="19"/>
  <c r="I33" i="19"/>
  <c r="J33" i="19"/>
  <c r="K33" i="19"/>
  <c r="L33" i="19"/>
  <c r="A1" i="22"/>
  <c r="B1" i="22"/>
  <c r="L7" i="22"/>
  <c r="O7" i="22"/>
  <c r="P7" i="22"/>
  <c r="P31" i="22" s="1"/>
  <c r="L8" i="22"/>
  <c r="O8" i="22"/>
  <c r="O31" i="22" s="1"/>
  <c r="P8" i="22"/>
  <c r="L9" i="22"/>
  <c r="L32" i="22" s="1"/>
  <c r="O9" i="22"/>
  <c r="P9" i="22"/>
  <c r="L10" i="22"/>
  <c r="O10" i="22"/>
  <c r="P10" i="22"/>
  <c r="L11" i="22"/>
  <c r="O11" i="22"/>
  <c r="P11" i="22"/>
  <c r="L12" i="22"/>
  <c r="O12" i="22"/>
  <c r="P12" i="22"/>
  <c r="L13" i="22"/>
  <c r="O13" i="22"/>
  <c r="P13" i="22"/>
  <c r="L14" i="22"/>
  <c r="O14" i="22"/>
  <c r="P14" i="22"/>
  <c r="L15" i="22"/>
  <c r="O15" i="22"/>
  <c r="P15" i="22"/>
  <c r="L16" i="22"/>
  <c r="O16" i="22"/>
  <c r="P16" i="22"/>
  <c r="L17" i="22"/>
  <c r="O17" i="22"/>
  <c r="P17" i="22"/>
  <c r="L18" i="22"/>
  <c r="O18" i="22"/>
  <c r="P18" i="22"/>
  <c r="L19" i="22"/>
  <c r="O19" i="22"/>
  <c r="P19" i="22"/>
  <c r="L20" i="22"/>
  <c r="O20" i="22"/>
  <c r="P20" i="22"/>
  <c r="L21" i="22"/>
  <c r="O21" i="22"/>
  <c r="P21" i="22"/>
  <c r="L22" i="22"/>
  <c r="O22" i="22"/>
  <c r="P22" i="22"/>
  <c r="L23" i="22"/>
  <c r="O23" i="22"/>
  <c r="P23" i="22"/>
  <c r="L24" i="22"/>
  <c r="O24" i="22"/>
  <c r="P24" i="22"/>
  <c r="L25" i="22"/>
  <c r="O25" i="22"/>
  <c r="P25" i="22"/>
  <c r="L26" i="22"/>
  <c r="O26" i="22"/>
  <c r="P26" i="22"/>
  <c r="L27" i="22"/>
  <c r="O27" i="22"/>
  <c r="P27" i="22"/>
  <c r="L28" i="22"/>
  <c r="O28" i="22"/>
  <c r="P28" i="22"/>
  <c r="L29" i="22"/>
  <c r="O29" i="22"/>
  <c r="P29" i="22"/>
  <c r="L30" i="22"/>
  <c r="O30" i="22"/>
  <c r="P30" i="22"/>
  <c r="Q31" i="22"/>
  <c r="B32" i="22"/>
  <c r="C32" i="22"/>
  <c r="D32" i="22"/>
  <c r="E32" i="22"/>
  <c r="F32" i="22"/>
  <c r="G32" i="22"/>
  <c r="H32" i="22"/>
  <c r="I32" i="22"/>
  <c r="J32" i="22"/>
  <c r="K32" i="22"/>
  <c r="A1" i="20"/>
  <c r="B1" i="20"/>
  <c r="E7" i="20"/>
  <c r="K7" i="20" s="1"/>
  <c r="N7" i="20"/>
  <c r="O7" i="20"/>
  <c r="O31" i="20" s="1"/>
  <c r="E8" i="20"/>
  <c r="K8" i="20"/>
  <c r="N8" i="20"/>
  <c r="N31" i="20" s="1"/>
  <c r="O8" i="20"/>
  <c r="E9" i="20"/>
  <c r="K9" i="20" s="1"/>
  <c r="N9" i="20"/>
  <c r="O9" i="20"/>
  <c r="E10" i="20"/>
  <c r="K10" i="20"/>
  <c r="N10" i="20"/>
  <c r="O10" i="20"/>
  <c r="E11" i="20"/>
  <c r="K11" i="20" s="1"/>
  <c r="N11" i="20"/>
  <c r="O11" i="20"/>
  <c r="E12" i="20"/>
  <c r="K12" i="20"/>
  <c r="N12" i="20"/>
  <c r="O12" i="20"/>
  <c r="E13" i="20"/>
  <c r="K13" i="20" s="1"/>
  <c r="N13" i="20"/>
  <c r="O13" i="20"/>
  <c r="E14" i="20"/>
  <c r="K14" i="20"/>
  <c r="N14" i="20"/>
  <c r="O14" i="20"/>
  <c r="E15" i="20"/>
  <c r="K15" i="20" s="1"/>
  <c r="N15" i="20"/>
  <c r="O15" i="20"/>
  <c r="E16" i="20"/>
  <c r="K16" i="20"/>
  <c r="N16" i="20"/>
  <c r="O16" i="20"/>
  <c r="E17" i="20"/>
  <c r="K17" i="20" s="1"/>
  <c r="N17" i="20"/>
  <c r="O17" i="20"/>
  <c r="E18" i="20"/>
  <c r="K18" i="20"/>
  <c r="N18" i="20"/>
  <c r="O18" i="20"/>
  <c r="E19" i="20"/>
  <c r="K19" i="20" s="1"/>
  <c r="N19" i="20"/>
  <c r="O19" i="20"/>
  <c r="E20" i="20"/>
  <c r="K20" i="20"/>
  <c r="N20" i="20"/>
  <c r="O20" i="20"/>
  <c r="E21" i="20"/>
  <c r="K21" i="20" s="1"/>
  <c r="N21" i="20"/>
  <c r="O21" i="20"/>
  <c r="E22" i="20"/>
  <c r="K22" i="20"/>
  <c r="N22" i="20"/>
  <c r="O22" i="20"/>
  <c r="E23" i="20"/>
  <c r="K23" i="20" s="1"/>
  <c r="N23" i="20"/>
  <c r="O23" i="20"/>
  <c r="E24" i="20"/>
  <c r="K24" i="20"/>
  <c r="N24" i="20"/>
  <c r="O24" i="20"/>
  <c r="E25" i="20"/>
  <c r="K25" i="20" s="1"/>
  <c r="N25" i="20"/>
  <c r="O25" i="20"/>
  <c r="E26" i="20"/>
  <c r="K26" i="20"/>
  <c r="N26" i="20"/>
  <c r="O26" i="20"/>
  <c r="E27" i="20"/>
  <c r="K27" i="20" s="1"/>
  <c r="N27" i="20"/>
  <c r="O27" i="20"/>
  <c r="E28" i="20"/>
  <c r="K28" i="20"/>
  <c r="N28" i="20"/>
  <c r="O28" i="20"/>
  <c r="E29" i="20"/>
  <c r="K29" i="20" s="1"/>
  <c r="N29" i="20"/>
  <c r="O29" i="20"/>
  <c r="E30" i="20"/>
  <c r="K30" i="20"/>
  <c r="N30" i="20"/>
  <c r="O30" i="20"/>
  <c r="P31" i="20"/>
  <c r="B32" i="20"/>
  <c r="C32" i="20"/>
  <c r="D32" i="20"/>
  <c r="E32" i="20"/>
  <c r="F32" i="20"/>
  <c r="G32" i="20"/>
  <c r="H32" i="20"/>
  <c r="I32" i="20"/>
  <c r="J32" i="20"/>
  <c r="A1" i="23"/>
  <c r="B1" i="23"/>
  <c r="L7" i="23"/>
  <c r="L32" i="23" s="1"/>
  <c r="O7" i="23"/>
  <c r="P7" i="23"/>
  <c r="L8" i="23"/>
  <c r="O8" i="23"/>
  <c r="P8" i="23"/>
  <c r="P31" i="23" s="1"/>
  <c r="L9" i="23"/>
  <c r="O9" i="23"/>
  <c r="P9" i="23"/>
  <c r="L10" i="23"/>
  <c r="O10" i="23"/>
  <c r="P10" i="23"/>
  <c r="L11" i="23"/>
  <c r="O11" i="23"/>
  <c r="P11" i="23"/>
  <c r="L12" i="23"/>
  <c r="O12" i="23"/>
  <c r="P12" i="23"/>
  <c r="L13" i="23"/>
  <c r="O13" i="23"/>
  <c r="P13" i="23"/>
  <c r="L14" i="23"/>
  <c r="O14" i="23"/>
  <c r="P14" i="23"/>
  <c r="L15" i="23"/>
  <c r="O15" i="23"/>
  <c r="P15" i="23"/>
  <c r="L16" i="23"/>
  <c r="O16" i="23"/>
  <c r="P16" i="23"/>
  <c r="L17" i="23"/>
  <c r="O17" i="23"/>
  <c r="P17" i="23"/>
  <c r="L18" i="23"/>
  <c r="O18" i="23"/>
  <c r="P18" i="23"/>
  <c r="L19" i="23"/>
  <c r="O19" i="23"/>
  <c r="P19" i="23"/>
  <c r="L20" i="23"/>
  <c r="O20" i="23"/>
  <c r="P20" i="23"/>
  <c r="L21" i="23"/>
  <c r="O21" i="23"/>
  <c r="P21" i="23"/>
  <c r="L22" i="23"/>
  <c r="O22" i="23"/>
  <c r="P22" i="23"/>
  <c r="L23" i="23"/>
  <c r="O23" i="23"/>
  <c r="P23" i="23"/>
  <c r="L24" i="23"/>
  <c r="O24" i="23"/>
  <c r="P24" i="23"/>
  <c r="L25" i="23"/>
  <c r="O25" i="23"/>
  <c r="P25" i="23"/>
  <c r="L26" i="23"/>
  <c r="O26" i="23"/>
  <c r="P26" i="23"/>
  <c r="L27" i="23"/>
  <c r="O27" i="23"/>
  <c r="P27" i="23"/>
  <c r="L28" i="23"/>
  <c r="O28" i="23"/>
  <c r="P28" i="23"/>
  <c r="L29" i="23"/>
  <c r="O29" i="23"/>
  <c r="P29" i="23"/>
  <c r="L30" i="23"/>
  <c r="O30" i="23"/>
  <c r="P30" i="23"/>
  <c r="O31" i="23"/>
  <c r="Q31" i="23"/>
  <c r="B32" i="23"/>
  <c r="C32" i="23"/>
  <c r="D32" i="23"/>
  <c r="E32" i="23"/>
  <c r="F32" i="23"/>
  <c r="G32" i="23"/>
  <c r="H32" i="23"/>
  <c r="I32" i="23"/>
  <c r="J32" i="23"/>
  <c r="K32" i="23"/>
  <c r="A1" i="18"/>
  <c r="B1" i="18"/>
  <c r="K8" i="18"/>
  <c r="K33" i="18" s="1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B33" i="18"/>
  <c r="C33" i="18"/>
  <c r="D33" i="18"/>
  <c r="E33" i="18"/>
  <c r="F33" i="18"/>
  <c r="G33" i="18"/>
  <c r="H33" i="18"/>
  <c r="I33" i="18"/>
  <c r="J33" i="18"/>
  <c r="C9" i="29"/>
  <c r="D9" i="29"/>
  <c r="C10" i="29"/>
  <c r="D10" i="29"/>
  <c r="C11" i="29"/>
  <c r="D11" i="29"/>
  <c r="A3" i="27"/>
  <c r="A6" i="27" s="1"/>
  <c r="B40" i="27"/>
  <c r="C40" i="27"/>
  <c r="D40" i="27"/>
  <c r="E40" i="27"/>
  <c r="F40" i="27"/>
  <c r="N40" i="27"/>
  <c r="O40" i="27"/>
  <c r="B41" i="27"/>
  <c r="C41" i="27"/>
  <c r="D41" i="27"/>
  <c r="E41" i="27"/>
  <c r="F41" i="27"/>
  <c r="N41" i="27"/>
  <c r="O41" i="27"/>
  <c r="B42" i="27"/>
  <c r="C42" i="27"/>
  <c r="D42" i="27"/>
  <c r="E42" i="27"/>
  <c r="F42" i="27"/>
  <c r="N42" i="27"/>
  <c r="O42" i="27"/>
  <c r="A1" i="15"/>
  <c r="B1" i="15" s="1"/>
  <c r="J8" i="15"/>
  <c r="J9" i="15"/>
  <c r="J33" i="15" s="1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B33" i="15"/>
  <c r="C33" i="15"/>
  <c r="D33" i="15"/>
  <c r="E33" i="15"/>
  <c r="F33" i="15"/>
  <c r="G33" i="15"/>
  <c r="H33" i="15"/>
  <c r="I33" i="15"/>
  <c r="A1" i="6"/>
  <c r="B1" i="6"/>
  <c r="F7" i="6"/>
  <c r="F32" i="6" s="1"/>
  <c r="N7" i="6"/>
  <c r="Q7" i="6"/>
  <c r="R7" i="6"/>
  <c r="T7" i="6"/>
  <c r="F8" i="6"/>
  <c r="N8" i="6"/>
  <c r="Q8" i="6"/>
  <c r="R8" i="6"/>
  <c r="T8" i="6"/>
  <c r="F9" i="6"/>
  <c r="N9" i="6"/>
  <c r="Q9" i="6"/>
  <c r="R9" i="6"/>
  <c r="T9" i="6"/>
  <c r="F10" i="6"/>
  <c r="N10" i="6"/>
  <c r="Q10" i="6"/>
  <c r="T10" i="6" s="1"/>
  <c r="R10" i="6"/>
  <c r="F11" i="6"/>
  <c r="N11" i="6"/>
  <c r="Q11" i="6"/>
  <c r="R11" i="6"/>
  <c r="T11" i="6"/>
  <c r="F12" i="6"/>
  <c r="N12" i="6" s="1"/>
  <c r="Q12" i="6"/>
  <c r="R12" i="6"/>
  <c r="T12" i="6"/>
  <c r="F13" i="6"/>
  <c r="N13" i="6"/>
  <c r="Q13" i="6"/>
  <c r="T13" i="6" s="1"/>
  <c r="R13" i="6"/>
  <c r="F14" i="6"/>
  <c r="N14" i="6" s="1"/>
  <c r="Q14" i="6"/>
  <c r="R14" i="6"/>
  <c r="T14" i="6"/>
  <c r="F15" i="6"/>
  <c r="N15" i="6"/>
  <c r="Q15" i="6"/>
  <c r="R15" i="6"/>
  <c r="T15" i="6"/>
  <c r="F16" i="6"/>
  <c r="N16" i="6"/>
  <c r="Q16" i="6"/>
  <c r="R16" i="6"/>
  <c r="T16" i="6"/>
  <c r="F17" i="6"/>
  <c r="N17" i="6"/>
  <c r="Q17" i="6"/>
  <c r="R17" i="6"/>
  <c r="T17" i="6"/>
  <c r="F18" i="6"/>
  <c r="N18" i="6"/>
  <c r="Q18" i="6"/>
  <c r="T18" i="6" s="1"/>
  <c r="R18" i="6"/>
  <c r="F19" i="6"/>
  <c r="N19" i="6"/>
  <c r="Q19" i="6"/>
  <c r="R19" i="6"/>
  <c r="T19" i="6"/>
  <c r="F20" i="6"/>
  <c r="N20" i="6" s="1"/>
  <c r="Q20" i="6"/>
  <c r="R20" i="6"/>
  <c r="T20" i="6"/>
  <c r="F21" i="6"/>
  <c r="N21" i="6"/>
  <c r="Q21" i="6"/>
  <c r="T21" i="6" s="1"/>
  <c r="R21" i="6"/>
  <c r="F22" i="6"/>
  <c r="N22" i="6" s="1"/>
  <c r="Q22" i="6"/>
  <c r="R22" i="6"/>
  <c r="T22" i="6"/>
  <c r="F23" i="6"/>
  <c r="N23" i="6"/>
  <c r="Q23" i="6"/>
  <c r="R23" i="6"/>
  <c r="T23" i="6"/>
  <c r="F24" i="6"/>
  <c r="N24" i="6"/>
  <c r="Q24" i="6"/>
  <c r="R24" i="6"/>
  <c r="T24" i="6"/>
  <c r="F25" i="6"/>
  <c r="N25" i="6"/>
  <c r="Q25" i="6"/>
  <c r="R25" i="6"/>
  <c r="T25" i="6"/>
  <c r="F26" i="6"/>
  <c r="N26" i="6"/>
  <c r="Q26" i="6"/>
  <c r="T26" i="6" s="1"/>
  <c r="R26" i="6"/>
  <c r="F27" i="6"/>
  <c r="N27" i="6"/>
  <c r="Q27" i="6"/>
  <c r="R27" i="6"/>
  <c r="T27" i="6"/>
  <c r="F28" i="6"/>
  <c r="N28" i="6" s="1"/>
  <c r="Q28" i="6"/>
  <c r="R28" i="6"/>
  <c r="T28" i="6"/>
  <c r="F29" i="6"/>
  <c r="N29" i="6"/>
  <c r="Q29" i="6"/>
  <c r="T29" i="6" s="1"/>
  <c r="R29" i="6"/>
  <c r="F30" i="6"/>
  <c r="N30" i="6" s="1"/>
  <c r="Q30" i="6"/>
  <c r="R30" i="6"/>
  <c r="T30" i="6"/>
  <c r="R31" i="6"/>
  <c r="B32" i="6"/>
  <c r="C32" i="6"/>
  <c r="D32" i="6"/>
  <c r="E32" i="6"/>
  <c r="G32" i="6"/>
  <c r="H32" i="6"/>
  <c r="I32" i="6"/>
  <c r="J32" i="6"/>
  <c r="K32" i="6"/>
  <c r="L32" i="6"/>
  <c r="M32" i="6"/>
  <c r="A1" i="21"/>
  <c r="B1" i="21"/>
  <c r="C7" i="21"/>
  <c r="N7" i="21"/>
  <c r="Q7" i="21"/>
  <c r="Q31" i="21" s="1"/>
  <c r="R7" i="21"/>
  <c r="R31" i="21" s="1"/>
  <c r="T7" i="21"/>
  <c r="T31" i="21" s="1"/>
  <c r="C8" i="21"/>
  <c r="C32" i="21" s="1"/>
  <c r="N8" i="21"/>
  <c r="Q8" i="21"/>
  <c r="T8" i="21" s="1"/>
  <c r="R8" i="21"/>
  <c r="C9" i="21"/>
  <c r="N9" i="21"/>
  <c r="Q9" i="21"/>
  <c r="R9" i="21"/>
  <c r="T9" i="21"/>
  <c r="C10" i="21"/>
  <c r="N10" i="21" s="1"/>
  <c r="Q10" i="21"/>
  <c r="R10" i="21"/>
  <c r="T10" i="21"/>
  <c r="C11" i="21"/>
  <c r="N11" i="21"/>
  <c r="Q11" i="21"/>
  <c r="T11" i="21" s="1"/>
  <c r="R11" i="21"/>
  <c r="C12" i="21"/>
  <c r="N12" i="21" s="1"/>
  <c r="Q12" i="21"/>
  <c r="R12" i="21"/>
  <c r="T12" i="21"/>
  <c r="C13" i="21"/>
  <c r="N13" i="21"/>
  <c r="Q13" i="21"/>
  <c r="R13" i="21"/>
  <c r="T13" i="21"/>
  <c r="C14" i="21"/>
  <c r="N14" i="21"/>
  <c r="Q14" i="21"/>
  <c r="R14" i="21"/>
  <c r="T14" i="21"/>
  <c r="C15" i="21"/>
  <c r="N15" i="21"/>
  <c r="Q15" i="21"/>
  <c r="R15" i="21"/>
  <c r="T15" i="21"/>
  <c r="C16" i="21"/>
  <c r="N16" i="21"/>
  <c r="Q16" i="21"/>
  <c r="T16" i="21" s="1"/>
  <c r="R16" i="21"/>
  <c r="C17" i="21"/>
  <c r="N17" i="21"/>
  <c r="Q17" i="21"/>
  <c r="R17" i="21"/>
  <c r="T17" i="21"/>
  <c r="C18" i="21"/>
  <c r="N18" i="21" s="1"/>
  <c r="Q18" i="21"/>
  <c r="R18" i="21"/>
  <c r="T18" i="21"/>
  <c r="C19" i="21"/>
  <c r="N19" i="21"/>
  <c r="Q19" i="21"/>
  <c r="T19" i="21" s="1"/>
  <c r="R19" i="21"/>
  <c r="C20" i="21"/>
  <c r="N20" i="21" s="1"/>
  <c r="Q20" i="21"/>
  <c r="R20" i="21"/>
  <c r="T20" i="21"/>
  <c r="C21" i="21"/>
  <c r="N21" i="21"/>
  <c r="Q21" i="21"/>
  <c r="R21" i="21"/>
  <c r="T21" i="21"/>
  <c r="C22" i="21"/>
  <c r="N22" i="21"/>
  <c r="Q22" i="21"/>
  <c r="R22" i="21"/>
  <c r="T22" i="21"/>
  <c r="C23" i="21"/>
  <c r="N23" i="21"/>
  <c r="Q23" i="21"/>
  <c r="R23" i="21"/>
  <c r="T23" i="21"/>
  <c r="C24" i="21"/>
  <c r="N24" i="21"/>
  <c r="Q24" i="21"/>
  <c r="T24" i="21" s="1"/>
  <c r="R24" i="21"/>
  <c r="C25" i="21"/>
  <c r="N25" i="21"/>
  <c r="Q25" i="21"/>
  <c r="R25" i="21"/>
  <c r="T25" i="21"/>
  <c r="C26" i="21"/>
  <c r="N26" i="21" s="1"/>
  <c r="Q26" i="21"/>
  <c r="R26" i="21"/>
  <c r="T26" i="21"/>
  <c r="C27" i="21"/>
  <c r="N27" i="21"/>
  <c r="Q27" i="21"/>
  <c r="T27" i="21" s="1"/>
  <c r="R27" i="21"/>
  <c r="C28" i="21"/>
  <c r="N28" i="21" s="1"/>
  <c r="Q28" i="21"/>
  <c r="R28" i="21"/>
  <c r="T28" i="21"/>
  <c r="C29" i="21"/>
  <c r="N29" i="21"/>
  <c r="Q29" i="21"/>
  <c r="R29" i="21"/>
  <c r="T29" i="21"/>
  <c r="C30" i="21"/>
  <c r="N30" i="21"/>
  <c r="Q30" i="21"/>
  <c r="R30" i="21"/>
  <c r="T30" i="21"/>
  <c r="B32" i="21"/>
  <c r="D32" i="21"/>
  <c r="E32" i="21"/>
  <c r="F32" i="21"/>
  <c r="G32" i="21"/>
  <c r="H32" i="21"/>
  <c r="I32" i="21"/>
  <c r="J32" i="21"/>
  <c r="K32" i="21"/>
  <c r="L32" i="21"/>
  <c r="M32" i="21"/>
  <c r="A1" i="25"/>
  <c r="B1" i="25"/>
  <c r="H8" i="25"/>
  <c r="H33" i="25" s="1"/>
  <c r="M8" i="25"/>
  <c r="H9" i="25"/>
  <c r="M9" i="25"/>
  <c r="H10" i="25"/>
  <c r="M10" i="25"/>
  <c r="H11" i="25"/>
  <c r="M11" i="25"/>
  <c r="H12" i="25"/>
  <c r="M12" i="25"/>
  <c r="H13" i="25"/>
  <c r="M13" i="25"/>
  <c r="H14" i="25"/>
  <c r="M14" i="25"/>
  <c r="H15" i="25"/>
  <c r="M15" i="25"/>
  <c r="H16" i="25"/>
  <c r="M16" i="25"/>
  <c r="H17" i="25"/>
  <c r="M17" i="25"/>
  <c r="H18" i="25"/>
  <c r="M18" i="25"/>
  <c r="H19" i="25"/>
  <c r="M19" i="25"/>
  <c r="H20" i="25"/>
  <c r="M20" i="25"/>
  <c r="H21" i="25"/>
  <c r="M21" i="25"/>
  <c r="H22" i="25"/>
  <c r="M22" i="25"/>
  <c r="H23" i="25"/>
  <c r="M23" i="25"/>
  <c r="H24" i="25"/>
  <c r="M24" i="25"/>
  <c r="H25" i="25"/>
  <c r="M25" i="25"/>
  <c r="H26" i="25"/>
  <c r="M26" i="25"/>
  <c r="H27" i="25"/>
  <c r="M27" i="25"/>
  <c r="H28" i="25"/>
  <c r="M28" i="25"/>
  <c r="H29" i="25"/>
  <c r="M29" i="25"/>
  <c r="H30" i="25"/>
  <c r="M30" i="25"/>
  <c r="H31" i="25"/>
  <c r="M31" i="25"/>
  <c r="B33" i="25"/>
  <c r="C33" i="25"/>
  <c r="D33" i="25"/>
  <c r="E33" i="25"/>
  <c r="F33" i="25"/>
  <c r="G33" i="25"/>
  <c r="I33" i="25"/>
  <c r="J33" i="25"/>
  <c r="K33" i="25"/>
  <c r="L33" i="25"/>
  <c r="M33" i="25"/>
  <c r="A1" i="26"/>
  <c r="B1" i="26"/>
  <c r="H8" i="26"/>
  <c r="L8" i="26"/>
  <c r="L33" i="26" s="1"/>
  <c r="H9" i="26"/>
  <c r="L9" i="26"/>
  <c r="H10" i="26"/>
  <c r="L10" i="26"/>
  <c r="H11" i="26"/>
  <c r="L11" i="26"/>
  <c r="H12" i="26"/>
  <c r="L12" i="26"/>
  <c r="H13" i="26"/>
  <c r="L13" i="26"/>
  <c r="H14" i="26"/>
  <c r="L14" i="26"/>
  <c r="H15" i="26"/>
  <c r="L15" i="26"/>
  <c r="H16" i="26"/>
  <c r="L16" i="26"/>
  <c r="H17" i="26"/>
  <c r="L17" i="26"/>
  <c r="H18" i="26"/>
  <c r="L18" i="26"/>
  <c r="H19" i="26"/>
  <c r="L19" i="26"/>
  <c r="H20" i="26"/>
  <c r="L20" i="26"/>
  <c r="H21" i="26"/>
  <c r="L21" i="26"/>
  <c r="H22" i="26"/>
  <c r="L22" i="26"/>
  <c r="H23" i="26"/>
  <c r="L23" i="26"/>
  <c r="H24" i="26"/>
  <c r="L24" i="26"/>
  <c r="H25" i="26"/>
  <c r="L25" i="26"/>
  <c r="H26" i="26"/>
  <c r="L26" i="26"/>
  <c r="H27" i="26"/>
  <c r="L27" i="26"/>
  <c r="H28" i="26"/>
  <c r="L28" i="26"/>
  <c r="H29" i="26"/>
  <c r="L29" i="26"/>
  <c r="H30" i="26"/>
  <c r="L30" i="26"/>
  <c r="H31" i="26"/>
  <c r="L31" i="26"/>
  <c r="B33" i="26"/>
  <c r="C33" i="26"/>
  <c r="D33" i="26"/>
  <c r="E33" i="26"/>
  <c r="F33" i="26"/>
  <c r="G33" i="26"/>
  <c r="H33" i="26"/>
  <c r="I33" i="26"/>
  <c r="J33" i="26"/>
  <c r="K33" i="26"/>
  <c r="A1" i="24"/>
  <c r="B1" i="24"/>
  <c r="H8" i="24"/>
  <c r="H33" i="24" s="1"/>
  <c r="M8" i="24"/>
  <c r="M33" i="24" s="1"/>
  <c r="H9" i="24"/>
  <c r="M9" i="24" s="1"/>
  <c r="H10" i="24"/>
  <c r="M10" i="24" s="1"/>
  <c r="H11" i="24"/>
  <c r="M11" i="24"/>
  <c r="H12" i="24"/>
  <c r="M12" i="24"/>
  <c r="H13" i="24"/>
  <c r="M13" i="24" s="1"/>
  <c r="H14" i="24"/>
  <c r="M14" i="24" s="1"/>
  <c r="H15" i="24"/>
  <c r="M15" i="24"/>
  <c r="H16" i="24"/>
  <c r="M16" i="24"/>
  <c r="H17" i="24"/>
  <c r="M17" i="24" s="1"/>
  <c r="H18" i="24"/>
  <c r="M18" i="24" s="1"/>
  <c r="H19" i="24"/>
  <c r="M19" i="24"/>
  <c r="H20" i="24"/>
  <c r="M20" i="24"/>
  <c r="H21" i="24"/>
  <c r="M21" i="24" s="1"/>
  <c r="H22" i="24"/>
  <c r="M22" i="24" s="1"/>
  <c r="H23" i="24"/>
  <c r="M23" i="24"/>
  <c r="H24" i="24"/>
  <c r="M24" i="24"/>
  <c r="H25" i="24"/>
  <c r="M25" i="24" s="1"/>
  <c r="H26" i="24"/>
  <c r="M26" i="24" s="1"/>
  <c r="H27" i="24"/>
  <c r="M27" i="24"/>
  <c r="H28" i="24"/>
  <c r="M28" i="24"/>
  <c r="H29" i="24"/>
  <c r="M29" i="24" s="1"/>
  <c r="H30" i="24"/>
  <c r="M30" i="24" s="1"/>
  <c r="H31" i="24"/>
  <c r="M31" i="24"/>
  <c r="B33" i="24"/>
  <c r="C33" i="24"/>
  <c r="D33" i="24"/>
  <c r="E33" i="24"/>
  <c r="F33" i="24"/>
  <c r="G33" i="24"/>
  <c r="I33" i="24"/>
  <c r="J33" i="24"/>
  <c r="K33" i="24"/>
  <c r="L33" i="24"/>
  <c r="A1" i="13"/>
  <c r="B1" i="13" s="1"/>
  <c r="L8" i="13"/>
  <c r="L9" i="13"/>
  <c r="L10" i="13"/>
  <c r="L11" i="13"/>
  <c r="L33" i="13" s="1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B33" i="13"/>
  <c r="C33" i="13"/>
  <c r="D33" i="13"/>
  <c r="E33" i="13"/>
  <c r="F33" i="13"/>
  <c r="G33" i="13"/>
  <c r="H33" i="13"/>
  <c r="I33" i="13"/>
  <c r="J33" i="13"/>
  <c r="K33" i="13"/>
  <c r="B1" i="12"/>
  <c r="J7" i="12"/>
  <c r="J32" i="12" s="1"/>
  <c r="M7" i="12"/>
  <c r="N7" i="12"/>
  <c r="N31" i="12" s="1"/>
  <c r="O7" i="12"/>
  <c r="J8" i="12"/>
  <c r="M8" i="12"/>
  <c r="N8" i="12"/>
  <c r="O8" i="12"/>
  <c r="J9" i="12"/>
  <c r="M9" i="12"/>
  <c r="N9" i="12"/>
  <c r="O9" i="12"/>
  <c r="J10" i="12"/>
  <c r="M10" i="12"/>
  <c r="N10" i="12"/>
  <c r="O10" i="12"/>
  <c r="J11" i="12"/>
  <c r="M11" i="12"/>
  <c r="N11" i="12"/>
  <c r="O11" i="12"/>
  <c r="J12" i="12"/>
  <c r="M12" i="12"/>
  <c r="N12" i="12"/>
  <c r="O12" i="12"/>
  <c r="J13" i="12"/>
  <c r="M13" i="12"/>
  <c r="N13" i="12"/>
  <c r="O13" i="12"/>
  <c r="J14" i="12"/>
  <c r="M14" i="12"/>
  <c r="N14" i="12"/>
  <c r="O14" i="12"/>
  <c r="J15" i="12"/>
  <c r="M15" i="12"/>
  <c r="N15" i="12"/>
  <c r="O15" i="12"/>
  <c r="J16" i="12"/>
  <c r="M16" i="12"/>
  <c r="N16" i="12"/>
  <c r="O16" i="12"/>
  <c r="J17" i="12"/>
  <c r="M17" i="12"/>
  <c r="N17" i="12"/>
  <c r="O17" i="12"/>
  <c r="J18" i="12"/>
  <c r="M18" i="12"/>
  <c r="N18" i="12"/>
  <c r="O18" i="12"/>
  <c r="J19" i="12"/>
  <c r="M19" i="12"/>
  <c r="N19" i="12"/>
  <c r="O19" i="12"/>
  <c r="J20" i="12"/>
  <c r="M20" i="12"/>
  <c r="N20" i="12"/>
  <c r="O20" i="12"/>
  <c r="J21" i="12"/>
  <c r="M21" i="12"/>
  <c r="N21" i="12"/>
  <c r="O21" i="12"/>
  <c r="J22" i="12"/>
  <c r="M22" i="12"/>
  <c r="N22" i="12"/>
  <c r="O22" i="12"/>
  <c r="J23" i="12"/>
  <c r="M23" i="12"/>
  <c r="N23" i="12"/>
  <c r="O23" i="12"/>
  <c r="J24" i="12"/>
  <c r="M24" i="12"/>
  <c r="N24" i="12"/>
  <c r="O24" i="12"/>
  <c r="J25" i="12"/>
  <c r="M25" i="12"/>
  <c r="N25" i="12"/>
  <c r="O25" i="12"/>
  <c r="J26" i="12"/>
  <c r="M26" i="12"/>
  <c r="N26" i="12"/>
  <c r="O26" i="12"/>
  <c r="J27" i="12"/>
  <c r="M27" i="12"/>
  <c r="N27" i="12"/>
  <c r="O27" i="12"/>
  <c r="J28" i="12"/>
  <c r="M28" i="12"/>
  <c r="N28" i="12"/>
  <c r="O28" i="12"/>
  <c r="J29" i="12"/>
  <c r="M29" i="12"/>
  <c r="N29" i="12"/>
  <c r="O29" i="12"/>
  <c r="J30" i="12"/>
  <c r="M30" i="12"/>
  <c r="N30" i="12"/>
  <c r="O30" i="12"/>
  <c r="M31" i="12"/>
  <c r="O31" i="12"/>
  <c r="B32" i="12"/>
  <c r="C32" i="12"/>
  <c r="D32" i="12"/>
  <c r="E32" i="12"/>
  <c r="F32" i="12"/>
  <c r="G32" i="12"/>
  <c r="H32" i="12"/>
  <c r="I32" i="12"/>
  <c r="A1" i="14"/>
  <c r="B1" i="14"/>
  <c r="K7" i="14"/>
  <c r="K32" i="14" s="1"/>
  <c r="N7" i="14"/>
  <c r="N31" i="14" s="1"/>
  <c r="O7" i="14"/>
  <c r="O31" i="14" s="1"/>
  <c r="P7" i="14"/>
  <c r="K8" i="14"/>
  <c r="N8" i="14"/>
  <c r="O8" i="14"/>
  <c r="P8" i="14"/>
  <c r="K9" i="14"/>
  <c r="N9" i="14"/>
  <c r="O9" i="14"/>
  <c r="P9" i="14"/>
  <c r="K10" i="14"/>
  <c r="N10" i="14"/>
  <c r="O10" i="14"/>
  <c r="P10" i="14"/>
  <c r="K11" i="14"/>
  <c r="N11" i="14"/>
  <c r="O11" i="14"/>
  <c r="P11" i="14"/>
  <c r="K12" i="14"/>
  <c r="N12" i="14"/>
  <c r="O12" i="14"/>
  <c r="P12" i="14"/>
  <c r="K13" i="14"/>
  <c r="N13" i="14"/>
  <c r="O13" i="14"/>
  <c r="P13" i="14"/>
  <c r="K14" i="14"/>
  <c r="N14" i="14"/>
  <c r="O14" i="14"/>
  <c r="P14" i="14"/>
  <c r="K15" i="14"/>
  <c r="N15" i="14"/>
  <c r="O15" i="14"/>
  <c r="P15" i="14"/>
  <c r="K16" i="14"/>
  <c r="N16" i="14"/>
  <c r="O16" i="14"/>
  <c r="P16" i="14"/>
  <c r="K17" i="14"/>
  <c r="N17" i="14"/>
  <c r="O17" i="14"/>
  <c r="P17" i="14"/>
  <c r="K18" i="14"/>
  <c r="N18" i="14"/>
  <c r="O18" i="14"/>
  <c r="P18" i="14"/>
  <c r="K19" i="14"/>
  <c r="N19" i="14"/>
  <c r="O19" i="14"/>
  <c r="P19" i="14"/>
  <c r="K20" i="14"/>
  <c r="N20" i="14"/>
  <c r="O20" i="14"/>
  <c r="P20" i="14"/>
  <c r="K21" i="14"/>
  <c r="N21" i="14"/>
  <c r="O21" i="14"/>
  <c r="P21" i="14"/>
  <c r="K22" i="14"/>
  <c r="N22" i="14"/>
  <c r="O22" i="14"/>
  <c r="P22" i="14"/>
  <c r="K23" i="14"/>
  <c r="N23" i="14"/>
  <c r="O23" i="14"/>
  <c r="P23" i="14"/>
  <c r="K24" i="14"/>
  <c r="N24" i="14"/>
  <c r="O24" i="14"/>
  <c r="P24" i="14"/>
  <c r="K25" i="14"/>
  <c r="N25" i="14"/>
  <c r="O25" i="14"/>
  <c r="P25" i="14"/>
  <c r="K26" i="14"/>
  <c r="N26" i="14"/>
  <c r="O26" i="14"/>
  <c r="P26" i="14"/>
  <c r="K27" i="14"/>
  <c r="N27" i="14"/>
  <c r="O27" i="14"/>
  <c r="P27" i="14"/>
  <c r="K28" i="14"/>
  <c r="N28" i="14"/>
  <c r="O28" i="14"/>
  <c r="P28" i="14"/>
  <c r="K29" i="14"/>
  <c r="N29" i="14"/>
  <c r="O29" i="14"/>
  <c r="P29" i="14"/>
  <c r="K30" i="14"/>
  <c r="N30" i="14"/>
  <c r="O30" i="14"/>
  <c r="P30" i="14"/>
  <c r="P31" i="14"/>
  <c r="B32" i="14"/>
  <c r="C32" i="14"/>
  <c r="D32" i="14"/>
  <c r="E32" i="14"/>
  <c r="F32" i="14"/>
  <c r="G32" i="14"/>
  <c r="H32" i="14"/>
  <c r="I32" i="14"/>
  <c r="J32" i="14"/>
  <c r="A1" i="7"/>
  <c r="B1" i="7"/>
  <c r="J8" i="7"/>
  <c r="J9" i="7"/>
  <c r="J33" i="7" s="1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33" i="7"/>
  <c r="C33" i="7"/>
  <c r="D33" i="7"/>
  <c r="E33" i="7"/>
  <c r="F33" i="7"/>
  <c r="G33" i="7"/>
  <c r="H33" i="7"/>
  <c r="I33" i="7"/>
  <c r="A1" i="4"/>
  <c r="B1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B33" i="4"/>
  <c r="C33" i="4"/>
  <c r="D33" i="4"/>
  <c r="E33" i="4"/>
  <c r="F33" i="4"/>
  <c r="G33" i="4"/>
  <c r="H33" i="4"/>
  <c r="I33" i="4"/>
  <c r="J33" i="4"/>
  <c r="A1" i="8"/>
  <c r="B1" i="8"/>
  <c r="J8" i="8"/>
  <c r="J9" i="8"/>
  <c r="J33" i="8" s="1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33" i="8"/>
  <c r="C33" i="8"/>
  <c r="D33" i="8"/>
  <c r="E33" i="8"/>
  <c r="F33" i="8"/>
  <c r="G33" i="8"/>
  <c r="H33" i="8"/>
  <c r="I33" i="8"/>
  <c r="A1" i="2"/>
  <c r="B1" i="2"/>
  <c r="M8" i="2"/>
  <c r="M33" i="2" s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B33" i="2"/>
  <c r="C33" i="2"/>
  <c r="D33" i="2"/>
  <c r="E33" i="2"/>
  <c r="F33" i="2"/>
  <c r="G33" i="2"/>
  <c r="H33" i="2"/>
  <c r="I33" i="2"/>
  <c r="J33" i="2"/>
  <c r="K33" i="2"/>
  <c r="L33" i="2"/>
  <c r="A1" i="3"/>
  <c r="B1" i="3" s="1"/>
  <c r="L8" i="3"/>
  <c r="L9" i="3"/>
  <c r="L10" i="3"/>
  <c r="L11" i="3"/>
  <c r="L33" i="3" s="1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B33" i="3"/>
  <c r="C33" i="3"/>
  <c r="D33" i="3"/>
  <c r="E33" i="3"/>
  <c r="F33" i="3"/>
  <c r="G33" i="3"/>
  <c r="H33" i="3"/>
  <c r="I33" i="3"/>
  <c r="J33" i="3"/>
  <c r="K33" i="3"/>
  <c r="A1" i="10"/>
  <c r="B1" i="10"/>
  <c r="K7" i="10"/>
  <c r="N7" i="10"/>
  <c r="N31" i="10" s="1"/>
  <c r="O7" i="10"/>
  <c r="Q7" i="10"/>
  <c r="Q31" i="10" s="1"/>
  <c r="K8" i="10"/>
  <c r="N8" i="10"/>
  <c r="O8" i="10"/>
  <c r="Q8" i="10"/>
  <c r="K9" i="10"/>
  <c r="N9" i="10"/>
  <c r="O9" i="10"/>
  <c r="Q9" i="10"/>
  <c r="K10" i="10"/>
  <c r="N10" i="10"/>
  <c r="O10" i="10"/>
  <c r="Q10" i="10"/>
  <c r="K11" i="10"/>
  <c r="N11" i="10"/>
  <c r="O11" i="10"/>
  <c r="Q11" i="10"/>
  <c r="K12" i="10"/>
  <c r="N12" i="10"/>
  <c r="O12" i="10"/>
  <c r="Q12" i="10"/>
  <c r="K13" i="10"/>
  <c r="N13" i="10"/>
  <c r="O13" i="10"/>
  <c r="Q13" i="10"/>
  <c r="K14" i="10"/>
  <c r="N14" i="10"/>
  <c r="O14" i="10"/>
  <c r="Q14" i="10"/>
  <c r="K15" i="10"/>
  <c r="N15" i="10"/>
  <c r="O15" i="10"/>
  <c r="Q15" i="10"/>
  <c r="K16" i="10"/>
  <c r="N16" i="10"/>
  <c r="O16" i="10"/>
  <c r="Q16" i="10"/>
  <c r="K17" i="10"/>
  <c r="N17" i="10"/>
  <c r="O17" i="10"/>
  <c r="Q17" i="10"/>
  <c r="K18" i="10"/>
  <c r="N18" i="10"/>
  <c r="O18" i="10"/>
  <c r="Q18" i="10"/>
  <c r="K19" i="10"/>
  <c r="N19" i="10"/>
  <c r="O19" i="10"/>
  <c r="Q19" i="10"/>
  <c r="K20" i="10"/>
  <c r="N20" i="10"/>
  <c r="O20" i="10"/>
  <c r="Q20" i="10"/>
  <c r="K21" i="10"/>
  <c r="N21" i="10"/>
  <c r="O21" i="10"/>
  <c r="Q21" i="10"/>
  <c r="K22" i="10"/>
  <c r="N22" i="10"/>
  <c r="O22" i="10"/>
  <c r="Q22" i="10"/>
  <c r="K23" i="10"/>
  <c r="N23" i="10"/>
  <c r="O23" i="10"/>
  <c r="Q23" i="10"/>
  <c r="K24" i="10"/>
  <c r="N24" i="10"/>
  <c r="O24" i="10"/>
  <c r="Q24" i="10"/>
  <c r="K25" i="10"/>
  <c r="N25" i="10"/>
  <c r="O25" i="10"/>
  <c r="Q25" i="10"/>
  <c r="K26" i="10"/>
  <c r="N26" i="10"/>
  <c r="O26" i="10"/>
  <c r="Q26" i="10"/>
  <c r="K27" i="10"/>
  <c r="N27" i="10"/>
  <c r="O27" i="10"/>
  <c r="Q27" i="10"/>
  <c r="K28" i="10"/>
  <c r="N28" i="10"/>
  <c r="O28" i="10"/>
  <c r="Q28" i="10"/>
  <c r="K29" i="10"/>
  <c r="N29" i="10"/>
  <c r="O29" i="10"/>
  <c r="Q29" i="10"/>
  <c r="K30" i="10"/>
  <c r="N30" i="10"/>
  <c r="O30" i="10"/>
  <c r="Q30" i="10"/>
  <c r="O31" i="10"/>
  <c r="B32" i="10"/>
  <c r="C32" i="10"/>
  <c r="D32" i="10"/>
  <c r="E32" i="10"/>
  <c r="F32" i="10"/>
  <c r="G32" i="10"/>
  <c r="H32" i="10"/>
  <c r="I32" i="10"/>
  <c r="J32" i="10"/>
  <c r="K32" i="10"/>
  <c r="A1" i="5"/>
  <c r="B1" i="5"/>
  <c r="K7" i="5"/>
  <c r="K32" i="5" s="1"/>
  <c r="Q7" i="5"/>
  <c r="R7" i="5"/>
  <c r="R31" i="5" s="1"/>
  <c r="T7" i="5"/>
  <c r="K8" i="5"/>
  <c r="Q8" i="5"/>
  <c r="R8" i="5"/>
  <c r="T8" i="5"/>
  <c r="T31" i="5" s="1"/>
  <c r="K9" i="5"/>
  <c r="Q9" i="5"/>
  <c r="R9" i="5"/>
  <c r="T9" i="5"/>
  <c r="K10" i="5"/>
  <c r="Q10" i="5"/>
  <c r="R10" i="5"/>
  <c r="T10" i="5"/>
  <c r="K11" i="5"/>
  <c r="Q11" i="5"/>
  <c r="R11" i="5"/>
  <c r="T11" i="5"/>
  <c r="K12" i="5"/>
  <c r="Q12" i="5"/>
  <c r="R12" i="5"/>
  <c r="T12" i="5"/>
  <c r="K13" i="5"/>
  <c r="Q13" i="5"/>
  <c r="R13" i="5"/>
  <c r="T13" i="5"/>
  <c r="K14" i="5"/>
  <c r="Q14" i="5"/>
  <c r="R14" i="5"/>
  <c r="T14" i="5"/>
  <c r="K15" i="5"/>
  <c r="Q15" i="5"/>
  <c r="R15" i="5"/>
  <c r="T15" i="5"/>
  <c r="K16" i="5"/>
  <c r="Q16" i="5"/>
  <c r="R16" i="5"/>
  <c r="T16" i="5"/>
  <c r="K17" i="5"/>
  <c r="Q17" i="5"/>
  <c r="R17" i="5"/>
  <c r="T17" i="5"/>
  <c r="K18" i="5"/>
  <c r="Q18" i="5"/>
  <c r="R18" i="5"/>
  <c r="T18" i="5"/>
  <c r="K19" i="5"/>
  <c r="Q19" i="5"/>
  <c r="R19" i="5"/>
  <c r="T19" i="5"/>
  <c r="K20" i="5"/>
  <c r="Q20" i="5"/>
  <c r="R20" i="5"/>
  <c r="T20" i="5"/>
  <c r="K21" i="5"/>
  <c r="Q21" i="5"/>
  <c r="R21" i="5"/>
  <c r="T21" i="5"/>
  <c r="K22" i="5"/>
  <c r="Q22" i="5"/>
  <c r="R22" i="5"/>
  <c r="T22" i="5"/>
  <c r="K23" i="5"/>
  <c r="Q23" i="5"/>
  <c r="R23" i="5"/>
  <c r="T23" i="5"/>
  <c r="K24" i="5"/>
  <c r="Q24" i="5"/>
  <c r="R24" i="5"/>
  <c r="T24" i="5"/>
  <c r="K25" i="5"/>
  <c r="Q25" i="5"/>
  <c r="R25" i="5"/>
  <c r="T25" i="5"/>
  <c r="K26" i="5"/>
  <c r="Q26" i="5"/>
  <c r="R26" i="5"/>
  <c r="T26" i="5"/>
  <c r="K27" i="5"/>
  <c r="Q27" i="5"/>
  <c r="R27" i="5"/>
  <c r="T27" i="5"/>
  <c r="K28" i="5"/>
  <c r="Q28" i="5"/>
  <c r="R28" i="5"/>
  <c r="T28" i="5"/>
  <c r="K29" i="5"/>
  <c r="Q29" i="5"/>
  <c r="R29" i="5"/>
  <c r="T29" i="5"/>
  <c r="K30" i="5"/>
  <c r="Q30" i="5"/>
  <c r="R30" i="5"/>
  <c r="T30" i="5"/>
  <c r="Q31" i="5"/>
  <c r="B32" i="5"/>
  <c r="C32" i="5"/>
  <c r="D32" i="5"/>
  <c r="E32" i="5"/>
  <c r="F32" i="5"/>
  <c r="G32" i="5"/>
  <c r="H32" i="5"/>
  <c r="I32" i="5"/>
  <c r="J32" i="5"/>
  <c r="A1" i="9"/>
  <c r="B1" i="9"/>
  <c r="L7" i="9"/>
  <c r="L32" i="9" s="1"/>
  <c r="O7" i="9"/>
  <c r="R7" i="9" s="1"/>
  <c r="R31" i="9" s="1"/>
  <c r="P7" i="9"/>
  <c r="L8" i="9"/>
  <c r="O8" i="9"/>
  <c r="P8" i="9"/>
  <c r="R8" i="9"/>
  <c r="L9" i="9"/>
  <c r="O9" i="9"/>
  <c r="R9" i="9" s="1"/>
  <c r="P9" i="9"/>
  <c r="L10" i="9"/>
  <c r="O10" i="9"/>
  <c r="P10" i="9"/>
  <c r="R10" i="9"/>
  <c r="L11" i="9"/>
  <c r="O11" i="9"/>
  <c r="R11" i="9" s="1"/>
  <c r="P11" i="9"/>
  <c r="L12" i="9"/>
  <c r="O12" i="9"/>
  <c r="P12" i="9"/>
  <c r="R12" i="9"/>
  <c r="L13" i="9"/>
  <c r="O13" i="9"/>
  <c r="R13" i="9" s="1"/>
  <c r="P13" i="9"/>
  <c r="L14" i="9"/>
  <c r="O14" i="9"/>
  <c r="P14" i="9"/>
  <c r="R14" i="9"/>
  <c r="L15" i="9"/>
  <c r="O15" i="9"/>
  <c r="R15" i="9" s="1"/>
  <c r="P15" i="9"/>
  <c r="L16" i="9"/>
  <c r="O16" i="9"/>
  <c r="P16" i="9"/>
  <c r="R16" i="9"/>
  <c r="L17" i="9"/>
  <c r="O17" i="9"/>
  <c r="R17" i="9" s="1"/>
  <c r="P17" i="9"/>
  <c r="L18" i="9"/>
  <c r="O18" i="9"/>
  <c r="P18" i="9"/>
  <c r="R18" i="9"/>
  <c r="L19" i="9"/>
  <c r="O19" i="9"/>
  <c r="R19" i="9" s="1"/>
  <c r="P19" i="9"/>
  <c r="L20" i="9"/>
  <c r="O20" i="9"/>
  <c r="P20" i="9"/>
  <c r="R20" i="9"/>
  <c r="L21" i="9"/>
  <c r="O21" i="9"/>
  <c r="R21" i="9" s="1"/>
  <c r="P21" i="9"/>
  <c r="L22" i="9"/>
  <c r="O22" i="9"/>
  <c r="P22" i="9"/>
  <c r="R22" i="9"/>
  <c r="L23" i="9"/>
  <c r="O23" i="9"/>
  <c r="R23" i="9" s="1"/>
  <c r="P23" i="9"/>
  <c r="L24" i="9"/>
  <c r="O24" i="9"/>
  <c r="P24" i="9"/>
  <c r="R24" i="9"/>
  <c r="L25" i="9"/>
  <c r="O25" i="9"/>
  <c r="R25" i="9" s="1"/>
  <c r="P25" i="9"/>
  <c r="L26" i="9"/>
  <c r="O26" i="9"/>
  <c r="P26" i="9"/>
  <c r="R26" i="9"/>
  <c r="L27" i="9"/>
  <c r="O27" i="9"/>
  <c r="R27" i="9" s="1"/>
  <c r="P27" i="9"/>
  <c r="L28" i="9"/>
  <c r="O28" i="9"/>
  <c r="P28" i="9"/>
  <c r="R28" i="9"/>
  <c r="L29" i="9"/>
  <c r="O29" i="9"/>
  <c r="R29" i="9" s="1"/>
  <c r="P29" i="9"/>
  <c r="L30" i="9"/>
  <c r="O30" i="9"/>
  <c r="P30" i="9"/>
  <c r="R30" i="9"/>
  <c r="P31" i="9"/>
  <c r="B32" i="9"/>
  <c r="C32" i="9"/>
  <c r="D32" i="9"/>
  <c r="E32" i="9"/>
  <c r="F32" i="9"/>
  <c r="G32" i="9"/>
  <c r="H32" i="9"/>
  <c r="I32" i="9"/>
  <c r="J32" i="9"/>
  <c r="K32" i="9"/>
  <c r="K32" i="20" l="1"/>
  <c r="N32" i="6"/>
  <c r="T31" i="6"/>
  <c r="N32" i="21"/>
  <c r="A43" i="27"/>
  <c r="Q31" i="6"/>
  <c r="O31" i="9"/>
  <c r="A7" i="27"/>
  <c r="A44" i="27"/>
</calcChain>
</file>

<file path=xl/sharedStrings.xml><?xml version="1.0" encoding="utf-8"?>
<sst xmlns="http://schemas.openxmlformats.org/spreadsheetml/2006/main" count="937" uniqueCount="228">
  <si>
    <t>Total</t>
  </si>
  <si>
    <t>Avg Peak</t>
  </si>
  <si>
    <t>Financial Deal - SW</t>
  </si>
  <si>
    <t>Four Corners-345KV</t>
  </si>
  <si>
    <t>Four Corners-230KV</t>
  </si>
  <si>
    <t>Mead-230KV</t>
  </si>
  <si>
    <t>PALO VERDE</t>
  </si>
  <si>
    <t>West Wing</t>
  </si>
  <si>
    <t>Midway-PSCO</t>
  </si>
  <si>
    <t>DJ-PV Index</t>
  </si>
  <si>
    <t>PMW-PV</t>
  </si>
  <si>
    <t>Financial</t>
  </si>
  <si>
    <t>Physical</t>
  </si>
  <si>
    <t>Ave off Peak</t>
  </si>
  <si>
    <t>Pacific</t>
  </si>
  <si>
    <t>Standard</t>
  </si>
  <si>
    <t>(PST)</t>
  </si>
  <si>
    <t>Losses</t>
  </si>
  <si>
    <t>Balance</t>
  </si>
  <si>
    <t>Hour</t>
  </si>
  <si>
    <t>Ending</t>
  </si>
  <si>
    <t>position</t>
  </si>
  <si>
    <t>Mead physical</t>
  </si>
  <si>
    <t>PRICE CALCULATOR</t>
  </si>
  <si>
    <t>Enter Gas Price:</t>
  </si>
  <si>
    <t>Estimated Power Cost:</t>
  </si>
  <si>
    <t>@ 10 HR</t>
  </si>
  <si>
    <t>@13.5 HR</t>
  </si>
  <si>
    <t>Mead (230 KV)</t>
  </si>
  <si>
    <t>Palo Verde</t>
  </si>
  <si>
    <t xml:space="preserve">    Sylmar</t>
  </si>
  <si>
    <t xml:space="preserve">    Palo Verde</t>
  </si>
  <si>
    <t xml:space="preserve">    Mead</t>
  </si>
  <si>
    <t xml:space="preserve">Hour </t>
  </si>
  <si>
    <t>From PX</t>
  </si>
  <si>
    <t xml:space="preserve"> To PX</t>
  </si>
  <si>
    <t>Totals</t>
  </si>
  <si>
    <t>Call Option</t>
  </si>
  <si>
    <t>Ault-PSCO</t>
  </si>
  <si>
    <t>Midway physical</t>
  </si>
  <si>
    <t>Sylmar</t>
  </si>
  <si>
    <t>WAPA Trans</t>
  </si>
  <si>
    <t>To CSU</t>
  </si>
  <si>
    <t>Buy/Sell</t>
  </si>
  <si>
    <t>4C 345 physical</t>
  </si>
  <si>
    <t>From 4C 230</t>
  </si>
  <si>
    <t>From Craig on</t>
  </si>
  <si>
    <t>Mona</t>
  </si>
  <si>
    <t>Craig</t>
  </si>
  <si>
    <t>Bonanza</t>
  </si>
  <si>
    <t>To Midway on</t>
  </si>
  <si>
    <t>San Juan</t>
  </si>
  <si>
    <t>PV physical</t>
  </si>
  <si>
    <t>To San Juan</t>
  </si>
  <si>
    <t>CAPX</t>
  </si>
  <si>
    <t>CAL</t>
  </si>
  <si>
    <t>To CAPX</t>
  </si>
  <si>
    <t>WAPA trans</t>
  </si>
  <si>
    <t>SJ physical</t>
  </si>
  <si>
    <t>v</t>
  </si>
  <si>
    <t xml:space="preserve">VEA @ Mead </t>
  </si>
  <si>
    <t>PNM to</t>
  </si>
  <si>
    <t>ST-SW</t>
  </si>
  <si>
    <t>To</t>
  </si>
  <si>
    <t>Sale</t>
  </si>
  <si>
    <t>PSCO</t>
  </si>
  <si>
    <t>Purch</t>
  </si>
  <si>
    <t>PNM</t>
  </si>
  <si>
    <t>Purchases</t>
  </si>
  <si>
    <t>SRP</t>
  </si>
  <si>
    <t>CAISO</t>
  </si>
  <si>
    <t>STSW</t>
  </si>
  <si>
    <t>WAPA Option</t>
  </si>
  <si>
    <t>PAC</t>
  </si>
  <si>
    <t>TSGT</t>
  </si>
  <si>
    <t>SWAP</t>
  </si>
  <si>
    <t>Electricity Price Index Report</t>
  </si>
  <si>
    <t>Rep. Date:</t>
  </si>
  <si>
    <t>Flow Date:</t>
  </si>
  <si>
    <t>From:</t>
  </si>
  <si>
    <t>Enron Power Marketing Inc.</t>
  </si>
  <si>
    <t>Phone:</t>
  </si>
  <si>
    <t>(800) 684-1336</t>
  </si>
  <si>
    <t>Fax:</t>
  </si>
  <si>
    <t>(503) 464-3740</t>
  </si>
  <si>
    <t>To:</t>
  </si>
  <si>
    <t>Jennifer</t>
  </si>
  <si>
    <t>(609) 520-4452 (Jennifer)</t>
  </si>
  <si>
    <t>(609) 520-4663 (Earnest Onukogu)</t>
  </si>
  <si>
    <t>(609) 452-3531</t>
  </si>
  <si>
    <t>COB</t>
  </si>
  <si>
    <t>Designation</t>
  </si>
  <si>
    <t>Type</t>
  </si>
  <si>
    <t>Weighted Avg. Price</t>
  </si>
  <si>
    <t>MWH Vol.</t>
  </si>
  <si>
    <t>On Peak</t>
  </si>
  <si>
    <t>Firm Trades Sales</t>
  </si>
  <si>
    <t>Firm Trades Purchases</t>
  </si>
  <si>
    <t>Off Peak</t>
  </si>
  <si>
    <t>MID COLUMBIA</t>
  </si>
  <si>
    <t>MEAD</t>
  </si>
  <si>
    <t>WAPA</t>
  </si>
  <si>
    <t>SJ/MW</t>
  </si>
  <si>
    <t>Purchase</t>
  </si>
  <si>
    <t>TO</t>
  </si>
  <si>
    <t>Saguaro</t>
  </si>
  <si>
    <t>To ISO</t>
  </si>
  <si>
    <t>78 MW</t>
  </si>
  <si>
    <t>To West Wing</t>
  </si>
  <si>
    <t>PV/WW</t>
  </si>
  <si>
    <t>ST Cali</t>
  </si>
  <si>
    <t>Mona physical</t>
  </si>
  <si>
    <t>APS</t>
  </si>
  <si>
    <t>phys. pos.</t>
  </si>
  <si>
    <t>Transmission</t>
  </si>
  <si>
    <t>from Pin Pk/WW</t>
  </si>
  <si>
    <t>WALC</t>
  </si>
  <si>
    <t>Linked Data</t>
  </si>
  <si>
    <t xml:space="preserve">PV/SJ </t>
  </si>
  <si>
    <t>MWD</t>
  </si>
  <si>
    <t>PV/MD</t>
  </si>
  <si>
    <t>SALE</t>
  </si>
  <si>
    <t>Craig/MidW</t>
  </si>
  <si>
    <t>LDWP</t>
  </si>
  <si>
    <t>Whl</t>
  </si>
  <si>
    <t>VEA</t>
  </si>
  <si>
    <t>psco</t>
  </si>
  <si>
    <t>eol</t>
  </si>
  <si>
    <t>Volume</t>
  </si>
  <si>
    <t>Tristate</t>
  </si>
  <si>
    <t>losses</t>
  </si>
  <si>
    <t xml:space="preserve">PNM </t>
  </si>
  <si>
    <t>PV</t>
  </si>
  <si>
    <t>APS(t)</t>
  </si>
  <si>
    <t>APS Trans</t>
  </si>
  <si>
    <t>EOL</t>
  </si>
  <si>
    <t>Craig physical</t>
  </si>
  <si>
    <t>WHL</t>
  </si>
  <si>
    <t>from 4c</t>
  </si>
  <si>
    <t>NEEDED</t>
  </si>
  <si>
    <t>WW</t>
  </si>
  <si>
    <t>Tranny</t>
  </si>
  <si>
    <t>SJ/4C</t>
  </si>
  <si>
    <t>APS(T)</t>
  </si>
  <si>
    <t>4C/WW</t>
  </si>
  <si>
    <t>PAC(t)</t>
  </si>
  <si>
    <t>Mona/RB</t>
  </si>
  <si>
    <t>daily non-firm</t>
  </si>
  <si>
    <t>hourly non-firm</t>
  </si>
  <si>
    <t>NEVP(t)</t>
  </si>
  <si>
    <t>RB/Mead</t>
  </si>
  <si>
    <t>R.B. physical</t>
  </si>
  <si>
    <t>PNM(t)</t>
  </si>
  <si>
    <t>from SJ</t>
  </si>
  <si>
    <t>to 4C</t>
  </si>
  <si>
    <t>144193</t>
  </si>
  <si>
    <t>23547</t>
  </si>
  <si>
    <t>PV Index+5</t>
  </si>
  <si>
    <t>high trade</t>
  </si>
  <si>
    <t>low trade</t>
  </si>
  <si>
    <t>NON-FIRM HOURLY</t>
  </si>
  <si>
    <t>EPE</t>
  </si>
  <si>
    <t>from PV</t>
  </si>
  <si>
    <t>PV/4C</t>
  </si>
  <si>
    <t>PINN</t>
  </si>
  <si>
    <t>from 4C</t>
  </si>
  <si>
    <t>345/230</t>
  </si>
  <si>
    <t>18054</t>
  </si>
  <si>
    <t>UAMPS</t>
  </si>
  <si>
    <t>Option</t>
  </si>
  <si>
    <t>PV Index</t>
  </si>
  <si>
    <t>Purch/Sale</t>
  </si>
  <si>
    <t>daily deals</t>
  </si>
  <si>
    <t>From CISO</t>
  </si>
  <si>
    <t>100 MW</t>
  </si>
  <si>
    <t>SRP(t)</t>
  </si>
  <si>
    <t>(T) to Pinn</t>
  </si>
  <si>
    <t>WALC(t)</t>
  </si>
  <si>
    <t>to Pin Pk</t>
  </si>
  <si>
    <t>From Mead</t>
  </si>
  <si>
    <t>From PV</t>
  </si>
  <si>
    <t>light</t>
  </si>
  <si>
    <t>heavy</t>
  </si>
  <si>
    <t>Pinnacle Peak</t>
  </si>
  <si>
    <t>Buys</t>
  </si>
  <si>
    <t>Sales</t>
  </si>
  <si>
    <t>Brokered</t>
  </si>
  <si>
    <t>(T) to Mead</t>
  </si>
  <si>
    <t xml:space="preserve">To </t>
  </si>
  <si>
    <t>CISO</t>
  </si>
  <si>
    <t>Mean</t>
  </si>
  <si>
    <t>Pac(t)</t>
  </si>
  <si>
    <t>27648</t>
  </si>
  <si>
    <t>To Mead</t>
  </si>
  <si>
    <t>FIRM HOURLY</t>
  </si>
  <si>
    <t>WAUC</t>
  </si>
  <si>
    <t>Redding</t>
  </si>
  <si>
    <t>.</t>
  </si>
  <si>
    <t xml:space="preserve">West Plains </t>
  </si>
  <si>
    <t>Utilicorp</t>
  </si>
  <si>
    <t>To CISO</t>
  </si>
  <si>
    <t>TEP</t>
  </si>
  <si>
    <t>IPC</t>
  </si>
  <si>
    <t>STCALI</t>
  </si>
  <si>
    <t>From</t>
  </si>
  <si>
    <t>Duke</t>
  </si>
  <si>
    <t>(PSCO)CSU</t>
  </si>
  <si>
    <t>PAC(CSU)</t>
  </si>
  <si>
    <t>WAPA(CSU)</t>
  </si>
  <si>
    <t>APS(t)t</t>
  </si>
  <si>
    <t>from Mead</t>
  </si>
  <si>
    <t>ld</t>
  </si>
  <si>
    <t>NEVP</t>
  </si>
  <si>
    <t>AEP</t>
  </si>
  <si>
    <t>Prepay Counterparty</t>
  </si>
  <si>
    <t>P.O.D.</t>
  </si>
  <si>
    <t>Volume (MW)</t>
  </si>
  <si>
    <t>Delivery Pattern</t>
  </si>
  <si>
    <t>Price</t>
  </si>
  <si>
    <t>Comments</t>
  </si>
  <si>
    <t>Public Service Company of New Mexico</t>
  </si>
  <si>
    <t>Mead 230kv</t>
  </si>
  <si>
    <t>standard LLH</t>
  </si>
  <si>
    <t>receipt of a PV/Mead swap, the price is the agreed upon spread amount</t>
  </si>
  <si>
    <t>standard HLH</t>
  </si>
  <si>
    <t>Enpower Deal #</t>
  </si>
  <si>
    <t>Term</t>
  </si>
  <si>
    <t>thru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</si>
</sst>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0.0"/>
    <numFmt numFmtId="167" formatCode="0_);[Red]\(0\)"/>
    <numFmt numFmtId="168" formatCode="&quot;$&quot;#,##0.00"/>
    <numFmt numFmtId="169" formatCode="dddd"/>
    <numFmt numFmtId="170" formatCode="&quot;$&quot;#,##0.00;[Red]&quot;$&quot;#,##0.00"/>
    <numFmt numFmtId="172" formatCode="0_);\(0\)"/>
    <numFmt numFmtId="175" formatCode="00000"/>
    <numFmt numFmtId="176" formatCode="0.00_);[Red]\(0.00\)"/>
  </numFmts>
  <fonts count="30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b/>
      <sz val="10"/>
      <color indexed="1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12"/>
      <name val="Arial"/>
      <family val="2"/>
    </font>
    <font>
      <b/>
      <sz val="10"/>
      <color indexed="2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1"/>
      <name val="Arial"/>
      <family val="2"/>
    </font>
    <font>
      <b/>
      <sz val="10"/>
      <color indexed="39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lightDown"/>
    </fill>
    <fill>
      <patternFill patternType="solid">
        <fgColor indexed="1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</cellStyleXfs>
  <cellXfs count="379">
    <xf numFmtId="0" fontId="0" fillId="0" borderId="0" xfId="0"/>
    <xf numFmtId="0" fontId="4" fillId="0" borderId="0" xfId="6" applyFont="1" applyFill="1" applyBorder="1" applyAlignment="1">
      <alignment horizontal="center"/>
    </xf>
    <xf numFmtId="0" fontId="4" fillId="0" borderId="0" xfId="6" applyFont="1" applyFill="1" applyBorder="1" applyAlignment="1">
      <alignment horizontal="right"/>
    </xf>
    <xf numFmtId="43" fontId="5" fillId="0" borderId="0" xfId="1" applyFont="1" applyFill="1" applyBorder="1"/>
    <xf numFmtId="0" fontId="5" fillId="0" borderId="0" xfId="6" applyFont="1"/>
    <xf numFmtId="0" fontId="5" fillId="0" borderId="0" xfId="6" applyFont="1" applyFill="1"/>
    <xf numFmtId="164" fontId="2" fillId="0" borderId="0" xfId="1" applyNumberFormat="1"/>
    <xf numFmtId="0" fontId="2" fillId="0" borderId="0" xfId="4" applyBorder="1"/>
    <xf numFmtId="0" fontId="2" fillId="0" borderId="0" xfId="4"/>
    <xf numFmtId="0" fontId="2" fillId="0" borderId="1" xfId="4" applyBorder="1" applyAlignment="1">
      <alignment horizontal="center"/>
    </xf>
    <xf numFmtId="0" fontId="2" fillId="0" borderId="2" xfId="4" applyBorder="1" applyAlignment="1">
      <alignment horizontal="center"/>
    </xf>
    <xf numFmtId="0" fontId="2" fillId="0" borderId="1" xfId="4" applyFont="1" applyBorder="1"/>
    <xf numFmtId="0" fontId="2" fillId="0" borderId="1" xfId="4" applyBorder="1"/>
    <xf numFmtId="14" fontId="2" fillId="0" borderId="0" xfId="4" applyNumberFormat="1"/>
    <xf numFmtId="0" fontId="2" fillId="0" borderId="3" xfId="4" applyBorder="1" applyAlignment="1">
      <alignment horizontal="center"/>
    </xf>
    <xf numFmtId="0" fontId="2" fillId="0" borderId="4" xfId="4" applyBorder="1" applyAlignment="1">
      <alignment horizontal="center"/>
    </xf>
    <xf numFmtId="0" fontId="2" fillId="0" borderId="3" xfId="4" applyBorder="1"/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5" xfId="4" applyBorder="1"/>
    <xf numFmtId="3" fontId="2" fillId="0" borderId="0" xfId="4" applyNumberFormat="1"/>
    <xf numFmtId="165" fontId="3" fillId="0" borderId="0" xfId="5" applyNumberFormat="1" applyFont="1"/>
    <xf numFmtId="1" fontId="2" fillId="0" borderId="0" xfId="1" applyNumberFormat="1"/>
    <xf numFmtId="1" fontId="2" fillId="0" borderId="0" xfId="4" applyNumberFormat="1"/>
    <xf numFmtId="165" fontId="3" fillId="0" borderId="0" xfId="5" applyNumberFormat="1"/>
    <xf numFmtId="164" fontId="2" fillId="0" borderId="1" xfId="1" applyNumberFormat="1" applyBorder="1"/>
    <xf numFmtId="164" fontId="2" fillId="0" borderId="3" xfId="1" applyNumberFormat="1" applyBorder="1"/>
    <xf numFmtId="164" fontId="2" fillId="0" borderId="5" xfId="1" applyNumberFormat="1" applyBorder="1"/>
    <xf numFmtId="0" fontId="0" fillId="2" borderId="0" xfId="0" applyFill="1" applyBorder="1"/>
    <xf numFmtId="0" fontId="0" fillId="3" borderId="7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8" xfId="0" applyFill="1" applyBorder="1"/>
    <xf numFmtId="0" fontId="0" fillId="4" borderId="5" xfId="0" applyFill="1" applyBorder="1"/>
    <xf numFmtId="0" fontId="5" fillId="0" borderId="9" xfId="6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8" fillId="3" borderId="7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0" borderId="1" xfId="0" applyFont="1" applyBorder="1"/>
    <xf numFmtId="0" fontId="0" fillId="0" borderId="5" xfId="0" applyBorder="1"/>
    <xf numFmtId="0" fontId="8" fillId="0" borderId="3" xfId="0" applyFont="1" applyBorder="1"/>
    <xf numFmtId="0" fontId="0" fillId="0" borderId="8" xfId="0" applyBorder="1"/>
    <xf numFmtId="0" fontId="8" fillId="0" borderId="0" xfId="0" applyFont="1"/>
    <xf numFmtId="0" fontId="8" fillId="5" borderId="1" xfId="0" applyFont="1" applyFill="1" applyBorder="1"/>
    <xf numFmtId="0" fontId="0" fillId="5" borderId="0" xfId="0" applyFill="1"/>
    <xf numFmtId="0" fontId="0" fillId="5" borderId="8" xfId="0" applyFill="1" applyBorder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/>
    <xf numFmtId="0" fontId="0" fillId="4" borderId="0" xfId="0" applyFill="1"/>
    <xf numFmtId="2" fontId="8" fillId="5" borderId="3" xfId="0" applyNumberFormat="1" applyFont="1" applyFill="1" applyBorder="1"/>
    <xf numFmtId="0" fontId="14" fillId="4" borderId="1" xfId="0" applyFont="1" applyFill="1" applyBorder="1" applyAlignment="1">
      <alignment horizontal="center"/>
    </xf>
    <xf numFmtId="2" fontId="15" fillId="4" borderId="5" xfId="0" applyNumberFormat="1" applyFont="1" applyFill="1" applyBorder="1"/>
    <xf numFmtId="2" fontId="5" fillId="4" borderId="5" xfId="0" applyNumberFormat="1" applyFont="1" applyFill="1" applyBorder="1"/>
    <xf numFmtId="0" fontId="5" fillId="5" borderId="5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8" fillId="2" borderId="12" xfId="0" applyFont="1" applyFill="1" applyBorder="1" applyAlignment="1">
      <alignment horizontal="right"/>
    </xf>
    <xf numFmtId="44" fontId="8" fillId="6" borderId="0" xfId="2" applyFont="1" applyFill="1" applyBorder="1"/>
    <xf numFmtId="0" fontId="0" fillId="5" borderId="12" xfId="0" applyFill="1" applyBorder="1"/>
    <xf numFmtId="0" fontId="0" fillId="5" borderId="0" xfId="0" quotePrefix="1" applyFill="1" applyBorder="1" applyAlignment="1">
      <alignment horizontal="center"/>
    </xf>
    <xf numFmtId="0" fontId="0" fillId="5" borderId="13" xfId="0" quotePrefix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0" xfId="0" applyAlignment="1">
      <alignment horizontal="right"/>
    </xf>
    <xf numFmtId="0" fontId="11" fillId="5" borderId="1" xfId="0" applyFont="1" applyFill="1" applyBorder="1"/>
    <xf numFmtId="1" fontId="0" fillId="0" borderId="0" xfId="0" applyNumberFormat="1"/>
    <xf numFmtId="0" fontId="6" fillId="7" borderId="17" xfId="0" applyFont="1" applyFill="1" applyBorder="1"/>
    <xf numFmtId="0" fontId="6" fillId="7" borderId="18" xfId="0" applyFont="1" applyFill="1" applyBorder="1"/>
    <xf numFmtId="0" fontId="7" fillId="7" borderId="0" xfId="0" applyFont="1" applyFill="1" applyBorder="1"/>
    <xf numFmtId="0" fontId="7" fillId="7" borderId="13" xfId="0" applyFont="1" applyFill="1" applyBorder="1"/>
    <xf numFmtId="0" fontId="7" fillId="7" borderId="16" xfId="0" applyFont="1" applyFill="1" applyBorder="1"/>
    <xf numFmtId="0" fontId="6" fillId="7" borderId="19" xfId="0" applyFont="1" applyFill="1" applyBorder="1"/>
    <xf numFmtId="0" fontId="7" fillId="7" borderId="20" xfId="0" applyFont="1" applyFill="1" applyBorder="1"/>
    <xf numFmtId="0" fontId="7" fillId="7" borderId="21" xfId="0" applyFont="1" applyFill="1" applyBorder="1"/>
    <xf numFmtId="0" fontId="6" fillId="7" borderId="21" xfId="0" applyFont="1" applyFill="1" applyBorder="1"/>
    <xf numFmtId="0" fontId="6" fillId="7" borderId="15" xfId="0" applyFont="1" applyFill="1" applyBorder="1"/>
    <xf numFmtId="0" fontId="6" fillId="7" borderId="16" xfId="0" applyFont="1" applyFill="1" applyBorder="1"/>
    <xf numFmtId="0" fontId="7" fillId="7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166" fontId="11" fillId="5" borderId="3" xfId="0" applyNumberFormat="1" applyFont="1" applyFill="1" applyBorder="1"/>
    <xf numFmtId="0" fontId="8" fillId="0" borderId="0" xfId="0" applyFont="1" applyAlignment="1">
      <alignment horizontal="right"/>
    </xf>
    <xf numFmtId="0" fontId="2" fillId="0" borderId="2" xfId="4" applyFont="1" applyBorder="1" applyAlignment="1">
      <alignment horizontal="center"/>
    </xf>
    <xf numFmtId="14" fontId="6" fillId="8" borderId="0" xfId="0" applyNumberFormat="1" applyFont="1" applyFill="1"/>
    <xf numFmtId="0" fontId="0" fillId="0" borderId="0" xfId="0" applyBorder="1"/>
    <xf numFmtId="166" fontId="11" fillId="4" borderId="5" xfId="0" applyNumberFormat="1" applyFont="1" applyFill="1" applyBorder="1"/>
    <xf numFmtId="0" fontId="8" fillId="4" borderId="5" xfId="0" applyFont="1" applyFill="1" applyBorder="1"/>
    <xf numFmtId="0" fontId="0" fillId="0" borderId="9" xfId="0" applyBorder="1"/>
    <xf numFmtId="44" fontId="8" fillId="4" borderId="9" xfId="2" applyFont="1" applyFill="1" applyBorder="1"/>
    <xf numFmtId="44" fontId="5" fillId="4" borderId="9" xfId="2" applyFont="1" applyFill="1" applyBorder="1"/>
    <xf numFmtId="44" fontId="8" fillId="3" borderId="7" xfId="2" applyFont="1" applyFill="1" applyBorder="1" applyAlignment="1">
      <alignment horizontal="center"/>
    </xf>
    <xf numFmtId="44" fontId="8" fillId="0" borderId="9" xfId="2" applyFont="1" applyBorder="1"/>
    <xf numFmtId="44" fontId="11" fillId="5" borderId="9" xfId="2" applyFont="1" applyFill="1" applyBorder="1"/>
    <xf numFmtId="44" fontId="8" fillId="5" borderId="9" xfId="2" applyFont="1" applyFill="1" applyBorder="1"/>
    <xf numFmtId="44" fontId="8" fillId="3" borderId="9" xfId="2" applyFont="1" applyFill="1" applyBorder="1" applyAlignment="1">
      <alignment horizontal="center"/>
    </xf>
    <xf numFmtId="0" fontId="6" fillId="8" borderId="1" xfId="0" applyFont="1" applyFill="1" applyBorder="1"/>
    <xf numFmtId="0" fontId="6" fillId="8" borderId="2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6" fillId="8" borderId="3" xfId="0" applyFont="1" applyFill="1" applyBorder="1"/>
    <xf numFmtId="0" fontId="6" fillId="8" borderId="5" xfId="0" applyFont="1" applyFill="1" applyBorder="1"/>
    <xf numFmtId="44" fontId="6" fillId="8" borderId="9" xfId="2" applyFont="1" applyFill="1" applyBorder="1"/>
    <xf numFmtId="0" fontId="8" fillId="4" borderId="3" xfId="0" applyFont="1" applyFill="1" applyBorder="1" applyAlignment="1">
      <alignment horizontal="center"/>
    </xf>
    <xf numFmtId="0" fontId="0" fillId="0" borderId="0" xfId="0" applyFill="1"/>
    <xf numFmtId="0" fontId="8" fillId="4" borderId="5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2" fillId="0" borderId="4" xfId="4" applyBorder="1"/>
    <xf numFmtId="0" fontId="2" fillId="0" borderId="2" xfId="4" applyFont="1" applyBorder="1"/>
    <xf numFmtId="0" fontId="2" fillId="0" borderId="6" xfId="4" applyFont="1" applyBorder="1"/>
    <xf numFmtId="0" fontId="2" fillId="0" borderId="4" xfId="4" applyFont="1" applyFill="1" applyBorder="1" applyAlignment="1">
      <alignment horizontal="center"/>
    </xf>
    <xf numFmtId="0" fontId="5" fillId="4" borderId="0" xfId="0" applyFont="1" applyFill="1"/>
    <xf numFmtId="0" fontId="5" fillId="4" borderId="8" xfId="0" applyFont="1" applyFill="1" applyBorder="1"/>
    <xf numFmtId="0" fontId="5" fillId="5" borderId="0" xfId="0" applyFont="1" applyFill="1"/>
    <xf numFmtId="0" fontId="5" fillId="5" borderId="8" xfId="0" applyFont="1" applyFill="1" applyBorder="1"/>
    <xf numFmtId="2" fontId="5" fillId="4" borderId="5" xfId="2" applyNumberFormat="1" applyFont="1" applyFill="1" applyBorder="1"/>
    <xf numFmtId="0" fontId="6" fillId="8" borderId="25" xfId="0" applyFont="1" applyFill="1" applyBorder="1"/>
    <xf numFmtId="0" fontId="5" fillId="0" borderId="0" xfId="0" applyFont="1" applyAlignment="1"/>
    <xf numFmtId="0" fontId="8" fillId="5" borderId="3" xfId="0" applyFont="1" applyFill="1" applyBorder="1"/>
    <xf numFmtId="166" fontId="11" fillId="5" borderId="5" xfId="0" applyNumberFormat="1" applyFont="1" applyFill="1" applyBorder="1"/>
    <xf numFmtId="168" fontId="1" fillId="4" borderId="5" xfId="2" applyNumberFormat="1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3" fontId="7" fillId="7" borderId="0" xfId="0" applyNumberFormat="1" applyFont="1" applyFill="1" applyBorder="1"/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68" fontId="8" fillId="5" borderId="5" xfId="2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2" fillId="3" borderId="9" xfId="2" applyFill="1" applyBorder="1" applyAlignment="1">
      <alignment horizontal="center"/>
    </xf>
    <xf numFmtId="44" fontId="2" fillId="0" borderId="9" xfId="2" applyBorder="1"/>
    <xf numFmtId="0" fontId="10" fillId="4" borderId="5" xfId="0" applyFont="1" applyFill="1" applyBorder="1"/>
    <xf numFmtId="0" fontId="8" fillId="5" borderId="5" xfId="0" applyFont="1" applyFill="1" applyBorder="1"/>
    <xf numFmtId="1" fontId="6" fillId="8" borderId="4" xfId="0" applyNumberFormat="1" applyFont="1" applyFill="1" applyBorder="1"/>
    <xf numFmtId="1" fontId="6" fillId="8" borderId="0" xfId="0" applyNumberFormat="1" applyFont="1" applyFill="1"/>
    <xf numFmtId="1" fontId="6" fillId="8" borderId="8" xfId="0" applyNumberFormat="1" applyFont="1" applyFill="1" applyBorder="1"/>
    <xf numFmtId="0" fontId="14" fillId="4" borderId="3" xfId="0" applyFont="1" applyFill="1" applyBorder="1" applyAlignment="1">
      <alignment horizontal="center"/>
    </xf>
    <xf numFmtId="0" fontId="10" fillId="4" borderId="3" xfId="0" applyFont="1" applyFill="1" applyBorder="1"/>
    <xf numFmtId="0" fontId="11" fillId="4" borderId="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9" fillId="4" borderId="5" xfId="0" applyFont="1" applyFill="1" applyBorder="1"/>
    <xf numFmtId="0" fontId="2" fillId="9" borderId="0" xfId="4" applyFill="1" applyBorder="1"/>
    <xf numFmtId="0" fontId="2" fillId="9" borderId="2" xfId="4" applyFont="1" applyFill="1" applyBorder="1"/>
    <xf numFmtId="0" fontId="2" fillId="9" borderId="4" xfId="4" applyFill="1" applyBorder="1"/>
    <xf numFmtId="0" fontId="2" fillId="9" borderId="6" xfId="4" applyFont="1" applyFill="1" applyBorder="1"/>
    <xf numFmtId="1" fontId="2" fillId="9" borderId="0" xfId="4" applyNumberFormat="1" applyFill="1"/>
    <xf numFmtId="0" fontId="2" fillId="9" borderId="0" xfId="4" applyFill="1"/>
    <xf numFmtId="0" fontId="10" fillId="4" borderId="1" xfId="0" applyFont="1" applyFill="1" applyBorder="1" applyAlignment="1">
      <alignment horizontal="center"/>
    </xf>
    <xf numFmtId="44" fontId="10" fillId="4" borderId="9" xfId="2" applyFont="1" applyFill="1" applyBorder="1"/>
    <xf numFmtId="0" fontId="13" fillId="4" borderId="5" xfId="0" applyFont="1" applyFill="1" applyBorder="1" applyAlignment="1">
      <alignment horizontal="center"/>
    </xf>
    <xf numFmtId="44" fontId="13" fillId="4" borderId="9" xfId="2" applyFont="1" applyFill="1" applyBorder="1" applyAlignment="1">
      <alignment horizontal="center"/>
    </xf>
    <xf numFmtId="169" fontId="6" fillId="8" borderId="0" xfId="0" applyNumberFormat="1" applyFont="1" applyFill="1"/>
    <xf numFmtId="0" fontId="0" fillId="0" borderId="0" xfId="0" applyFill="1" applyBorder="1"/>
    <xf numFmtId="0" fontId="5" fillId="0" borderId="0" xfId="4" applyFont="1" applyBorder="1"/>
    <xf numFmtId="7" fontId="0" fillId="0" borderId="9" xfId="2" applyNumberFormat="1" applyFont="1" applyBorder="1" applyAlignment="1">
      <alignment horizontal="center"/>
    </xf>
    <xf numFmtId="1" fontId="0" fillId="0" borderId="8" xfId="0" applyNumberFormat="1" applyBorder="1"/>
    <xf numFmtId="0" fontId="11" fillId="5" borderId="1" xfId="0" applyFont="1" applyFill="1" applyBorder="1" applyAlignment="1">
      <alignment horizontal="center"/>
    </xf>
    <xf numFmtId="166" fontId="11" fillId="5" borderId="3" xfId="0" applyNumberFormat="1" applyFont="1" applyFill="1" applyBorder="1" applyAlignment="1">
      <alignment horizontal="center"/>
    </xf>
    <xf numFmtId="2" fontId="8" fillId="5" borderId="3" xfId="0" applyNumberFormat="1" applyFont="1" applyFill="1" applyBorder="1" applyAlignment="1">
      <alignment horizontal="center"/>
    </xf>
    <xf numFmtId="166" fontId="11" fillId="5" borderId="5" xfId="0" applyNumberFormat="1" applyFont="1" applyFill="1" applyBorder="1" applyAlignment="1">
      <alignment horizontal="center"/>
    </xf>
    <xf numFmtId="44" fontId="11" fillId="5" borderId="9" xfId="2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44" fontId="8" fillId="5" borderId="5" xfId="2" applyFont="1" applyFill="1" applyBorder="1" applyAlignment="1">
      <alignment horizontal="center"/>
    </xf>
    <xf numFmtId="4" fontId="11" fillId="5" borderId="3" xfId="2" applyNumberFormat="1" applyFont="1" applyFill="1" applyBorder="1" applyAlignment="1">
      <alignment horizontal="center"/>
    </xf>
    <xf numFmtId="7" fontId="5" fillId="0" borderId="9" xfId="1" applyNumberFormat="1" applyFont="1" applyFill="1" applyBorder="1" applyAlignment="1">
      <alignment horizontal="center"/>
    </xf>
    <xf numFmtId="44" fontId="8" fillId="5" borderId="9" xfId="2" applyFont="1" applyFill="1" applyBorder="1" applyAlignment="1">
      <alignment horizontal="center"/>
    </xf>
    <xf numFmtId="166" fontId="11" fillId="4" borderId="3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166" fontId="12" fillId="5" borderId="5" xfId="0" applyNumberFormat="1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0" fillId="0" borderId="0" xfId="0" applyFont="1"/>
    <xf numFmtId="167" fontId="5" fillId="0" borderId="0" xfId="6" applyNumberFormat="1" applyFont="1" applyFill="1" applyBorder="1" applyAlignment="1">
      <alignment horizontal="center"/>
    </xf>
    <xf numFmtId="166" fontId="8" fillId="5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2" fillId="0" borderId="0" xfId="3"/>
    <xf numFmtId="0" fontId="18" fillId="0" borderId="26" xfId="3" applyFont="1" applyFill="1" applyBorder="1" applyAlignment="1">
      <alignment horizontal="centerContinuous"/>
    </xf>
    <xf numFmtId="0" fontId="18" fillId="0" borderId="27" xfId="3" applyFont="1" applyBorder="1" applyAlignment="1">
      <alignment horizontal="centerContinuous"/>
    </xf>
    <xf numFmtId="0" fontId="18" fillId="0" borderId="27" xfId="3" applyFont="1" applyFill="1" applyBorder="1" applyAlignment="1">
      <alignment horizontal="centerContinuous"/>
    </xf>
    <xf numFmtId="0" fontId="18" fillId="0" borderId="28" xfId="3" applyFont="1" applyFill="1" applyBorder="1" applyAlignment="1">
      <alignment horizontal="centerContinuous"/>
    </xf>
    <xf numFmtId="0" fontId="16" fillId="0" borderId="0" xfId="3" applyFont="1" applyFill="1" applyBorder="1" applyAlignment="1">
      <alignment horizontal="left"/>
    </xf>
    <xf numFmtId="14" fontId="19" fillId="0" borderId="0" xfId="3" applyNumberFormat="1" applyFont="1" applyFill="1" applyBorder="1" applyAlignment="1">
      <alignment horizontal="left"/>
    </xf>
    <xf numFmtId="0" fontId="19" fillId="0" borderId="0" xfId="3" applyFont="1" applyFill="1" applyBorder="1"/>
    <xf numFmtId="0" fontId="19" fillId="0" borderId="0" xfId="3" quotePrefix="1" applyFont="1" applyFill="1" applyBorder="1"/>
    <xf numFmtId="164" fontId="16" fillId="0" borderId="0" xfId="1" applyNumberFormat="1" applyFont="1" applyFill="1" applyBorder="1"/>
    <xf numFmtId="0" fontId="16" fillId="0" borderId="0" xfId="3" applyFont="1" applyFill="1" applyBorder="1"/>
    <xf numFmtId="16" fontId="20" fillId="10" borderId="26" xfId="3" applyNumberFormat="1" applyFont="1" applyFill="1" applyBorder="1" applyAlignment="1">
      <alignment horizontal="centerContinuous"/>
    </xf>
    <xf numFmtId="0" fontId="21" fillId="10" borderId="27" xfId="3" applyFont="1" applyFill="1" applyBorder="1" applyAlignment="1">
      <alignment horizontal="centerContinuous"/>
    </xf>
    <xf numFmtId="0" fontId="21" fillId="10" borderId="28" xfId="3" applyFont="1" applyFill="1" applyBorder="1" applyAlignment="1">
      <alignment horizontal="centerContinuous"/>
    </xf>
    <xf numFmtId="16" fontId="22" fillId="0" borderId="9" xfId="3" applyNumberFormat="1" applyFont="1" applyFill="1" applyBorder="1" applyAlignment="1">
      <alignment horizontal="center"/>
    </xf>
    <xf numFmtId="0" fontId="16" fillId="0" borderId="9" xfId="3" applyFont="1" applyFill="1" applyBorder="1" applyAlignment="1">
      <alignment horizontal="center"/>
    </xf>
    <xf numFmtId="16" fontId="16" fillId="0" borderId="1" xfId="3" applyNumberFormat="1" applyFont="1" applyFill="1" applyBorder="1"/>
    <xf numFmtId="0" fontId="19" fillId="0" borderId="26" xfId="3" applyFont="1" applyFill="1" applyBorder="1"/>
    <xf numFmtId="44" fontId="19" fillId="0" borderId="9" xfId="2" applyFont="1" applyFill="1" applyBorder="1"/>
    <xf numFmtId="164" fontId="19" fillId="0" borderId="28" xfId="1" applyNumberFormat="1" applyFont="1" applyFill="1" applyBorder="1"/>
    <xf numFmtId="16" fontId="16" fillId="0" borderId="3" xfId="3" applyNumberFormat="1" applyFont="1" applyFill="1" applyBorder="1"/>
    <xf numFmtId="44" fontId="19" fillId="0" borderId="5" xfId="2" applyFont="1" applyBorder="1"/>
    <xf numFmtId="164" fontId="19" fillId="0" borderId="6" xfId="1" applyNumberFormat="1" applyFont="1" applyFill="1" applyBorder="1"/>
    <xf numFmtId="0" fontId="19" fillId="0" borderId="11" xfId="3" applyFont="1" applyFill="1" applyBorder="1"/>
    <xf numFmtId="44" fontId="19" fillId="0" borderId="5" xfId="2" applyFont="1" applyFill="1" applyBorder="1"/>
    <xf numFmtId="16" fontId="16" fillId="0" borderId="5" xfId="3" applyNumberFormat="1" applyFont="1" applyFill="1" applyBorder="1"/>
    <xf numFmtId="16" fontId="16" fillId="0" borderId="0" xfId="3" applyNumberFormat="1" applyFont="1" applyFill="1" applyBorder="1"/>
    <xf numFmtId="44" fontId="19" fillId="0" borderId="0" xfId="2" applyFont="1" applyFill="1" applyBorder="1"/>
    <xf numFmtId="164" fontId="19" fillId="0" borderId="0" xfId="1" applyNumberFormat="1" applyFont="1" applyFill="1" applyBorder="1"/>
    <xf numFmtId="44" fontId="21" fillId="10" borderId="27" xfId="2" applyFont="1" applyFill="1" applyBorder="1" applyAlignment="1">
      <alignment horizontal="centerContinuous"/>
    </xf>
    <xf numFmtId="164" fontId="21" fillId="10" borderId="28" xfId="1" applyNumberFormat="1" applyFont="1" applyFill="1" applyBorder="1" applyAlignment="1">
      <alignment horizontal="centerContinuous"/>
    </xf>
    <xf numFmtId="2" fontId="19" fillId="0" borderId="9" xfId="3" applyNumberFormat="1" applyFont="1" applyBorder="1"/>
    <xf numFmtId="0" fontId="19" fillId="0" borderId="9" xfId="3" applyFont="1" applyBorder="1"/>
    <xf numFmtId="44" fontId="19" fillId="0" borderId="9" xfId="3" applyNumberFormat="1" applyFont="1" applyBorder="1"/>
    <xf numFmtId="0" fontId="0" fillId="4" borderId="8" xfId="0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8" xfId="0" applyFont="1" applyFill="1" applyBorder="1" applyAlignment="1">
      <alignment horizontal="center"/>
    </xf>
    <xf numFmtId="168" fontId="8" fillId="5" borderId="5" xfId="2" quotePrefix="1" applyNumberFormat="1" applyFont="1" applyFill="1" applyBorder="1" applyAlignment="1">
      <alignment horizontal="center"/>
    </xf>
    <xf numFmtId="0" fontId="6" fillId="8" borderId="0" xfId="0" applyFont="1" applyFill="1" applyBorder="1"/>
    <xf numFmtId="0" fontId="0" fillId="0" borderId="0" xfId="0" applyAlignment="1">
      <alignment horizontal="center"/>
    </xf>
    <xf numFmtId="168" fontId="1" fillId="4" borderId="5" xfId="2" quotePrefix="1" applyNumberFormat="1" applyFont="1" applyFill="1" applyBorder="1" applyAlignment="1">
      <alignment horizontal="center"/>
    </xf>
    <xf numFmtId="168" fontId="8" fillId="4" borderId="5" xfId="2" quotePrefix="1" applyNumberFormat="1" applyFont="1" applyFill="1" applyBorder="1" applyAlignment="1">
      <alignment horizontal="center"/>
    </xf>
    <xf numFmtId="168" fontId="23" fillId="5" borderId="5" xfId="2" applyNumberFormat="1" applyFont="1" applyFill="1" applyBorder="1" applyAlignment="1">
      <alignment horizontal="center"/>
    </xf>
    <xf numFmtId="168" fontId="23" fillId="4" borderId="5" xfId="2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8" fillId="5" borderId="5" xfId="0" quotePrefix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8" fontId="8" fillId="5" borderId="5" xfId="0" applyNumberFormat="1" applyFont="1" applyFill="1" applyBorder="1" applyAlignment="1">
      <alignment horizontal="center"/>
    </xf>
    <xf numFmtId="168" fontId="11" fillId="4" borderId="5" xfId="0" quotePrefix="1" applyNumberFormat="1" applyFont="1" applyFill="1" applyBorder="1" applyAlignment="1">
      <alignment horizontal="center"/>
    </xf>
    <xf numFmtId="170" fontId="11" fillId="5" borderId="9" xfId="2" quotePrefix="1" applyNumberFormat="1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168" fontId="8" fillId="5" borderId="5" xfId="0" quotePrefix="1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168" fontId="11" fillId="4" borderId="3" xfId="0" applyNumberFormat="1" applyFont="1" applyFill="1" applyBorder="1" applyAlignment="1">
      <alignment horizontal="center"/>
    </xf>
    <xf numFmtId="44" fontId="8" fillId="5" borderId="9" xfId="2" applyFont="1" applyFill="1" applyBorder="1" applyAlignment="1"/>
    <xf numFmtId="44" fontId="11" fillId="4" borderId="9" xfId="2" applyFont="1" applyFill="1" applyBorder="1" applyAlignment="1"/>
    <xf numFmtId="44" fontId="8" fillId="4" borderId="9" xfId="2" applyFont="1" applyFill="1" applyBorder="1" applyAlignment="1"/>
    <xf numFmtId="44" fontId="6" fillId="8" borderId="9" xfId="2" applyFont="1" applyFill="1" applyBorder="1" applyAlignment="1"/>
    <xf numFmtId="44" fontId="8" fillId="5" borderId="9" xfId="2" quotePrefix="1" applyFont="1" applyFill="1" applyBorder="1" applyAlignment="1">
      <alignment horizontal="center"/>
    </xf>
    <xf numFmtId="168" fontId="8" fillId="5" borderId="6" xfId="2" applyNumberFormat="1" applyFont="1" applyFill="1" applyBorder="1" applyAlignment="1">
      <alignment horizontal="center"/>
    </xf>
    <xf numFmtId="44" fontId="8" fillId="4" borderId="9" xfId="2" quotePrefix="1" applyFont="1" applyFill="1" applyBorder="1"/>
    <xf numFmtId="1" fontId="0" fillId="0" borderId="0" xfId="0" applyNumberFormat="1" applyBorder="1"/>
    <xf numFmtId="0" fontId="0" fillId="4" borderId="0" xfId="0" applyFill="1" applyBorder="1" applyAlignment="1">
      <alignment horizontal="center"/>
    </xf>
    <xf numFmtId="0" fontId="0" fillId="0" borderId="1" xfId="0" applyBorder="1"/>
    <xf numFmtId="0" fontId="6" fillId="8" borderId="29" xfId="0" applyFont="1" applyFill="1" applyBorder="1"/>
    <xf numFmtId="44" fontId="0" fillId="4" borderId="0" xfId="0" applyNumberFormat="1" applyFill="1"/>
    <xf numFmtId="0" fontId="0" fillId="4" borderId="3" xfId="0" applyFill="1" applyBorder="1"/>
    <xf numFmtId="2" fontId="5" fillId="4" borderId="3" xfId="0" applyNumberFormat="1" applyFont="1" applyFill="1" applyBorder="1"/>
    <xf numFmtId="168" fontId="8" fillId="5" borderId="3" xfId="0" quotePrefix="1" applyNumberFormat="1" applyFont="1" applyFill="1" applyBorder="1" applyAlignment="1">
      <alignment horizontal="center"/>
    </xf>
    <xf numFmtId="0" fontId="0" fillId="0" borderId="30" xfId="0" applyBorder="1"/>
    <xf numFmtId="168" fontId="9" fillId="4" borderId="3" xfId="0" applyNumberFormat="1" applyFont="1" applyFill="1" applyBorder="1"/>
    <xf numFmtId="0" fontId="12" fillId="0" borderId="0" xfId="0" applyFont="1"/>
    <xf numFmtId="0" fontId="12" fillId="0" borderId="8" xfId="0" applyFont="1" applyBorder="1"/>
    <xf numFmtId="167" fontId="5" fillId="11" borderId="10" xfId="6" applyNumberFormat="1" applyFont="1" applyFill="1" applyBorder="1" applyAlignment="1">
      <alignment horizontal="center"/>
    </xf>
    <xf numFmtId="167" fontId="5" fillId="11" borderId="29" xfId="6" applyNumberFormat="1" applyFont="1" applyFill="1" applyBorder="1" applyAlignment="1">
      <alignment horizontal="center"/>
    </xf>
    <xf numFmtId="167" fontId="5" fillId="11" borderId="11" xfId="6" applyNumberFormat="1" applyFont="1" applyFill="1" applyBorder="1" applyAlignment="1">
      <alignment horizontal="center"/>
    </xf>
    <xf numFmtId="167" fontId="5" fillId="11" borderId="8" xfId="6" applyNumberFormat="1" applyFont="1" applyFill="1" applyBorder="1" applyAlignment="1">
      <alignment horizontal="center"/>
    </xf>
    <xf numFmtId="8" fontId="8" fillId="0" borderId="0" xfId="6" applyNumberFormat="1" applyFont="1" applyFill="1" applyBorder="1" applyAlignment="1">
      <alignment horizontal="center"/>
    </xf>
    <xf numFmtId="166" fontId="11" fillId="4" borderId="5" xfId="0" applyNumberFormat="1" applyFont="1" applyFill="1" applyBorder="1" applyAlignment="1">
      <alignment horizontal="center"/>
    </xf>
    <xf numFmtId="44" fontId="0" fillId="4" borderId="0" xfId="0" applyNumberFormat="1" applyFill="1" applyAlignment="1">
      <alignment horizontal="center"/>
    </xf>
    <xf numFmtId="167" fontId="5" fillId="0" borderId="0" xfId="6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8" fillId="0" borderId="0" xfId="0" applyFont="1" applyFill="1" applyAlignment="1">
      <alignment horizontal="center"/>
    </xf>
    <xf numFmtId="3" fontId="8" fillId="0" borderId="0" xfId="0" applyNumberFormat="1" applyFont="1" applyAlignment="1">
      <alignment horizontal="center"/>
    </xf>
    <xf numFmtId="0" fontId="16" fillId="4" borderId="0" xfId="0" applyFont="1" applyFill="1"/>
    <xf numFmtId="172" fontId="8" fillId="4" borderId="9" xfId="2" applyNumberFormat="1" applyFont="1" applyFill="1" applyBorder="1" applyAlignment="1">
      <alignment horizontal="center"/>
    </xf>
    <xf numFmtId="1" fontId="25" fillId="0" borderId="0" xfId="0" applyNumberFormat="1" applyFont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1" fontId="8" fillId="0" borderId="0" xfId="0" applyNumberFormat="1" applyFont="1" applyAlignment="1"/>
    <xf numFmtId="0" fontId="8" fillId="0" borderId="0" xfId="0" applyFont="1" applyAlignment="1"/>
    <xf numFmtId="0" fontId="0" fillId="4" borderId="29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8" fontId="11" fillId="4" borderId="5" xfId="0" applyNumberFormat="1" applyFont="1" applyFill="1" applyBorder="1" applyAlignment="1">
      <alignment horizontal="center"/>
    </xf>
    <xf numFmtId="1" fontId="2" fillId="0" borderId="0" xfId="1" applyNumberFormat="1" applyFont="1"/>
    <xf numFmtId="0" fontId="0" fillId="5" borderId="29" xfId="0" applyFill="1" applyBorder="1" applyAlignment="1">
      <alignment horizontal="center"/>
    </xf>
    <xf numFmtId="44" fontId="8" fillId="5" borderId="26" xfId="2" quotePrefix="1" applyFont="1" applyFill="1" applyBorder="1" applyAlignment="1">
      <alignment horizontal="center"/>
    </xf>
    <xf numFmtId="44" fontId="8" fillId="4" borderId="28" xfId="2" applyFont="1" applyFill="1" applyBorder="1"/>
    <xf numFmtId="0" fontId="8" fillId="5" borderId="11" xfId="0" quotePrefix="1" applyFont="1" applyFill="1" applyBorder="1" applyAlignment="1">
      <alignment horizontal="center"/>
    </xf>
    <xf numFmtId="0" fontId="8" fillId="4" borderId="6" xfId="0" applyFont="1" applyFill="1" applyBorder="1"/>
    <xf numFmtId="49" fontId="8" fillId="5" borderId="9" xfId="2" applyNumberFormat="1" applyFont="1" applyFill="1" applyBorder="1" applyAlignment="1">
      <alignment horizontal="center"/>
    </xf>
    <xf numFmtId="1" fontId="12" fillId="0" borderId="8" xfId="0" applyNumberFormat="1" applyFont="1" applyBorder="1"/>
    <xf numFmtId="1" fontId="12" fillId="0" borderId="0" xfId="0" applyNumberFormat="1" applyFont="1" applyBorder="1"/>
    <xf numFmtId="49" fontId="8" fillId="4" borderId="9" xfId="2" applyNumberFormat="1" applyFont="1" applyFill="1" applyBorder="1" applyAlignment="1">
      <alignment horizontal="center"/>
    </xf>
    <xf numFmtId="49" fontId="23" fillId="5" borderId="5" xfId="2" applyNumberFormat="1" applyFont="1" applyFill="1" applyBorder="1" applyAlignment="1">
      <alignment horizontal="center"/>
    </xf>
    <xf numFmtId="49" fontId="1" fillId="4" borderId="3" xfId="2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8" xfId="0" applyFont="1" applyFill="1" applyBorder="1" applyAlignment="1">
      <alignment horizontal="center"/>
    </xf>
    <xf numFmtId="168" fontId="8" fillId="4" borderId="6" xfId="2" quotePrefix="1" applyNumberFormat="1" applyFont="1" applyFill="1" applyBorder="1" applyAlignment="1">
      <alignment horizontal="center"/>
    </xf>
    <xf numFmtId="49" fontId="11" fillId="5" borderId="9" xfId="2" applyNumberFormat="1" applyFont="1" applyFill="1" applyBorder="1" applyAlignment="1">
      <alignment horizontal="center"/>
    </xf>
    <xf numFmtId="49" fontId="11" fillId="5" borderId="5" xfId="0" applyNumberFormat="1" applyFont="1" applyFill="1" applyBorder="1" applyAlignment="1">
      <alignment horizontal="center"/>
    </xf>
    <xf numFmtId="168" fontId="8" fillId="4" borderId="9" xfId="2" applyNumberFormat="1" applyFont="1" applyFill="1" applyBorder="1" applyAlignment="1">
      <alignment horizontal="center"/>
    </xf>
    <xf numFmtId="49" fontId="11" fillId="5" borderId="5" xfId="2" applyNumberFormat="1" applyFont="1" applyFill="1" applyBorder="1" applyAlignment="1">
      <alignment horizontal="center"/>
    </xf>
    <xf numFmtId="8" fontId="5" fillId="11" borderId="2" xfId="6" applyNumberFormat="1" applyFont="1" applyFill="1" applyBorder="1" applyAlignment="1">
      <alignment horizontal="center"/>
    </xf>
    <xf numFmtId="8" fontId="5" fillId="11" borderId="6" xfId="6" applyNumberFormat="1" applyFont="1" applyFill="1" applyBorder="1" applyAlignment="1">
      <alignment horizontal="center"/>
    </xf>
    <xf numFmtId="8" fontId="5" fillId="0" borderId="9" xfId="6" applyNumberFormat="1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1" fontId="2" fillId="2" borderId="0" xfId="1" applyNumberFormat="1" applyFill="1"/>
    <xf numFmtId="1" fontId="2" fillId="2" borderId="0" xfId="1" applyNumberFormat="1" applyFont="1" applyFill="1"/>
    <xf numFmtId="168" fontId="11" fillId="5" borderId="5" xfId="2" applyNumberFormat="1" applyFont="1" applyFill="1" applyBorder="1" applyAlignment="1">
      <alignment horizontal="center"/>
    </xf>
    <xf numFmtId="168" fontId="11" fillId="4" borderId="9" xfId="2" applyNumberFormat="1" applyFont="1" applyFill="1" applyBorder="1" applyAlignment="1">
      <alignment horizontal="center"/>
    </xf>
    <xf numFmtId="4" fontId="11" fillId="5" borderId="3" xfId="2" quotePrefix="1" applyNumberFormat="1" applyFont="1" applyFill="1" applyBorder="1" applyAlignment="1">
      <alignment horizontal="center"/>
    </xf>
    <xf numFmtId="175" fontId="8" fillId="5" borderId="5" xfId="0" applyNumberFormat="1" applyFont="1" applyFill="1" applyBorder="1" applyAlignment="1">
      <alignment horizontal="center"/>
    </xf>
    <xf numFmtId="14" fontId="2" fillId="0" borderId="3" xfId="4" applyNumberForma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44" fontId="5" fillId="0" borderId="9" xfId="2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167" fontId="0" fillId="11" borderId="0" xfId="0" applyNumberFormat="1" applyFill="1" applyAlignment="1">
      <alignment horizontal="center"/>
    </xf>
    <xf numFmtId="167" fontId="0" fillId="11" borderId="8" xfId="0" applyNumberFormat="1" applyFill="1" applyBorder="1" applyAlignment="1">
      <alignment horizontal="center"/>
    </xf>
    <xf numFmtId="38" fontId="8" fillId="11" borderId="9" xfId="0" applyNumberFormat="1" applyFont="1" applyFill="1" applyBorder="1" applyAlignment="1">
      <alignment horizontal="center"/>
    </xf>
    <xf numFmtId="38" fontId="8" fillId="11" borderId="9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1" borderId="8" xfId="0" applyNumberFormat="1" applyFill="1" applyBorder="1" applyAlignment="1">
      <alignment horizontal="center"/>
    </xf>
    <xf numFmtId="44" fontId="11" fillId="4" borderId="9" xfId="2" applyFont="1" applyFill="1" applyBorder="1" applyAlignment="1">
      <alignment horizontal="center"/>
    </xf>
    <xf numFmtId="44" fontId="11" fillId="4" borderId="9" xfId="2" applyFont="1" applyFill="1" applyBorder="1"/>
    <xf numFmtId="3" fontId="0" fillId="11" borderId="29" xfId="0" applyNumberFormat="1" applyFill="1" applyBorder="1" applyAlignment="1">
      <alignment horizontal="center"/>
    </xf>
    <xf numFmtId="3" fontId="0" fillId="11" borderId="0" xfId="0" applyNumberFormat="1" applyFill="1" applyBorder="1" applyAlignment="1">
      <alignment horizontal="center"/>
    </xf>
    <xf numFmtId="3" fontId="0" fillId="11" borderId="8" xfId="0" applyNumberFormat="1" applyFill="1" applyBorder="1" applyAlignment="1">
      <alignment horizontal="center"/>
    </xf>
    <xf numFmtId="3" fontId="8" fillId="11" borderId="9" xfId="2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4" fontId="8" fillId="4" borderId="9" xfId="2" quotePrefix="1" applyFont="1" applyFill="1" applyBorder="1" applyAlignment="1"/>
    <xf numFmtId="0" fontId="5" fillId="0" borderId="8" xfId="0" applyFont="1" applyBorder="1"/>
    <xf numFmtId="168" fontId="11" fillId="5" borderId="9" xfId="6" quotePrefix="1" applyNumberFormat="1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/>
    </xf>
    <xf numFmtId="0" fontId="0" fillId="0" borderId="29" xfId="0" applyBorder="1"/>
    <xf numFmtId="49" fontId="8" fillId="4" borderId="9" xfId="2" quotePrefix="1" applyNumberFormat="1" applyFont="1" applyFill="1" applyBorder="1" applyAlignment="1">
      <alignment horizontal="center"/>
    </xf>
    <xf numFmtId="44" fontId="8" fillId="4" borderId="9" xfId="2" applyNumberFormat="1" applyFont="1" applyFill="1" applyBorder="1" applyAlignment="1">
      <alignment horizontal="center"/>
    </xf>
    <xf numFmtId="1" fontId="0" fillId="0" borderId="0" xfId="0" applyNumberFormat="1" applyFill="1" applyBorder="1"/>
    <xf numFmtId="44" fontId="8" fillId="5" borderId="26" xfId="2" applyFont="1" applyFill="1" applyBorder="1" applyAlignment="1">
      <alignment horizontal="center"/>
    </xf>
    <xf numFmtId="1" fontId="6" fillId="8" borderId="2" xfId="0" applyNumberFormat="1" applyFont="1" applyFill="1" applyBorder="1"/>
    <xf numFmtId="168" fontId="8" fillId="5" borderId="3" xfId="0" applyNumberFormat="1" applyFont="1" applyFill="1" applyBorder="1" applyAlignment="1">
      <alignment horizontal="center"/>
    </xf>
    <xf numFmtId="0" fontId="26" fillId="4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168" fontId="11" fillId="6" borderId="5" xfId="0" applyNumberFormat="1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44" fontId="8" fillId="6" borderId="9" xfId="2" applyFont="1" applyFill="1" applyBorder="1" applyAlignment="1">
      <alignment horizontal="center"/>
    </xf>
    <xf numFmtId="172" fontId="0" fillId="0" borderId="0" xfId="0" applyNumberFormat="1"/>
    <xf numFmtId="0" fontId="11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8" xfId="0" applyFill="1" applyBorder="1" applyAlignment="1">
      <alignment horizontal="center"/>
    </xf>
    <xf numFmtId="0" fontId="17" fillId="12" borderId="3" xfId="0" applyFont="1" applyFill="1" applyBorder="1" applyAlignment="1">
      <alignment horizontal="center"/>
    </xf>
    <xf numFmtId="168" fontId="11" fillId="12" borderId="5" xfId="2" applyNumberFormat="1" applyFont="1" applyFill="1" applyBorder="1" applyAlignment="1">
      <alignment horizontal="center"/>
    </xf>
    <xf numFmtId="168" fontId="8" fillId="12" borderId="5" xfId="2" applyNumberFormat="1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8" xfId="0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168" fontId="8" fillId="6" borderId="5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168" fontId="1" fillId="13" borderId="5" xfId="2" applyNumberFormat="1" applyFont="1" applyFill="1" applyBorder="1" applyAlignment="1">
      <alignment horizontal="center"/>
    </xf>
    <xf numFmtId="168" fontId="8" fillId="6" borderId="5" xfId="0" quotePrefix="1" applyNumberFormat="1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27" fillId="13" borderId="3" xfId="0" applyFont="1" applyFill="1" applyBorder="1" applyAlignment="1">
      <alignment horizontal="center"/>
    </xf>
    <xf numFmtId="168" fontId="27" fillId="13" borderId="5" xfId="0" quotePrefix="1" applyNumberFormat="1" applyFont="1" applyFill="1" applyBorder="1" applyAlignment="1">
      <alignment horizontal="center"/>
    </xf>
    <xf numFmtId="0" fontId="28" fillId="13" borderId="0" xfId="0" applyFont="1" applyFill="1" applyBorder="1" applyAlignment="1">
      <alignment horizontal="center"/>
    </xf>
    <xf numFmtId="0" fontId="28" fillId="13" borderId="0" xfId="0" applyFont="1" applyFill="1" applyAlignment="1">
      <alignment horizontal="center"/>
    </xf>
    <xf numFmtId="0" fontId="28" fillId="13" borderId="8" xfId="0" applyFont="1" applyFill="1" applyBorder="1" applyAlignment="1">
      <alignment horizontal="center"/>
    </xf>
    <xf numFmtId="0" fontId="29" fillId="0" borderId="8" xfId="0" applyFont="1" applyBorder="1" applyAlignment="1">
      <alignment horizontal="center"/>
    </xf>
    <xf numFmtId="15" fontId="19" fillId="0" borderId="0" xfId="0" applyNumberFormat="1" applyFont="1"/>
    <xf numFmtId="0" fontId="19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19" fillId="0" borderId="0" xfId="0" applyFont="1"/>
    <xf numFmtId="0" fontId="19" fillId="14" borderId="0" xfId="0" applyFont="1" applyFill="1" applyAlignment="1">
      <alignment horizontal="center"/>
    </xf>
    <xf numFmtId="168" fontId="19" fillId="14" borderId="0" xfId="0" applyNumberFormat="1" applyFont="1" applyFill="1" applyAlignment="1">
      <alignment horizontal="center"/>
    </xf>
    <xf numFmtId="0" fontId="19" fillId="0" borderId="0" xfId="0" applyNumberFormat="1" applyFont="1" applyAlignment="1">
      <alignment horizontal="center"/>
    </xf>
    <xf numFmtId="0" fontId="29" fillId="0" borderId="8" xfId="0" applyFont="1" applyBorder="1" applyAlignment="1">
      <alignment horizontal="center"/>
    </xf>
    <xf numFmtId="0" fontId="8" fillId="15" borderId="31" xfId="0" applyFont="1" applyFill="1" applyBorder="1" applyAlignment="1">
      <alignment horizontal="center"/>
    </xf>
    <xf numFmtId="0" fontId="8" fillId="15" borderId="23" xfId="0" applyFont="1" applyFill="1" applyBorder="1" applyAlignment="1">
      <alignment horizontal="center"/>
    </xf>
    <xf numFmtId="0" fontId="8" fillId="15" borderId="24" xfId="0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DJ FAX" xfId="3"/>
    <cellStyle name="Normal_INPUT" xfId="4"/>
    <cellStyle name="Normal_INPUT_1" xfId="5"/>
    <cellStyle name="Normal_PV_1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 fitToPage="1"/>
  </sheetPr>
  <dimension ref="A1:M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5.42578125" customWidth="1"/>
    <col min="7" max="7" width="13" customWidth="1"/>
    <col min="8" max="9" width="11.7109375" customWidth="1"/>
    <col min="10" max="10" width="14.85546875" customWidth="1"/>
    <col min="11" max="11" width="15" customWidth="1"/>
    <col min="12" max="12" width="15.8554687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+'PV-SHAPE'!A1</f>
        <v>37250</v>
      </c>
      <c r="B1" s="153">
        <f>WEEKDAY(A1)</f>
        <v>3</v>
      </c>
    </row>
    <row r="2" spans="1:13" ht="15" x14ac:dyDescent="0.2">
      <c r="A2" s="38" t="s">
        <v>19</v>
      </c>
      <c r="E2" s="224"/>
      <c r="L2" s="224" t="s">
        <v>117</v>
      </c>
    </row>
    <row r="3" spans="1:13" x14ac:dyDescent="0.2">
      <c r="A3" s="39" t="s">
        <v>20</v>
      </c>
      <c r="D3" s="219"/>
      <c r="E3" s="219" t="s">
        <v>148</v>
      </c>
      <c r="K3" s="219"/>
    </row>
    <row r="4" spans="1:13" x14ac:dyDescent="0.2">
      <c r="A4" s="30" t="s">
        <v>14</v>
      </c>
      <c r="B4" s="40" t="s">
        <v>44</v>
      </c>
      <c r="C4" s="158" t="s">
        <v>67</v>
      </c>
      <c r="D4" s="158" t="s">
        <v>152</v>
      </c>
      <c r="E4" s="127" t="s">
        <v>112</v>
      </c>
      <c r="F4" s="127" t="s">
        <v>65</v>
      </c>
      <c r="G4" s="127" t="s">
        <v>67</v>
      </c>
      <c r="H4" s="141" t="s">
        <v>164</v>
      </c>
      <c r="I4" s="141" t="s">
        <v>161</v>
      </c>
      <c r="J4" s="48" t="s">
        <v>67</v>
      </c>
      <c r="K4" s="48" t="s">
        <v>101</v>
      </c>
      <c r="L4" s="48" t="s">
        <v>63</v>
      </c>
      <c r="M4" s="100" t="s">
        <v>18</v>
      </c>
    </row>
    <row r="5" spans="1:13" x14ac:dyDescent="0.2">
      <c r="A5" s="31" t="s">
        <v>15</v>
      </c>
      <c r="B5" s="42" t="s">
        <v>21</v>
      </c>
      <c r="C5" s="159" t="s">
        <v>103</v>
      </c>
      <c r="D5" s="159" t="s">
        <v>165</v>
      </c>
      <c r="E5" s="128" t="s">
        <v>162</v>
      </c>
      <c r="F5" s="160" t="s">
        <v>66</v>
      </c>
      <c r="G5" s="160" t="s">
        <v>66</v>
      </c>
      <c r="H5" s="168" t="s">
        <v>64</v>
      </c>
      <c r="I5" s="168" t="s">
        <v>64</v>
      </c>
      <c r="J5" s="107" t="s">
        <v>64</v>
      </c>
      <c r="K5" s="107" t="s">
        <v>64</v>
      </c>
      <c r="L5" s="107" t="s">
        <v>132</v>
      </c>
      <c r="M5" s="104"/>
    </row>
    <row r="6" spans="1:13" x14ac:dyDescent="0.2">
      <c r="A6" s="32" t="s">
        <v>16</v>
      </c>
      <c r="B6" s="41"/>
      <c r="C6" s="172"/>
      <c r="D6" s="301" t="s">
        <v>166</v>
      </c>
      <c r="E6" s="299" t="s">
        <v>163</v>
      </c>
      <c r="F6" s="163" t="s">
        <v>135</v>
      </c>
      <c r="G6" s="163" t="s">
        <v>135</v>
      </c>
      <c r="H6" s="258" t="s">
        <v>135</v>
      </c>
      <c r="I6" s="258"/>
      <c r="J6" s="109"/>
      <c r="K6" s="109"/>
      <c r="L6" s="109" t="s">
        <v>133</v>
      </c>
      <c r="M6" s="105"/>
    </row>
    <row r="7" spans="1:13" x14ac:dyDescent="0.2">
      <c r="A7" s="95"/>
      <c r="B7" s="96"/>
      <c r="C7" s="162"/>
      <c r="D7" s="289" t="s">
        <v>167</v>
      </c>
      <c r="E7" s="280"/>
      <c r="F7" s="238"/>
      <c r="G7" s="238"/>
      <c r="H7" s="300"/>
      <c r="I7" s="235"/>
      <c r="J7" s="235"/>
      <c r="K7" s="291">
        <v>70</v>
      </c>
      <c r="L7" s="265"/>
      <c r="M7" s="237"/>
    </row>
    <row r="8" spans="1:13" x14ac:dyDescent="0.2">
      <c r="A8" s="36">
        <v>100</v>
      </c>
      <c r="B8" s="70"/>
      <c r="C8" s="215"/>
      <c r="D8" s="215"/>
      <c r="E8" s="169"/>
      <c r="F8" s="169"/>
      <c r="G8" s="169"/>
      <c r="H8" s="171"/>
      <c r="I8" s="171"/>
      <c r="J8" s="171"/>
      <c r="K8" s="171"/>
      <c r="L8" s="171"/>
      <c r="M8" s="101">
        <f t="shared" ref="M8:M31" si="0">SUM(B8:L8)</f>
        <v>0</v>
      </c>
    </row>
    <row r="9" spans="1:13" x14ac:dyDescent="0.2">
      <c r="A9" s="29">
        <v>200</v>
      </c>
      <c r="B9" s="70"/>
      <c r="C9" s="215"/>
      <c r="D9" s="215"/>
      <c r="E9" s="169"/>
      <c r="F9" s="169"/>
      <c r="G9" s="169"/>
      <c r="H9" s="171"/>
      <c r="I9" s="171"/>
      <c r="J9" s="171"/>
      <c r="K9" s="171"/>
      <c r="L9" s="171"/>
      <c r="M9" s="102">
        <f t="shared" si="0"/>
        <v>0</v>
      </c>
    </row>
    <row r="10" spans="1:13" x14ac:dyDescent="0.2">
      <c r="A10" s="29">
        <v>300</v>
      </c>
      <c r="B10" s="70"/>
      <c r="C10" s="215"/>
      <c r="D10" s="215"/>
      <c r="E10" s="169"/>
      <c r="F10" s="169"/>
      <c r="G10" s="169"/>
      <c r="H10" s="171"/>
      <c r="I10" s="171"/>
      <c r="J10" s="171"/>
      <c r="K10" s="171"/>
      <c r="L10" s="171"/>
      <c r="M10" s="102">
        <f t="shared" si="0"/>
        <v>0</v>
      </c>
    </row>
    <row r="11" spans="1:13" x14ac:dyDescent="0.2">
      <c r="A11" s="29">
        <v>400</v>
      </c>
      <c r="B11" s="70"/>
      <c r="C11" s="215"/>
      <c r="D11" s="215"/>
      <c r="E11" s="169"/>
      <c r="F11" s="169"/>
      <c r="G11" s="169"/>
      <c r="H11" s="171"/>
      <c r="I11" s="171"/>
      <c r="J11" s="171"/>
      <c r="K11" s="171"/>
      <c r="L11" s="171"/>
      <c r="M11" s="102">
        <f t="shared" si="0"/>
        <v>0</v>
      </c>
    </row>
    <row r="12" spans="1:13" x14ac:dyDescent="0.2">
      <c r="A12" s="29">
        <v>500</v>
      </c>
      <c r="B12" s="70"/>
      <c r="C12" s="215"/>
      <c r="D12" s="215"/>
      <c r="E12" s="169"/>
      <c r="F12" s="169"/>
      <c r="G12" s="169"/>
      <c r="H12" s="171"/>
      <c r="I12" s="171"/>
      <c r="J12" s="171"/>
      <c r="K12" s="171"/>
      <c r="L12" s="171"/>
      <c r="M12" s="102">
        <f t="shared" si="0"/>
        <v>0</v>
      </c>
    </row>
    <row r="13" spans="1:13" x14ac:dyDescent="0.2">
      <c r="A13" s="29">
        <v>600</v>
      </c>
      <c r="B13" s="70"/>
      <c r="C13" s="215"/>
      <c r="D13" s="215"/>
      <c r="E13" s="169"/>
      <c r="F13" s="169"/>
      <c r="G13" s="169"/>
      <c r="H13" s="171"/>
      <c r="I13" s="171"/>
      <c r="J13" s="171"/>
      <c r="K13" s="171"/>
      <c r="L13" s="171"/>
      <c r="M13" s="102">
        <f t="shared" si="0"/>
        <v>0</v>
      </c>
    </row>
    <row r="14" spans="1:13" x14ac:dyDescent="0.2">
      <c r="A14" s="29">
        <v>700</v>
      </c>
      <c r="B14" s="70"/>
      <c r="C14" s="215"/>
      <c r="D14" s="169"/>
      <c r="E14" s="169"/>
      <c r="F14" s="169"/>
      <c r="G14" s="169"/>
      <c r="H14" s="171"/>
      <c r="I14" s="171"/>
      <c r="J14" s="286"/>
      <c r="K14" s="171"/>
      <c r="L14" s="171"/>
      <c r="M14" s="102">
        <f t="shared" si="0"/>
        <v>0</v>
      </c>
    </row>
    <row r="15" spans="1:13" x14ac:dyDescent="0.2">
      <c r="A15" s="29">
        <v>800</v>
      </c>
      <c r="B15" s="70"/>
      <c r="C15" s="215"/>
      <c r="D15" s="169"/>
      <c r="E15" s="169"/>
      <c r="F15" s="169"/>
      <c r="G15" s="169"/>
      <c r="H15" s="171"/>
      <c r="I15" s="171"/>
      <c r="J15" s="286"/>
      <c r="K15" s="171"/>
      <c r="L15" s="171"/>
      <c r="M15" s="102">
        <f t="shared" si="0"/>
        <v>0</v>
      </c>
    </row>
    <row r="16" spans="1:13" x14ac:dyDescent="0.2">
      <c r="A16" s="29">
        <v>900</v>
      </c>
      <c r="B16" s="70"/>
      <c r="C16" s="215"/>
      <c r="D16" s="169"/>
      <c r="E16" s="169"/>
      <c r="F16" s="169"/>
      <c r="G16" s="169"/>
      <c r="H16" s="171"/>
      <c r="I16" s="171"/>
      <c r="J16" s="286"/>
      <c r="K16" s="171"/>
      <c r="L16" s="171"/>
      <c r="M16" s="102">
        <f t="shared" si="0"/>
        <v>0</v>
      </c>
    </row>
    <row r="17" spans="1:13" x14ac:dyDescent="0.2">
      <c r="A17" s="29">
        <v>1000</v>
      </c>
      <c r="B17" s="70"/>
      <c r="C17" s="215"/>
      <c r="D17" s="169"/>
      <c r="E17" s="169"/>
      <c r="F17" s="169"/>
      <c r="G17" s="169"/>
      <c r="H17" s="171"/>
      <c r="I17" s="171"/>
      <c r="J17" s="286"/>
      <c r="K17" s="171"/>
      <c r="L17" s="171"/>
      <c r="M17" s="102">
        <f t="shared" si="0"/>
        <v>0</v>
      </c>
    </row>
    <row r="18" spans="1:13" x14ac:dyDescent="0.2">
      <c r="A18" s="29">
        <v>1100</v>
      </c>
      <c r="B18" s="70"/>
      <c r="C18" s="215"/>
      <c r="D18" s="169"/>
      <c r="E18" s="169"/>
      <c r="F18" s="169"/>
      <c r="G18" s="169"/>
      <c r="H18" s="171"/>
      <c r="I18" s="171"/>
      <c r="J18" s="286"/>
      <c r="K18" s="171"/>
      <c r="L18" s="171"/>
      <c r="M18" s="102">
        <f t="shared" si="0"/>
        <v>0</v>
      </c>
    </row>
    <row r="19" spans="1:13" x14ac:dyDescent="0.2">
      <c r="A19" s="29">
        <v>1200</v>
      </c>
      <c r="B19" s="70"/>
      <c r="C19" s="215"/>
      <c r="D19" s="169">
        <v>10</v>
      </c>
      <c r="E19" s="169"/>
      <c r="F19" s="169"/>
      <c r="G19" s="169"/>
      <c r="H19" s="171"/>
      <c r="I19" s="171"/>
      <c r="J19" s="286"/>
      <c r="K19" s="171">
        <v>-10</v>
      </c>
      <c r="L19" s="171"/>
      <c r="M19" s="102">
        <f t="shared" si="0"/>
        <v>0</v>
      </c>
    </row>
    <row r="20" spans="1:13" x14ac:dyDescent="0.2">
      <c r="A20" s="29">
        <v>1300</v>
      </c>
      <c r="B20" s="70"/>
      <c r="C20" s="215"/>
      <c r="D20" s="169">
        <v>10</v>
      </c>
      <c r="E20" s="169"/>
      <c r="F20" s="169"/>
      <c r="G20" s="169"/>
      <c r="H20" s="171"/>
      <c r="I20" s="171"/>
      <c r="J20" s="286"/>
      <c r="K20" s="171">
        <v>-10</v>
      </c>
      <c r="L20" s="171"/>
      <c r="M20" s="102">
        <f t="shared" si="0"/>
        <v>0</v>
      </c>
    </row>
    <row r="21" spans="1:13" x14ac:dyDescent="0.2">
      <c r="A21" s="29">
        <v>1400</v>
      </c>
      <c r="B21" s="70"/>
      <c r="C21" s="215"/>
      <c r="D21" s="169">
        <v>5</v>
      </c>
      <c r="E21" s="169"/>
      <c r="F21" s="169"/>
      <c r="G21" s="169"/>
      <c r="H21" s="171"/>
      <c r="I21" s="171"/>
      <c r="J21" s="286"/>
      <c r="K21" s="171">
        <v>-5</v>
      </c>
      <c r="L21" s="171"/>
      <c r="M21" s="102">
        <f t="shared" si="0"/>
        <v>0</v>
      </c>
    </row>
    <row r="22" spans="1:13" x14ac:dyDescent="0.2">
      <c r="A22" s="29">
        <v>1500</v>
      </c>
      <c r="B22" s="70"/>
      <c r="C22" s="215"/>
      <c r="D22" s="169"/>
      <c r="E22" s="169"/>
      <c r="F22" s="169"/>
      <c r="G22" s="169"/>
      <c r="H22" s="171"/>
      <c r="I22" s="171"/>
      <c r="J22" s="286"/>
      <c r="K22" s="171"/>
      <c r="L22" s="171"/>
      <c r="M22" s="102">
        <f t="shared" si="0"/>
        <v>0</v>
      </c>
    </row>
    <row r="23" spans="1:13" x14ac:dyDescent="0.2">
      <c r="A23" s="29">
        <v>1600</v>
      </c>
      <c r="B23" s="70"/>
      <c r="C23" s="215"/>
      <c r="D23" s="169"/>
      <c r="E23" s="169"/>
      <c r="F23" s="169"/>
      <c r="G23" s="169"/>
      <c r="H23" s="171"/>
      <c r="I23" s="171"/>
      <c r="J23" s="286"/>
      <c r="K23" s="171"/>
      <c r="L23" s="171"/>
      <c r="M23" s="102">
        <f t="shared" si="0"/>
        <v>0</v>
      </c>
    </row>
    <row r="24" spans="1:13" x14ac:dyDescent="0.2">
      <c r="A24" s="29">
        <v>1700</v>
      </c>
      <c r="B24" s="70"/>
      <c r="C24" s="215"/>
      <c r="D24" s="169"/>
      <c r="E24" s="169"/>
      <c r="F24" s="169"/>
      <c r="G24" s="169"/>
      <c r="H24" s="171"/>
      <c r="I24" s="171"/>
      <c r="J24" s="286"/>
      <c r="K24" s="171"/>
      <c r="L24" s="171"/>
      <c r="M24" s="102">
        <f t="shared" si="0"/>
        <v>0</v>
      </c>
    </row>
    <row r="25" spans="1:13" x14ac:dyDescent="0.2">
      <c r="A25" s="29">
        <v>1800</v>
      </c>
      <c r="B25" s="70"/>
      <c r="C25" s="215"/>
      <c r="D25" s="169"/>
      <c r="E25" s="169"/>
      <c r="F25" s="169"/>
      <c r="G25" s="169"/>
      <c r="H25" s="171"/>
      <c r="I25" s="171"/>
      <c r="J25" s="286"/>
      <c r="K25" s="171"/>
      <c r="L25" s="171"/>
      <c r="M25" s="102">
        <f t="shared" si="0"/>
        <v>0</v>
      </c>
    </row>
    <row r="26" spans="1:13" x14ac:dyDescent="0.2">
      <c r="A26" s="29">
        <v>1900</v>
      </c>
      <c r="B26" s="70"/>
      <c r="C26" s="215"/>
      <c r="D26" s="169"/>
      <c r="E26" s="169"/>
      <c r="F26" s="169"/>
      <c r="G26" s="169"/>
      <c r="H26" s="171"/>
      <c r="I26" s="171"/>
      <c r="J26" s="286"/>
      <c r="K26" s="171"/>
      <c r="L26" s="171"/>
      <c r="M26" s="102">
        <f t="shared" si="0"/>
        <v>0</v>
      </c>
    </row>
    <row r="27" spans="1:13" x14ac:dyDescent="0.2">
      <c r="A27" s="29">
        <v>2000</v>
      </c>
      <c r="B27" s="70"/>
      <c r="C27" s="215"/>
      <c r="D27" s="169"/>
      <c r="E27" s="169"/>
      <c r="F27" s="169"/>
      <c r="G27" s="169"/>
      <c r="H27" s="171"/>
      <c r="I27" s="171"/>
      <c r="J27" s="286"/>
      <c r="K27" s="171"/>
      <c r="L27" s="171"/>
      <c r="M27" s="102">
        <f t="shared" si="0"/>
        <v>0</v>
      </c>
    </row>
    <row r="28" spans="1:13" x14ac:dyDescent="0.2">
      <c r="A28" s="29">
        <v>2100</v>
      </c>
      <c r="B28" s="70"/>
      <c r="C28" s="215"/>
      <c r="D28" s="169"/>
      <c r="E28" s="169"/>
      <c r="F28" s="169"/>
      <c r="G28" s="169"/>
      <c r="H28" s="171"/>
      <c r="I28" s="171"/>
      <c r="J28" s="286"/>
      <c r="K28" s="171"/>
      <c r="L28" s="171"/>
      <c r="M28" s="102">
        <f t="shared" si="0"/>
        <v>0</v>
      </c>
    </row>
    <row r="29" spans="1:13" x14ac:dyDescent="0.2">
      <c r="A29" s="29">
        <v>2200</v>
      </c>
      <c r="B29" s="70"/>
      <c r="C29" s="215"/>
      <c r="D29" s="169"/>
      <c r="E29" s="169"/>
      <c r="F29" s="169"/>
      <c r="G29" s="169"/>
      <c r="H29" s="171"/>
      <c r="I29" s="171"/>
      <c r="J29" s="286"/>
      <c r="K29" s="171"/>
      <c r="L29" s="171"/>
      <c r="M29" s="102">
        <f t="shared" si="0"/>
        <v>0</v>
      </c>
    </row>
    <row r="30" spans="1:13" x14ac:dyDescent="0.2">
      <c r="A30" s="29">
        <v>2300</v>
      </c>
      <c r="B30" s="70"/>
      <c r="C30" s="215"/>
      <c r="D30" s="215"/>
      <c r="E30" s="169"/>
      <c r="F30" s="169"/>
      <c r="G30" s="169"/>
      <c r="H30" s="171"/>
      <c r="I30" s="171"/>
      <c r="J30" s="171"/>
      <c r="K30" s="171"/>
      <c r="L30" s="171"/>
      <c r="M30" s="102">
        <f t="shared" si="0"/>
        <v>0</v>
      </c>
    </row>
    <row r="31" spans="1:13" x14ac:dyDescent="0.2">
      <c r="A31" s="37">
        <v>2400</v>
      </c>
      <c r="B31" s="157"/>
      <c r="C31" s="216"/>
      <c r="D31" s="216"/>
      <c r="E31" s="170"/>
      <c r="F31" s="170"/>
      <c r="G31" s="170"/>
      <c r="H31" s="214"/>
      <c r="I31" s="214"/>
      <c r="J31" s="214"/>
      <c r="K31" s="214"/>
      <c r="L31" s="214"/>
      <c r="M31" s="103">
        <f t="shared" si="0"/>
        <v>0</v>
      </c>
    </row>
    <row r="33" spans="2:13" x14ac:dyDescent="0.2">
      <c r="B33" s="44">
        <f>SUM(B8:B32)</f>
        <v>0</v>
      </c>
      <c r="C33" s="44">
        <f t="shared" ref="C33:L33" si="1">SUM(C8:C31)</f>
        <v>0</v>
      </c>
      <c r="D33" s="177">
        <f t="shared" si="1"/>
        <v>25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-25</v>
      </c>
      <c r="L33" s="177">
        <f t="shared" si="1"/>
        <v>0</v>
      </c>
      <c r="M33" s="269">
        <f>SUM(M8:M32)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3">
    <pageSetUpPr fitToPage="1"/>
  </sheetPr>
  <dimension ref="A1:V16391"/>
  <sheetViews>
    <sheetView workbookViewId="0"/>
  </sheetViews>
  <sheetFormatPr defaultRowHeight="12.75" zeroHeight="1" x14ac:dyDescent="0.2"/>
  <cols>
    <col min="1" max="1" width="12.5703125" customWidth="1"/>
    <col min="2" max="2" width="16.42578125" customWidth="1"/>
    <col min="3" max="9" width="16.5703125" customWidth="1"/>
    <col min="10" max="10" width="12.85546875" customWidth="1"/>
    <col min="11" max="11" width="12.5703125" customWidth="1"/>
    <col min="12" max="12" width="7.7109375" customWidth="1"/>
    <col min="13" max="13" width="10.85546875" customWidth="1"/>
    <col min="14" max="14" width="11" customWidth="1"/>
    <col min="15" max="15" width="10.28515625" bestFit="1" customWidth="1"/>
    <col min="16" max="16" width="10" customWidth="1"/>
    <col min="17" max="17" width="10.28515625" customWidth="1"/>
    <col min="18" max="23" width="6.5703125" customWidth="1"/>
    <col min="24" max="24" width="7.85546875" customWidth="1"/>
    <col min="25" max="25" width="7.5703125" customWidth="1"/>
    <col min="26" max="26" width="7.42578125" customWidth="1"/>
    <col min="27" max="27" width="9.28515625" customWidth="1"/>
    <col min="28" max="28" width="7.85546875" customWidth="1"/>
    <col min="29" max="29" width="12.28515625" customWidth="1"/>
  </cols>
  <sheetData>
    <row r="1" spans="1:18" x14ac:dyDescent="0.2">
      <c r="A1" s="88">
        <f>'PV-SHAPE'!A1</f>
        <v>37250</v>
      </c>
      <c r="B1" s="153">
        <f>WEEKDAY(A1)</f>
        <v>3</v>
      </c>
    </row>
    <row r="2" spans="1:18" ht="15" x14ac:dyDescent="0.2">
      <c r="A2" s="38" t="s">
        <v>19</v>
      </c>
      <c r="C2" s="224"/>
      <c r="D2" s="224"/>
      <c r="E2" s="224"/>
      <c r="F2" s="224"/>
      <c r="G2" s="68"/>
      <c r="H2" s="68"/>
      <c r="I2" s="224"/>
    </row>
    <row r="3" spans="1:18" x14ac:dyDescent="0.2">
      <c r="A3" s="39" t="s">
        <v>20</v>
      </c>
    </row>
    <row r="4" spans="1:18" ht="13.5" thickBot="1" x14ac:dyDescent="0.25">
      <c r="A4" s="30" t="s">
        <v>14</v>
      </c>
      <c r="B4" s="40" t="s">
        <v>7</v>
      </c>
      <c r="C4" s="127" t="s">
        <v>143</v>
      </c>
      <c r="D4" s="127" t="s">
        <v>143</v>
      </c>
      <c r="E4" s="127" t="s">
        <v>177</v>
      </c>
      <c r="F4" s="127" t="s">
        <v>175</v>
      </c>
      <c r="G4" s="48" t="s">
        <v>67</v>
      </c>
      <c r="H4" s="48" t="s">
        <v>73</v>
      </c>
      <c r="I4" s="48" t="s">
        <v>116</v>
      </c>
      <c r="J4" s="48" t="s">
        <v>116</v>
      </c>
      <c r="K4" s="100" t="s">
        <v>18</v>
      </c>
      <c r="Q4" s="44"/>
    </row>
    <row r="5" spans="1:18" x14ac:dyDescent="0.2">
      <c r="A5" s="31" t="s">
        <v>15</v>
      </c>
      <c r="B5" s="42" t="s">
        <v>113</v>
      </c>
      <c r="C5" s="128" t="s">
        <v>109</v>
      </c>
      <c r="D5" s="128" t="s">
        <v>144</v>
      </c>
      <c r="E5" s="128" t="s">
        <v>179</v>
      </c>
      <c r="F5" s="128" t="s">
        <v>180</v>
      </c>
      <c r="G5" s="107" t="s">
        <v>64</v>
      </c>
      <c r="H5" s="107" t="s">
        <v>64</v>
      </c>
      <c r="I5" s="107" t="s">
        <v>176</v>
      </c>
      <c r="J5" s="107" t="s">
        <v>187</v>
      </c>
      <c r="K5" s="104"/>
      <c r="M5" s="76" t="s">
        <v>33</v>
      </c>
      <c r="N5" s="71" t="s">
        <v>0</v>
      </c>
      <c r="O5" s="72" t="s">
        <v>0</v>
      </c>
      <c r="Q5" s="86"/>
      <c r="R5" s="44"/>
    </row>
    <row r="6" spans="1:18" ht="13.5" thickBot="1" x14ac:dyDescent="0.25">
      <c r="A6" s="32" t="s">
        <v>16</v>
      </c>
      <c r="B6" s="41"/>
      <c r="C6" s="292"/>
      <c r="D6" s="292"/>
      <c r="E6" s="217"/>
      <c r="F6" s="129" t="s">
        <v>174</v>
      </c>
      <c r="G6" s="223"/>
      <c r="H6" s="223"/>
      <c r="I6" s="223"/>
      <c r="J6" s="223"/>
      <c r="K6" s="105"/>
      <c r="M6" s="79" t="s">
        <v>20</v>
      </c>
      <c r="N6" s="80" t="s">
        <v>35</v>
      </c>
      <c r="O6" s="81" t="s">
        <v>34</v>
      </c>
    </row>
    <row r="7" spans="1:18" x14ac:dyDescent="0.2">
      <c r="A7" s="36">
        <v>100</v>
      </c>
      <c r="B7">
        <v>0</v>
      </c>
      <c r="C7" s="169">
        <v>0</v>
      </c>
      <c r="D7" s="169">
        <v>0</v>
      </c>
      <c r="E7" s="169">
        <v>0</v>
      </c>
      <c r="F7" s="169">
        <v>0</v>
      </c>
      <c r="G7" s="171"/>
      <c r="H7" s="171"/>
      <c r="I7" s="171">
        <v>0</v>
      </c>
      <c r="J7" s="171">
        <v>0</v>
      </c>
      <c r="K7" s="136">
        <f t="shared" ref="K7:K30" si="0">SUM(B7:J7)</f>
        <v>0</v>
      </c>
      <c r="M7" s="77">
        <v>100</v>
      </c>
      <c r="N7" s="73">
        <f t="shared" ref="N7:N30" si="1">$J7*-1</f>
        <v>0</v>
      </c>
      <c r="O7" s="74" t="e">
        <f>#REF!*-1</f>
        <v>#REF!</v>
      </c>
      <c r="P7">
        <v>-1</v>
      </c>
      <c r="Q7">
        <f t="shared" ref="Q7:Q30" si="2">N7*P7</f>
        <v>0</v>
      </c>
    </row>
    <row r="8" spans="1:18" x14ac:dyDescent="0.2">
      <c r="A8" s="29">
        <v>200</v>
      </c>
      <c r="B8">
        <v>0</v>
      </c>
      <c r="C8" s="169">
        <v>0</v>
      </c>
      <c r="D8" s="169">
        <v>0</v>
      </c>
      <c r="E8" s="169">
        <v>0</v>
      </c>
      <c r="F8" s="169">
        <v>0</v>
      </c>
      <c r="G8" s="171"/>
      <c r="H8" s="171"/>
      <c r="I8" s="171">
        <v>0</v>
      </c>
      <c r="J8" s="171">
        <v>0</v>
      </c>
      <c r="K8" s="136">
        <f t="shared" si="0"/>
        <v>0</v>
      </c>
      <c r="M8" s="77">
        <v>200</v>
      </c>
      <c r="N8" s="73">
        <f t="shared" si="1"/>
        <v>0</v>
      </c>
      <c r="O8" s="74" t="e">
        <f>#REF!*-1</f>
        <v>#REF!</v>
      </c>
      <c r="P8">
        <v>-1</v>
      </c>
      <c r="Q8">
        <f t="shared" si="2"/>
        <v>0</v>
      </c>
    </row>
    <row r="9" spans="1:18" x14ac:dyDescent="0.2">
      <c r="A9" s="29">
        <v>300</v>
      </c>
      <c r="B9">
        <v>0</v>
      </c>
      <c r="C9" s="169">
        <v>0</v>
      </c>
      <c r="D9" s="169">
        <v>0</v>
      </c>
      <c r="E9" s="169">
        <v>0</v>
      </c>
      <c r="F9" s="169">
        <v>0</v>
      </c>
      <c r="G9" s="171"/>
      <c r="H9" s="171"/>
      <c r="I9" s="171">
        <v>0</v>
      </c>
      <c r="J9" s="171">
        <v>0</v>
      </c>
      <c r="K9" s="136">
        <f t="shared" si="0"/>
        <v>0</v>
      </c>
      <c r="M9" s="77">
        <v>300</v>
      </c>
      <c r="N9" s="73">
        <f t="shared" si="1"/>
        <v>0</v>
      </c>
      <c r="O9" s="74" t="e">
        <f>#REF!*-1</f>
        <v>#REF!</v>
      </c>
      <c r="P9">
        <v>-1</v>
      </c>
      <c r="Q9">
        <f t="shared" si="2"/>
        <v>0</v>
      </c>
    </row>
    <row r="10" spans="1:18" x14ac:dyDescent="0.2">
      <c r="A10" s="29">
        <v>400</v>
      </c>
      <c r="B10">
        <v>0</v>
      </c>
      <c r="C10" s="169">
        <v>0</v>
      </c>
      <c r="D10" s="169">
        <v>0</v>
      </c>
      <c r="E10" s="169">
        <v>0</v>
      </c>
      <c r="F10" s="169">
        <v>0</v>
      </c>
      <c r="G10" s="171"/>
      <c r="H10" s="171"/>
      <c r="I10" s="171">
        <v>0</v>
      </c>
      <c r="J10" s="171">
        <v>0</v>
      </c>
      <c r="K10" s="136">
        <f t="shared" si="0"/>
        <v>0</v>
      </c>
      <c r="M10" s="77">
        <v>400</v>
      </c>
      <c r="N10" s="73">
        <f t="shared" si="1"/>
        <v>0</v>
      </c>
      <c r="O10" s="74" t="e">
        <f>#REF!*-1</f>
        <v>#REF!</v>
      </c>
      <c r="P10">
        <v>-1</v>
      </c>
      <c r="Q10">
        <f t="shared" si="2"/>
        <v>0</v>
      </c>
    </row>
    <row r="11" spans="1:18" x14ac:dyDescent="0.2">
      <c r="A11" s="29">
        <v>500</v>
      </c>
      <c r="B11">
        <v>0</v>
      </c>
      <c r="C11" s="169">
        <v>0</v>
      </c>
      <c r="D11" s="169">
        <v>0</v>
      </c>
      <c r="E11" s="169">
        <v>0</v>
      </c>
      <c r="F11" s="169">
        <v>0</v>
      </c>
      <c r="G11" s="171"/>
      <c r="H11" s="171"/>
      <c r="I11" s="171">
        <v>0</v>
      </c>
      <c r="J11" s="171">
        <v>0</v>
      </c>
      <c r="K11" s="136">
        <f t="shared" si="0"/>
        <v>0</v>
      </c>
      <c r="M11" s="77">
        <v>500</v>
      </c>
      <c r="N11" s="73">
        <f t="shared" si="1"/>
        <v>0</v>
      </c>
      <c r="O11" s="74" t="e">
        <f>#REF!*-1</f>
        <v>#REF!</v>
      </c>
      <c r="P11">
        <v>-1</v>
      </c>
      <c r="Q11">
        <f t="shared" si="2"/>
        <v>0</v>
      </c>
    </row>
    <row r="12" spans="1:18" x14ac:dyDescent="0.2">
      <c r="A12" s="29">
        <v>600</v>
      </c>
      <c r="B12">
        <v>0</v>
      </c>
      <c r="C12" s="169">
        <v>0</v>
      </c>
      <c r="D12" s="169">
        <v>0</v>
      </c>
      <c r="E12" s="169">
        <v>0</v>
      </c>
      <c r="F12" s="169">
        <v>0</v>
      </c>
      <c r="G12" s="171"/>
      <c r="H12" s="171"/>
      <c r="I12" s="171">
        <v>0</v>
      </c>
      <c r="J12" s="171">
        <v>0</v>
      </c>
      <c r="K12" s="136">
        <f t="shared" si="0"/>
        <v>0</v>
      </c>
      <c r="M12" s="77">
        <v>600</v>
      </c>
      <c r="N12" s="73">
        <f t="shared" si="1"/>
        <v>0</v>
      </c>
      <c r="O12" s="74" t="e">
        <f>#REF!*-1</f>
        <v>#REF!</v>
      </c>
      <c r="P12">
        <v>-1</v>
      </c>
      <c r="Q12">
        <f t="shared" si="2"/>
        <v>0</v>
      </c>
    </row>
    <row r="13" spans="1:18" x14ac:dyDescent="0.2">
      <c r="A13" s="29">
        <v>700</v>
      </c>
      <c r="B13">
        <v>0</v>
      </c>
      <c r="C13" s="169">
        <v>0</v>
      </c>
      <c r="D13" s="169">
        <v>0</v>
      </c>
      <c r="E13" s="169">
        <v>0</v>
      </c>
      <c r="F13" s="169">
        <v>0</v>
      </c>
      <c r="G13" s="171"/>
      <c r="H13" s="171"/>
      <c r="I13" s="171">
        <v>0</v>
      </c>
      <c r="J13" s="171">
        <v>0</v>
      </c>
      <c r="K13" s="136">
        <f t="shared" si="0"/>
        <v>0</v>
      </c>
      <c r="M13" s="77">
        <v>700</v>
      </c>
      <c r="N13" s="73">
        <f t="shared" si="1"/>
        <v>0</v>
      </c>
      <c r="O13" s="74" t="e">
        <f>#REF!*-1</f>
        <v>#REF!</v>
      </c>
      <c r="P13">
        <v>-1</v>
      </c>
      <c r="Q13">
        <f t="shared" si="2"/>
        <v>0</v>
      </c>
    </row>
    <row r="14" spans="1:18" x14ac:dyDescent="0.2">
      <c r="A14" s="29">
        <v>800</v>
      </c>
      <c r="B14">
        <v>0</v>
      </c>
      <c r="C14" s="169">
        <v>0</v>
      </c>
      <c r="D14" s="169">
        <v>0</v>
      </c>
      <c r="E14" s="169">
        <v>0</v>
      </c>
      <c r="F14" s="169">
        <v>0</v>
      </c>
      <c r="G14" s="171"/>
      <c r="H14" s="171"/>
      <c r="I14" s="171">
        <v>0</v>
      </c>
      <c r="J14" s="171">
        <v>0</v>
      </c>
      <c r="K14" s="136">
        <f t="shared" si="0"/>
        <v>0</v>
      </c>
      <c r="M14" s="77">
        <v>800</v>
      </c>
      <c r="N14" s="73">
        <f t="shared" si="1"/>
        <v>0</v>
      </c>
      <c r="O14" s="74" t="e">
        <f>#REF!*-1</f>
        <v>#REF!</v>
      </c>
      <c r="P14">
        <v>-1</v>
      </c>
      <c r="Q14">
        <f t="shared" si="2"/>
        <v>0</v>
      </c>
    </row>
    <row r="15" spans="1:18" x14ac:dyDescent="0.2">
      <c r="A15" s="29">
        <v>900</v>
      </c>
      <c r="B15">
        <v>0</v>
      </c>
      <c r="C15" s="169">
        <v>0</v>
      </c>
      <c r="D15" s="169">
        <v>0</v>
      </c>
      <c r="E15" s="169">
        <v>0</v>
      </c>
      <c r="F15" s="169">
        <v>0</v>
      </c>
      <c r="G15" s="171"/>
      <c r="H15" s="171"/>
      <c r="I15" s="171">
        <v>0</v>
      </c>
      <c r="J15" s="171">
        <v>0</v>
      </c>
      <c r="K15" s="136">
        <f t="shared" si="0"/>
        <v>0</v>
      </c>
      <c r="M15" s="77">
        <v>900</v>
      </c>
      <c r="N15" s="73">
        <f t="shared" si="1"/>
        <v>0</v>
      </c>
      <c r="O15" s="74" t="e">
        <f>#REF!*-1</f>
        <v>#REF!</v>
      </c>
      <c r="P15">
        <v>-1</v>
      </c>
      <c r="Q15">
        <f t="shared" si="2"/>
        <v>0</v>
      </c>
    </row>
    <row r="16" spans="1:18" x14ac:dyDescent="0.2">
      <c r="A16" s="29">
        <v>1000</v>
      </c>
      <c r="B16">
        <v>0</v>
      </c>
      <c r="C16" s="169">
        <v>0</v>
      </c>
      <c r="D16" s="169">
        <v>0</v>
      </c>
      <c r="E16" s="169">
        <v>0</v>
      </c>
      <c r="F16" s="169">
        <v>0</v>
      </c>
      <c r="G16" s="171"/>
      <c r="H16" s="171"/>
      <c r="I16" s="171">
        <v>0</v>
      </c>
      <c r="J16" s="171">
        <v>0</v>
      </c>
      <c r="K16" s="136">
        <f t="shared" si="0"/>
        <v>0</v>
      </c>
      <c r="M16" s="77">
        <v>1000</v>
      </c>
      <c r="N16" s="73">
        <f t="shared" si="1"/>
        <v>0</v>
      </c>
      <c r="O16" s="74" t="e">
        <f>#REF!*-1</f>
        <v>#REF!</v>
      </c>
      <c r="P16">
        <v>-1</v>
      </c>
      <c r="Q16">
        <f t="shared" si="2"/>
        <v>0</v>
      </c>
    </row>
    <row r="17" spans="1:22" x14ac:dyDescent="0.2">
      <c r="A17" s="29">
        <v>1100</v>
      </c>
      <c r="B17">
        <v>0</v>
      </c>
      <c r="C17" s="169">
        <v>0</v>
      </c>
      <c r="D17" s="169">
        <v>0</v>
      </c>
      <c r="E17" s="169">
        <v>0</v>
      </c>
      <c r="F17" s="169">
        <v>0</v>
      </c>
      <c r="G17" s="171"/>
      <c r="H17" s="171"/>
      <c r="I17" s="171">
        <v>0</v>
      </c>
      <c r="J17" s="171">
        <v>0</v>
      </c>
      <c r="K17" s="136">
        <f t="shared" si="0"/>
        <v>0</v>
      </c>
      <c r="M17" s="77">
        <v>1100</v>
      </c>
      <c r="N17" s="73">
        <f t="shared" si="1"/>
        <v>0</v>
      </c>
      <c r="O17" s="74" t="e">
        <f>#REF!*-1</f>
        <v>#REF!</v>
      </c>
      <c r="P17">
        <v>-1</v>
      </c>
      <c r="Q17">
        <f t="shared" si="2"/>
        <v>0</v>
      </c>
    </row>
    <row r="18" spans="1:22" x14ac:dyDescent="0.2">
      <c r="A18" s="29">
        <v>1200</v>
      </c>
      <c r="B18">
        <v>0</v>
      </c>
      <c r="C18" s="169">
        <v>0</v>
      </c>
      <c r="D18" s="169">
        <v>0</v>
      </c>
      <c r="E18" s="169">
        <v>0</v>
      </c>
      <c r="F18" s="169">
        <v>0</v>
      </c>
      <c r="G18" s="171"/>
      <c r="H18" s="171"/>
      <c r="I18" s="171">
        <v>0</v>
      </c>
      <c r="J18" s="171">
        <v>0</v>
      </c>
      <c r="K18" s="136">
        <f t="shared" si="0"/>
        <v>0</v>
      </c>
      <c r="M18" s="77">
        <v>1200</v>
      </c>
      <c r="N18" s="73">
        <f t="shared" si="1"/>
        <v>0</v>
      </c>
      <c r="O18" s="74" t="e">
        <f>#REF!*-1</f>
        <v>#REF!</v>
      </c>
      <c r="P18">
        <v>-1</v>
      </c>
      <c r="Q18">
        <f t="shared" si="2"/>
        <v>0</v>
      </c>
    </row>
    <row r="19" spans="1:22" x14ac:dyDescent="0.2">
      <c r="A19" s="29">
        <v>1300</v>
      </c>
      <c r="B19">
        <v>0</v>
      </c>
      <c r="C19" s="169">
        <v>0</v>
      </c>
      <c r="D19" s="169">
        <v>0</v>
      </c>
      <c r="E19" s="169">
        <v>0</v>
      </c>
      <c r="F19" s="169">
        <v>0</v>
      </c>
      <c r="G19" s="171"/>
      <c r="H19" s="171"/>
      <c r="I19" s="171">
        <v>0</v>
      </c>
      <c r="J19" s="171">
        <v>0</v>
      </c>
      <c r="K19" s="136">
        <f t="shared" si="0"/>
        <v>0</v>
      </c>
      <c r="M19" s="77">
        <v>1300</v>
      </c>
      <c r="N19" s="73">
        <f t="shared" si="1"/>
        <v>0</v>
      </c>
      <c r="O19" s="74" t="e">
        <f>#REF!*-1</f>
        <v>#REF!</v>
      </c>
      <c r="P19">
        <v>-1</v>
      </c>
      <c r="Q19">
        <f t="shared" si="2"/>
        <v>0</v>
      </c>
    </row>
    <row r="20" spans="1:22" x14ac:dyDescent="0.2">
      <c r="A20" s="29">
        <v>1400</v>
      </c>
      <c r="B20">
        <v>0</v>
      </c>
      <c r="C20" s="169">
        <v>0</v>
      </c>
      <c r="D20" s="169">
        <v>0</v>
      </c>
      <c r="E20" s="169">
        <v>0</v>
      </c>
      <c r="F20" s="169">
        <v>0</v>
      </c>
      <c r="G20" s="171"/>
      <c r="H20" s="171"/>
      <c r="I20" s="171">
        <v>0</v>
      </c>
      <c r="J20" s="171">
        <v>0</v>
      </c>
      <c r="K20" s="136">
        <f t="shared" si="0"/>
        <v>0</v>
      </c>
      <c r="M20" s="77">
        <v>1400</v>
      </c>
      <c r="N20" s="73">
        <f t="shared" si="1"/>
        <v>0</v>
      </c>
      <c r="O20" s="74" t="e">
        <f>#REF!*-1</f>
        <v>#REF!</v>
      </c>
      <c r="P20">
        <v>-1</v>
      </c>
      <c r="Q20">
        <f t="shared" si="2"/>
        <v>0</v>
      </c>
    </row>
    <row r="21" spans="1:22" x14ac:dyDescent="0.2">
      <c r="A21" s="29">
        <v>1500</v>
      </c>
      <c r="B21">
        <v>0</v>
      </c>
      <c r="C21" s="169">
        <v>0</v>
      </c>
      <c r="D21" s="169">
        <v>0</v>
      </c>
      <c r="E21" s="169">
        <v>0</v>
      </c>
      <c r="F21" s="169">
        <v>0</v>
      </c>
      <c r="G21" s="171"/>
      <c r="H21" s="171"/>
      <c r="I21" s="171">
        <v>0</v>
      </c>
      <c r="J21" s="171">
        <v>0</v>
      </c>
      <c r="K21" s="136">
        <f t="shared" si="0"/>
        <v>0</v>
      </c>
      <c r="M21" s="77">
        <v>1500</v>
      </c>
      <c r="N21" s="73">
        <f t="shared" si="1"/>
        <v>0</v>
      </c>
      <c r="O21" s="74" t="e">
        <f>#REF!*-1</f>
        <v>#REF!</v>
      </c>
      <c r="P21">
        <v>-1</v>
      </c>
      <c r="Q21">
        <f t="shared" si="2"/>
        <v>0</v>
      </c>
    </row>
    <row r="22" spans="1:22" x14ac:dyDescent="0.2">
      <c r="A22" s="29">
        <v>1600</v>
      </c>
      <c r="B22">
        <v>0</v>
      </c>
      <c r="C22" s="169">
        <v>0</v>
      </c>
      <c r="D22" s="169">
        <v>0</v>
      </c>
      <c r="E22" s="169">
        <v>0</v>
      </c>
      <c r="F22" s="169">
        <v>0</v>
      </c>
      <c r="G22" s="171"/>
      <c r="H22" s="171"/>
      <c r="I22" s="171">
        <v>0</v>
      </c>
      <c r="J22" s="171">
        <v>0</v>
      </c>
      <c r="K22" s="136">
        <f t="shared" si="0"/>
        <v>0</v>
      </c>
      <c r="M22" s="77">
        <v>1600</v>
      </c>
      <c r="N22" s="73">
        <f t="shared" si="1"/>
        <v>0</v>
      </c>
      <c r="O22" s="74" t="e">
        <f>#REF!*-1</f>
        <v>#REF!</v>
      </c>
      <c r="P22">
        <v>-1</v>
      </c>
      <c r="Q22">
        <f t="shared" si="2"/>
        <v>0</v>
      </c>
    </row>
    <row r="23" spans="1:22" x14ac:dyDescent="0.2">
      <c r="A23" s="29">
        <v>1700</v>
      </c>
      <c r="B23">
        <v>0</v>
      </c>
      <c r="C23" s="169">
        <v>0</v>
      </c>
      <c r="D23" s="169">
        <v>0</v>
      </c>
      <c r="E23" s="169">
        <v>0</v>
      </c>
      <c r="F23" s="169">
        <v>0</v>
      </c>
      <c r="G23" s="171"/>
      <c r="H23" s="171"/>
      <c r="I23" s="171">
        <v>0</v>
      </c>
      <c r="J23" s="171">
        <v>0</v>
      </c>
      <c r="K23" s="136">
        <f t="shared" si="0"/>
        <v>0</v>
      </c>
      <c r="M23" s="77">
        <v>1700</v>
      </c>
      <c r="N23" s="73">
        <f t="shared" si="1"/>
        <v>0</v>
      </c>
      <c r="O23" s="74" t="e">
        <f>#REF!*-1</f>
        <v>#REF!</v>
      </c>
      <c r="P23">
        <v>-1</v>
      </c>
      <c r="Q23">
        <f t="shared" si="2"/>
        <v>0</v>
      </c>
    </row>
    <row r="24" spans="1:22" x14ac:dyDescent="0.2">
      <c r="A24" s="29">
        <v>1800</v>
      </c>
      <c r="B24">
        <v>0</v>
      </c>
      <c r="C24" s="169">
        <v>0</v>
      </c>
      <c r="D24" s="169">
        <v>0</v>
      </c>
      <c r="E24" s="169">
        <v>0</v>
      </c>
      <c r="F24" s="169">
        <v>0</v>
      </c>
      <c r="G24" s="171"/>
      <c r="H24" s="171"/>
      <c r="I24" s="171">
        <v>0</v>
      </c>
      <c r="J24" s="171">
        <v>0</v>
      </c>
      <c r="K24" s="136">
        <f t="shared" si="0"/>
        <v>0</v>
      </c>
      <c r="M24" s="77">
        <v>1800</v>
      </c>
      <c r="N24" s="73">
        <f t="shared" si="1"/>
        <v>0</v>
      </c>
      <c r="O24" s="74" t="e">
        <f>#REF!*-1</f>
        <v>#REF!</v>
      </c>
      <c r="P24">
        <v>-1</v>
      </c>
      <c r="Q24">
        <f t="shared" si="2"/>
        <v>0</v>
      </c>
    </row>
    <row r="25" spans="1:22" x14ac:dyDescent="0.2">
      <c r="A25" s="29">
        <v>1900</v>
      </c>
      <c r="B25">
        <v>0</v>
      </c>
      <c r="C25" s="169">
        <v>0</v>
      </c>
      <c r="D25" s="169">
        <v>0</v>
      </c>
      <c r="E25" s="169">
        <v>0</v>
      </c>
      <c r="F25" s="169">
        <v>0</v>
      </c>
      <c r="G25" s="171"/>
      <c r="H25" s="171"/>
      <c r="I25" s="171">
        <v>0</v>
      </c>
      <c r="J25" s="171">
        <v>0</v>
      </c>
      <c r="K25" s="136">
        <f t="shared" si="0"/>
        <v>0</v>
      </c>
      <c r="M25" s="77">
        <v>1900</v>
      </c>
      <c r="N25" s="73">
        <f t="shared" si="1"/>
        <v>0</v>
      </c>
      <c r="O25" s="74" t="e">
        <f>#REF!*-1</f>
        <v>#REF!</v>
      </c>
      <c r="P25">
        <v>-1</v>
      </c>
      <c r="Q25">
        <f t="shared" si="2"/>
        <v>0</v>
      </c>
    </row>
    <row r="26" spans="1:22" x14ac:dyDescent="0.2">
      <c r="A26" s="29">
        <v>2000</v>
      </c>
      <c r="B26">
        <v>0</v>
      </c>
      <c r="C26" s="169">
        <v>0</v>
      </c>
      <c r="D26" s="169">
        <v>0</v>
      </c>
      <c r="E26" s="169">
        <v>0</v>
      </c>
      <c r="F26" s="169">
        <v>0</v>
      </c>
      <c r="G26" s="171"/>
      <c r="H26" s="171"/>
      <c r="I26" s="171">
        <v>0</v>
      </c>
      <c r="J26" s="171">
        <v>0</v>
      </c>
      <c r="K26" s="136">
        <f t="shared" si="0"/>
        <v>0</v>
      </c>
      <c r="M26" s="77">
        <v>2000</v>
      </c>
      <c r="N26" s="73">
        <f t="shared" si="1"/>
        <v>0</v>
      </c>
      <c r="O26" s="74" t="e">
        <f>#REF!*-1</f>
        <v>#REF!</v>
      </c>
      <c r="P26">
        <v>-1</v>
      </c>
      <c r="Q26">
        <f t="shared" si="2"/>
        <v>0</v>
      </c>
    </row>
    <row r="27" spans="1:22" x14ac:dyDescent="0.2">
      <c r="A27" s="29">
        <v>2100</v>
      </c>
      <c r="B27">
        <v>0</v>
      </c>
      <c r="C27" s="169">
        <v>0</v>
      </c>
      <c r="D27" s="169">
        <v>0</v>
      </c>
      <c r="E27" s="169">
        <v>0</v>
      </c>
      <c r="F27" s="169">
        <v>0</v>
      </c>
      <c r="G27" s="171"/>
      <c r="H27" s="171"/>
      <c r="I27" s="171">
        <v>0</v>
      </c>
      <c r="J27" s="171">
        <v>0</v>
      </c>
      <c r="K27" s="136">
        <f t="shared" si="0"/>
        <v>0</v>
      </c>
      <c r="M27" s="77">
        <v>2100</v>
      </c>
      <c r="N27" s="73">
        <f t="shared" si="1"/>
        <v>0</v>
      </c>
      <c r="O27" s="74" t="e">
        <f>#REF!*-1</f>
        <v>#REF!</v>
      </c>
      <c r="P27">
        <v>-1</v>
      </c>
      <c r="Q27">
        <f t="shared" si="2"/>
        <v>0</v>
      </c>
    </row>
    <row r="28" spans="1:22" x14ac:dyDescent="0.2">
      <c r="A28" s="29">
        <v>2200</v>
      </c>
      <c r="B28">
        <v>0</v>
      </c>
      <c r="C28" s="169">
        <v>0</v>
      </c>
      <c r="D28" s="169">
        <v>0</v>
      </c>
      <c r="E28" s="169">
        <v>0</v>
      </c>
      <c r="F28" s="169">
        <v>0</v>
      </c>
      <c r="G28" s="171"/>
      <c r="H28" s="171"/>
      <c r="I28" s="171">
        <v>0</v>
      </c>
      <c r="J28" s="171">
        <v>0</v>
      </c>
      <c r="K28" s="136">
        <f t="shared" si="0"/>
        <v>0</v>
      </c>
      <c r="M28" s="77">
        <v>2200</v>
      </c>
      <c r="N28" s="73">
        <f t="shared" si="1"/>
        <v>0</v>
      </c>
      <c r="O28" s="74" t="e">
        <f>#REF!*-1</f>
        <v>#REF!</v>
      </c>
      <c r="P28">
        <v>-1</v>
      </c>
      <c r="Q28">
        <f t="shared" si="2"/>
        <v>0</v>
      </c>
    </row>
    <row r="29" spans="1:22" x14ac:dyDescent="0.2">
      <c r="A29" s="29">
        <v>2300</v>
      </c>
      <c r="B29">
        <v>0</v>
      </c>
      <c r="C29" s="169">
        <v>0</v>
      </c>
      <c r="D29" s="169">
        <v>0</v>
      </c>
      <c r="E29" s="169">
        <v>0</v>
      </c>
      <c r="F29" s="169">
        <v>0</v>
      </c>
      <c r="G29" s="171"/>
      <c r="H29" s="171"/>
      <c r="I29" s="171">
        <v>0</v>
      </c>
      <c r="J29" s="171">
        <v>0</v>
      </c>
      <c r="K29" s="136">
        <f t="shared" si="0"/>
        <v>0</v>
      </c>
      <c r="M29" s="77">
        <v>2300</v>
      </c>
      <c r="N29" s="73">
        <f t="shared" si="1"/>
        <v>0</v>
      </c>
      <c r="O29" s="74" t="e">
        <f>#REF!*-1</f>
        <v>#REF!</v>
      </c>
      <c r="P29">
        <v>-1</v>
      </c>
      <c r="Q29">
        <f t="shared" si="2"/>
        <v>0</v>
      </c>
    </row>
    <row r="30" spans="1:22" ht="13.5" thickBot="1" x14ac:dyDescent="0.25">
      <c r="A30" s="37">
        <v>2400</v>
      </c>
      <c r="B30" s="43">
        <v>0</v>
      </c>
      <c r="C30" s="170">
        <v>0</v>
      </c>
      <c r="D30" s="170">
        <v>0</v>
      </c>
      <c r="E30" s="170">
        <v>0</v>
      </c>
      <c r="F30" s="170">
        <v>0</v>
      </c>
      <c r="G30" s="214"/>
      <c r="H30" s="214"/>
      <c r="I30" s="214">
        <v>0</v>
      </c>
      <c r="J30" s="214">
        <v>0</v>
      </c>
      <c r="K30" s="137">
        <f t="shared" si="0"/>
        <v>0</v>
      </c>
      <c r="M30" s="78">
        <v>2400</v>
      </c>
      <c r="N30" s="73">
        <f t="shared" si="1"/>
        <v>0</v>
      </c>
      <c r="O30" s="75" t="e">
        <f>#REF!*-1</f>
        <v>#REF!</v>
      </c>
      <c r="P30">
        <v>-1</v>
      </c>
      <c r="Q30">
        <f t="shared" si="2"/>
        <v>0</v>
      </c>
    </row>
    <row r="31" spans="1:22" ht="13.5" thickBot="1" x14ac:dyDescent="0.25">
      <c r="B31" s="154"/>
      <c r="J31" t="s">
        <v>197</v>
      </c>
      <c r="K31" s="70"/>
      <c r="M31" s="82" t="s">
        <v>36</v>
      </c>
      <c r="N31" s="83">
        <f>SUM(N7:N30)</f>
        <v>0</v>
      </c>
      <c r="O31" s="84" t="e">
        <f>SUM(O7:O30)</f>
        <v>#REF!</v>
      </c>
      <c r="Q31" s="83">
        <f>SUM(Q7:Q30)</f>
        <v>0</v>
      </c>
    </row>
    <row r="32" spans="1:22" x14ac:dyDescent="0.2">
      <c r="B32" s="44">
        <f>SUM(B7:B31)</f>
        <v>0</v>
      </c>
      <c r="C32" s="177">
        <f t="shared" ref="C32:J32" si="3">SUM(C7:C30)</f>
        <v>0</v>
      </c>
      <c r="D32" s="178">
        <f t="shared" si="3"/>
        <v>0</v>
      </c>
      <c r="E32" s="177">
        <f t="shared" si="3"/>
        <v>0</v>
      </c>
      <c r="F32" s="177">
        <f t="shared" si="3"/>
        <v>0</v>
      </c>
      <c r="G32" s="177">
        <f t="shared" si="3"/>
        <v>0</v>
      </c>
      <c r="H32" s="177">
        <f>SUM(H7:H30)</f>
        <v>0</v>
      </c>
      <c r="I32" s="177">
        <f t="shared" si="3"/>
        <v>0</v>
      </c>
      <c r="J32" s="177">
        <f t="shared" si="3"/>
        <v>0</v>
      </c>
      <c r="K32" s="268">
        <f>SUM(K7:K31)</f>
        <v>0</v>
      </c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</row>
    <row r="33" spans="2:3" x14ac:dyDescent="0.2"/>
    <row r="34" spans="2:3" x14ac:dyDescent="0.2">
      <c r="C34" s="174"/>
    </row>
    <row r="35" spans="2:3" x14ac:dyDescent="0.2"/>
    <row r="36" spans="2:3" x14ac:dyDescent="0.2">
      <c r="B36" s="219" t="s">
        <v>172</v>
      </c>
    </row>
    <row r="37" spans="2:3" x14ac:dyDescent="0.2">
      <c r="B37" s="308">
        <v>0</v>
      </c>
    </row>
    <row r="38" spans="2:3" x14ac:dyDescent="0.2"/>
    <row r="39" spans="2:3" x14ac:dyDescent="0.2"/>
    <row r="40" spans="2:3" x14ac:dyDescent="0.2">
      <c r="B40" s="219" t="s">
        <v>172</v>
      </c>
    </row>
    <row r="41" spans="2:3" x14ac:dyDescent="0.2">
      <c r="B41" s="308">
        <v>0</v>
      </c>
    </row>
    <row r="42" spans="2:3" x14ac:dyDescent="0.2"/>
    <row r="43" spans="2:3" x14ac:dyDescent="0.2"/>
    <row r="44" spans="2:3" x14ac:dyDescent="0.2"/>
    <row r="45" spans="2:3" x14ac:dyDescent="0.2"/>
    <row r="46" spans="2:3" x14ac:dyDescent="0.2"/>
    <row r="47" spans="2:3" x14ac:dyDescent="0.2"/>
    <row r="48" spans="2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7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FL920"/>
  <sheetViews>
    <sheetView tabSelected="1" workbookViewId="0">
      <selection activeCell="D15" sqref="D15"/>
    </sheetView>
  </sheetViews>
  <sheetFormatPr defaultRowHeight="12.75" x14ac:dyDescent="0.2"/>
  <cols>
    <col min="1" max="1" width="12" style="5" bestFit="1" customWidth="1"/>
    <col min="2" max="2" width="4.85546875" style="5" bestFit="1" customWidth="1"/>
    <col min="3" max="3" width="12" style="5" customWidth="1"/>
    <col min="4" max="4" width="41.85546875" style="5" bestFit="1" customWidth="1"/>
    <col min="5" max="5" width="15.85546875" style="5" customWidth="1"/>
    <col min="6" max="6" width="18.140625" style="5" customWidth="1"/>
    <col min="7" max="7" width="20.5703125" style="5" bestFit="1" customWidth="1"/>
    <col min="8" max="8" width="8.28515625" style="5" customWidth="1"/>
    <col min="9" max="9" width="20.85546875" style="5" customWidth="1"/>
    <col min="10" max="10" width="62" style="5" bestFit="1" customWidth="1"/>
    <col min="11" max="18" width="12.28515625" style="5" customWidth="1"/>
    <col min="19" max="19" width="12.42578125" style="5" customWidth="1"/>
    <col min="20" max="62" width="12.28515625" style="5" customWidth="1"/>
    <col min="63" max="86" width="12.28515625" style="4" customWidth="1"/>
    <col min="87" max="94" width="12.28515625" customWidth="1"/>
  </cols>
  <sheetData>
    <row r="1" spans="1:168" ht="0.75" customHeight="1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 t="s">
        <v>127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127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/>
    </row>
    <row r="2" spans="1:168" s="121" customFormat="1" ht="18" x14ac:dyDescent="0.25">
      <c r="A2" s="375" t="s">
        <v>226</v>
      </c>
      <c r="B2" s="375"/>
      <c r="C2" s="375"/>
      <c r="D2" s="366" t="s">
        <v>214</v>
      </c>
      <c r="E2" s="366" t="s">
        <v>215</v>
      </c>
      <c r="F2" s="366" t="s">
        <v>216</v>
      </c>
      <c r="G2" s="366" t="s">
        <v>217</v>
      </c>
      <c r="H2" s="366" t="s">
        <v>218</v>
      </c>
      <c r="I2" s="366" t="s">
        <v>225</v>
      </c>
      <c r="J2" s="366" t="s">
        <v>219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</row>
    <row r="3" spans="1:168" s="121" customFormat="1" ht="15" x14ac:dyDescent="0.2">
      <c r="A3" s="367">
        <v>37250</v>
      </c>
      <c r="B3" s="367" t="s">
        <v>227</v>
      </c>
      <c r="C3" s="367">
        <v>37256</v>
      </c>
      <c r="D3" s="368" t="s">
        <v>220</v>
      </c>
      <c r="E3" s="368" t="s">
        <v>221</v>
      </c>
      <c r="F3" s="368">
        <v>75</v>
      </c>
      <c r="G3" s="368" t="s">
        <v>222</v>
      </c>
      <c r="H3" s="369">
        <v>2</v>
      </c>
      <c r="I3" s="374">
        <v>893867</v>
      </c>
      <c r="J3" s="370" t="s">
        <v>223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</row>
    <row r="4" spans="1:168" s="121" customFormat="1" ht="15" x14ac:dyDescent="0.2">
      <c r="A4" s="367">
        <v>37250</v>
      </c>
      <c r="B4" s="367" t="s">
        <v>227</v>
      </c>
      <c r="C4" s="367">
        <v>37256</v>
      </c>
      <c r="D4" s="368" t="s">
        <v>220</v>
      </c>
      <c r="E4" s="368" t="s">
        <v>221</v>
      </c>
      <c r="F4" s="368">
        <v>175</v>
      </c>
      <c r="G4" s="368" t="s">
        <v>222</v>
      </c>
      <c r="H4" s="369">
        <v>25</v>
      </c>
      <c r="I4" s="374">
        <v>893866</v>
      </c>
      <c r="J4" s="370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</row>
    <row r="5" spans="1:168" s="121" customFormat="1" ht="15" x14ac:dyDescent="0.2">
      <c r="A5" s="367">
        <v>37250</v>
      </c>
      <c r="B5" s="367" t="s">
        <v>227</v>
      </c>
      <c r="C5" s="367">
        <v>37256</v>
      </c>
      <c r="D5" s="368" t="s">
        <v>220</v>
      </c>
      <c r="E5" s="368" t="s">
        <v>183</v>
      </c>
      <c r="F5" s="368">
        <v>25</v>
      </c>
      <c r="G5" s="368" t="s">
        <v>222</v>
      </c>
      <c r="H5" s="369">
        <v>26.15</v>
      </c>
      <c r="I5" s="374">
        <v>893858</v>
      </c>
      <c r="J5" s="369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</row>
    <row r="6" spans="1:168" ht="15" x14ac:dyDescent="0.2">
      <c r="A6" s="367">
        <v>37251</v>
      </c>
      <c r="B6" s="367" t="s">
        <v>227</v>
      </c>
      <c r="C6" s="367">
        <v>37256</v>
      </c>
      <c r="D6" s="368" t="s">
        <v>220</v>
      </c>
      <c r="E6" s="368" t="s">
        <v>29</v>
      </c>
      <c r="F6" s="368">
        <v>9</v>
      </c>
      <c r="G6" s="368" t="s">
        <v>224</v>
      </c>
      <c r="H6" s="369">
        <v>29</v>
      </c>
      <c r="I6" s="374">
        <v>893860</v>
      </c>
      <c r="J6" s="369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</row>
    <row r="7" spans="1:168" ht="15" x14ac:dyDescent="0.2">
      <c r="A7" s="367">
        <v>37251</v>
      </c>
      <c r="B7" s="367" t="s">
        <v>227</v>
      </c>
      <c r="C7" s="367">
        <v>37256</v>
      </c>
      <c r="D7" s="368" t="s">
        <v>213</v>
      </c>
      <c r="E7" s="368" t="s">
        <v>29</v>
      </c>
      <c r="F7" s="368">
        <v>91</v>
      </c>
      <c r="G7" s="368" t="s">
        <v>224</v>
      </c>
      <c r="H7" s="369">
        <v>28</v>
      </c>
      <c r="I7" s="374">
        <v>893862</v>
      </c>
      <c r="J7" s="369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</row>
    <row r="8" spans="1:168" ht="15" x14ac:dyDescent="0.2">
      <c r="A8" s="367">
        <v>37251</v>
      </c>
      <c r="B8" s="367" t="s">
        <v>227</v>
      </c>
      <c r="C8" s="367">
        <v>37256</v>
      </c>
      <c r="D8" s="368" t="s">
        <v>220</v>
      </c>
      <c r="E8" s="368" t="s">
        <v>221</v>
      </c>
      <c r="F8" s="368">
        <v>150</v>
      </c>
      <c r="G8" s="368" t="s">
        <v>224</v>
      </c>
      <c r="H8" s="369">
        <v>31</v>
      </c>
      <c r="I8" s="374">
        <v>893863</v>
      </c>
      <c r="J8" s="369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</row>
    <row r="9" spans="1:168" ht="15" x14ac:dyDescent="0.2">
      <c r="A9" s="367">
        <v>37251</v>
      </c>
      <c r="B9" s="367" t="s">
        <v>227</v>
      </c>
      <c r="C9" s="367">
        <v>37256</v>
      </c>
      <c r="D9" s="368" t="s">
        <v>220</v>
      </c>
      <c r="E9" s="368" t="s">
        <v>183</v>
      </c>
      <c r="F9" s="368">
        <v>25</v>
      </c>
      <c r="G9" s="368" t="s">
        <v>224</v>
      </c>
      <c r="H9" s="369">
        <v>32.15</v>
      </c>
      <c r="I9" s="374">
        <v>893859</v>
      </c>
      <c r="J9" s="36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</row>
    <row r="10" spans="1:168" s="343" customFormat="1" ht="15" x14ac:dyDescent="0.2">
      <c r="A10" s="372"/>
      <c r="B10" s="372"/>
      <c r="C10" s="372"/>
      <c r="D10" s="372"/>
      <c r="E10" s="372"/>
      <c r="F10" s="372"/>
      <c r="G10" s="372"/>
      <c r="H10" s="373"/>
      <c r="I10" s="373"/>
      <c r="J10" s="37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</row>
    <row r="11" spans="1:168" s="343" customFormat="1" ht="15" x14ac:dyDescent="0.2">
      <c r="A11" s="367"/>
      <c r="B11" s="367"/>
      <c r="C11" s="367"/>
      <c r="D11" s="368"/>
      <c r="E11" s="368"/>
      <c r="F11" s="368"/>
      <c r="G11" s="368"/>
      <c r="H11" s="369"/>
      <c r="I11" s="369"/>
      <c r="J11" s="369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</row>
    <row r="12" spans="1:168" s="219" customFormat="1" ht="15" x14ac:dyDescent="0.2">
      <c r="A12" s="367"/>
      <c r="B12" s="367"/>
      <c r="C12" s="367"/>
      <c r="D12" s="368"/>
      <c r="E12" s="368"/>
      <c r="F12" s="368"/>
      <c r="G12" s="368"/>
      <c r="H12" s="369"/>
      <c r="I12" s="369"/>
      <c r="J12" s="369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</row>
    <row r="13" spans="1:168" ht="15" x14ac:dyDescent="0.2">
      <c r="A13" s="367"/>
      <c r="B13" s="367"/>
      <c r="C13" s="367"/>
      <c r="D13" s="368"/>
      <c r="E13" s="368"/>
      <c r="F13" s="368"/>
      <c r="G13" s="368"/>
      <c r="H13" s="369"/>
      <c r="I13" s="369"/>
      <c r="J13" s="369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</row>
    <row r="14" spans="1:168" ht="15" x14ac:dyDescent="0.2">
      <c r="A14" s="367"/>
      <c r="B14" s="367"/>
      <c r="C14" s="367"/>
      <c r="D14" s="368"/>
      <c r="E14" s="368"/>
      <c r="F14" s="368"/>
      <c r="G14" s="368"/>
      <c r="H14" s="369"/>
      <c r="I14" s="369"/>
      <c r="J14" s="369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</row>
    <row r="15" spans="1:168" ht="15" x14ac:dyDescent="0.2">
      <c r="A15" s="367"/>
      <c r="B15" s="367"/>
      <c r="C15" s="367"/>
      <c r="D15" s="368"/>
      <c r="E15" s="368"/>
      <c r="F15" s="368"/>
      <c r="G15" s="368"/>
      <c r="H15" s="369"/>
      <c r="I15" s="369"/>
      <c r="J15" s="369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</row>
    <row r="16" spans="1:168" ht="15" x14ac:dyDescent="0.2">
      <c r="A16" s="367"/>
      <c r="B16" s="367"/>
      <c r="C16" s="367"/>
      <c r="D16" s="368"/>
      <c r="E16" s="368"/>
      <c r="F16" s="368"/>
      <c r="G16" s="368"/>
      <c r="H16" s="369"/>
      <c r="I16" s="369"/>
      <c r="J16" s="369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</row>
    <row r="17" spans="1:168" ht="15" x14ac:dyDescent="0.2">
      <c r="A17" s="367"/>
      <c r="B17" s="367"/>
      <c r="C17" s="367"/>
      <c r="D17" s="368"/>
      <c r="E17" s="368"/>
      <c r="F17" s="368"/>
      <c r="G17" s="368"/>
      <c r="H17" s="369"/>
      <c r="I17" s="369"/>
      <c r="J17" s="369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</row>
    <row r="18" spans="1:168" ht="15" x14ac:dyDescent="0.2">
      <c r="A18" s="367"/>
      <c r="B18" s="367"/>
      <c r="C18" s="367"/>
      <c r="D18" s="368"/>
      <c r="E18" s="368"/>
      <c r="F18" s="368"/>
      <c r="G18" s="368"/>
      <c r="H18" s="369"/>
      <c r="I18" s="369"/>
      <c r="J18" s="369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</row>
    <row r="19" spans="1:168" ht="15" x14ac:dyDescent="0.2">
      <c r="A19" s="367"/>
      <c r="B19" s="367"/>
      <c r="C19" s="367"/>
      <c r="D19" s="368"/>
      <c r="E19" s="368"/>
      <c r="F19" s="368"/>
      <c r="G19" s="368"/>
      <c r="H19" s="369"/>
      <c r="I19" s="369"/>
      <c r="J19" s="36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</row>
    <row r="20" spans="1:168" ht="15" x14ac:dyDescent="0.2">
      <c r="A20" s="367"/>
      <c r="B20" s="367"/>
      <c r="C20" s="367"/>
      <c r="D20" s="368"/>
      <c r="E20" s="368"/>
      <c r="F20" s="368"/>
      <c r="G20" s="368"/>
      <c r="H20" s="369"/>
      <c r="I20" s="369"/>
      <c r="J20" s="369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</row>
    <row r="21" spans="1:168" ht="15" x14ac:dyDescent="0.2">
      <c r="A21" s="367"/>
      <c r="B21" s="367"/>
      <c r="C21" s="367"/>
      <c r="D21" s="368"/>
      <c r="E21" s="368"/>
      <c r="F21" s="368"/>
      <c r="G21" s="368"/>
      <c r="H21" s="369"/>
      <c r="I21" s="369"/>
      <c r="J21" s="369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</row>
    <row r="22" spans="1:168" ht="15" x14ac:dyDescent="0.2">
      <c r="A22" s="367"/>
      <c r="B22" s="367"/>
      <c r="C22" s="367"/>
      <c r="D22" s="368"/>
      <c r="E22" s="368"/>
      <c r="F22" s="368"/>
      <c r="G22" s="368"/>
      <c r="H22" s="369"/>
      <c r="I22" s="369"/>
      <c r="J22" s="369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</row>
    <row r="23" spans="1:168" ht="15" x14ac:dyDescent="0.2">
      <c r="A23" s="367"/>
      <c r="B23" s="367"/>
      <c r="C23" s="367"/>
      <c r="D23" s="368"/>
      <c r="E23" s="368"/>
      <c r="F23" s="368"/>
      <c r="G23" s="368"/>
      <c r="H23" s="369"/>
      <c r="I23" s="369"/>
      <c r="J23" s="369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</row>
    <row r="24" spans="1:168" ht="15" x14ac:dyDescent="0.2">
      <c r="A24" s="367"/>
      <c r="B24" s="367"/>
      <c r="C24" s="367"/>
      <c r="D24" s="368"/>
      <c r="E24" s="368"/>
      <c r="F24" s="368"/>
      <c r="G24" s="368"/>
      <c r="H24" s="369"/>
      <c r="I24" s="369"/>
      <c r="J24" s="369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</row>
    <row r="25" spans="1:168" ht="15" x14ac:dyDescent="0.2">
      <c r="A25" s="371"/>
      <c r="B25" s="371"/>
      <c r="C25" s="371"/>
      <c r="D25" s="368"/>
      <c r="E25" s="368"/>
      <c r="F25" s="368"/>
      <c r="G25" s="368"/>
      <c r="H25" s="369"/>
      <c r="I25" s="369"/>
      <c r="J25" s="369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</row>
    <row r="26" spans="1:168" ht="15" x14ac:dyDescent="0.2">
      <c r="A26" s="371"/>
      <c r="B26" s="371"/>
      <c r="C26" s="371"/>
      <c r="D26" s="368"/>
      <c r="E26" s="368"/>
      <c r="F26" s="368"/>
      <c r="G26" s="368"/>
      <c r="H26" s="369"/>
      <c r="I26" s="369"/>
      <c r="J26" s="369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</row>
    <row r="27" spans="1:168" s="261" customFormat="1" ht="15" x14ac:dyDescent="0.2">
      <c r="A27" s="371"/>
      <c r="B27" s="371"/>
      <c r="C27" s="371"/>
      <c r="D27" s="368"/>
      <c r="E27" s="368"/>
      <c r="F27" s="368"/>
      <c r="G27" s="368"/>
      <c r="H27" s="369"/>
      <c r="I27" s="369"/>
      <c r="J27" s="369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</row>
    <row r="28" spans="1:168" s="261" customFormat="1" ht="15" x14ac:dyDescent="0.2">
      <c r="A28" s="371"/>
      <c r="B28" s="371"/>
      <c r="C28" s="371"/>
      <c r="D28" s="368"/>
      <c r="E28" s="368"/>
      <c r="F28" s="368"/>
      <c r="G28" s="368"/>
      <c r="H28" s="369"/>
      <c r="I28" s="369"/>
      <c r="J28" s="369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</row>
    <row r="29" spans="1:168" s="261" customFormat="1" ht="15" x14ac:dyDescent="0.2">
      <c r="A29" s="371"/>
      <c r="B29" s="371"/>
      <c r="C29" s="371"/>
      <c r="D29" s="368"/>
      <c r="E29" s="368"/>
      <c r="F29" s="368"/>
      <c r="G29" s="368"/>
      <c r="H29" s="368"/>
      <c r="I29" s="368"/>
      <c r="J29" s="368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</row>
    <row r="30" spans="1:168" x14ac:dyDescent="0.2">
      <c r="A30"/>
      <c r="B30"/>
      <c r="C30"/>
      <c r="D30" s="219"/>
      <c r="E30" s="219"/>
      <c r="F30" s="219"/>
      <c r="G30" s="219"/>
      <c r="H30" s="219"/>
      <c r="I30" s="219"/>
      <c r="J30" s="219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</row>
    <row r="31" spans="1:168" x14ac:dyDescent="0.2">
      <c r="A31"/>
      <c r="B31"/>
      <c r="C31"/>
      <c r="D31" s="219"/>
      <c r="E31" s="219"/>
      <c r="F31" s="219"/>
      <c r="G31" s="219"/>
      <c r="H31" s="219"/>
      <c r="I31" s="219"/>
      <c r="J31" s="219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</row>
    <row r="32" spans="1:168" x14ac:dyDescent="0.2">
      <c r="A32"/>
      <c r="B32"/>
      <c r="C32"/>
      <c r="D32" s="219"/>
      <c r="E32" s="219"/>
      <c r="F32" s="219"/>
      <c r="G32" s="219"/>
      <c r="H32" s="219"/>
      <c r="I32" s="219"/>
      <c r="J32" s="219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</row>
    <row r="33" spans="1:86" x14ac:dyDescent="0.2">
      <c r="A33"/>
      <c r="B33"/>
      <c r="C33"/>
      <c r="D33" s="219"/>
      <c r="E33" s="219"/>
      <c r="F33" s="219"/>
      <c r="G33" s="219"/>
      <c r="H33" s="219"/>
      <c r="I33" s="219"/>
      <c r="J33" s="219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</row>
    <row r="34" spans="1:8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</row>
    <row r="35" spans="1:8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</row>
    <row r="36" spans="1:8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</row>
    <row r="37" spans="1:8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</row>
    <row r="38" spans="1:8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</row>
    <row r="39" spans="1:8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</row>
    <row r="40" spans="1:8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</row>
    <row r="41" spans="1:8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</row>
    <row r="42" spans="1:8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</row>
    <row r="43" spans="1:8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</row>
    <row r="44" spans="1:8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</row>
    <row r="45" spans="1:8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</row>
    <row r="46" spans="1:8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</row>
    <row r="47" spans="1:8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</row>
    <row r="48" spans="1:8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</row>
    <row r="49" spans="1:8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</row>
    <row r="50" spans="1:8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</row>
    <row r="51" spans="1:8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</row>
    <row r="52" spans="1:8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</row>
    <row r="53" spans="1:8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</row>
    <row r="54" spans="1:8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</row>
    <row r="55" spans="1:8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</row>
    <row r="56" spans="1:8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</row>
    <row r="57" spans="1:8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1:8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1:8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</row>
    <row r="60" spans="1:8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</row>
    <row r="61" spans="1:8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</row>
    <row r="62" spans="1:8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</row>
    <row r="63" spans="1:8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</row>
    <row r="64" spans="1:8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</row>
    <row r="65" spans="1:8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</row>
    <row r="66" spans="1:8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</row>
    <row r="67" spans="1:8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</row>
    <row r="68" spans="1:8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</row>
    <row r="69" spans="1:8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</row>
    <row r="70" spans="1:8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</row>
    <row r="71" spans="1:8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</row>
    <row r="72" spans="1:8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</row>
    <row r="73" spans="1:8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</row>
    <row r="74" spans="1:8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</row>
    <row r="75" spans="1:8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</row>
    <row r="76" spans="1:8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</row>
    <row r="77" spans="1:8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</row>
    <row r="78" spans="1:8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</row>
    <row r="79" spans="1:8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</row>
    <row r="80" spans="1:8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</row>
    <row r="81" spans="1:8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</row>
    <row r="82" spans="1:8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</row>
    <row r="83" spans="1:8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</row>
    <row r="84" spans="1:8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</row>
    <row r="85" spans="1:8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</row>
    <row r="86" spans="1:8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</row>
    <row r="87" spans="1:8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</row>
    <row r="88" spans="1:8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</row>
    <row r="89" spans="1:8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</row>
    <row r="90" spans="1:8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</row>
    <row r="91" spans="1:8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</row>
    <row r="92" spans="1:8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</row>
    <row r="93" spans="1:8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</row>
    <row r="94" spans="1:8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</row>
    <row r="95" spans="1:8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</row>
    <row r="96" spans="1:8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</row>
    <row r="97" spans="1:8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</row>
    <row r="98" spans="1:8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</row>
    <row r="99" spans="1:8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</row>
    <row r="100" spans="1:8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</row>
    <row r="101" spans="1:8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</row>
    <row r="102" spans="1:8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</row>
    <row r="103" spans="1:8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</row>
    <row r="104" spans="1:8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</row>
    <row r="105" spans="1:8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</row>
    <row r="106" spans="1:8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</row>
    <row r="107" spans="1:8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</row>
    <row r="108" spans="1:8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</row>
    <row r="109" spans="1:8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</row>
    <row r="110" spans="1:8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</row>
    <row r="111" spans="1:8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</row>
    <row r="112" spans="1:8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</row>
    <row r="113" spans="1:86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</row>
    <row r="114" spans="1:86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</row>
    <row r="115" spans="1:86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</row>
    <row r="116" spans="1:86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</row>
    <row r="117" spans="1:86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</row>
    <row r="118" spans="1:86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</row>
    <row r="119" spans="1:86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</row>
    <row r="120" spans="1:86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</row>
    <row r="121" spans="1:86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</row>
    <row r="122" spans="1:86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</row>
    <row r="123" spans="1:86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</row>
    <row r="124" spans="1:86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</row>
    <row r="125" spans="1:86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</row>
    <row r="126" spans="1:86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</row>
    <row r="127" spans="1:86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</row>
    <row r="128" spans="1:86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</row>
    <row r="129" spans="1:86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</row>
    <row r="130" spans="1:86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</row>
    <row r="131" spans="1:86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</row>
    <row r="132" spans="1:86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</row>
    <row r="133" spans="1:86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</row>
    <row r="134" spans="1:86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</row>
    <row r="135" spans="1:86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</row>
    <row r="136" spans="1:86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</row>
    <row r="137" spans="1:86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</row>
    <row r="138" spans="1:86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</row>
    <row r="139" spans="1:86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</row>
    <row r="140" spans="1:86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</row>
    <row r="141" spans="1:86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</row>
    <row r="142" spans="1:86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</row>
    <row r="143" spans="1:86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</row>
    <row r="144" spans="1:86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</row>
    <row r="145" spans="1:86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</row>
    <row r="146" spans="1:86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</row>
    <row r="147" spans="1:86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</row>
    <row r="148" spans="1:86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</row>
    <row r="149" spans="1:86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</row>
    <row r="150" spans="1:86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</row>
    <row r="151" spans="1:86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</row>
    <row r="152" spans="1:86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</row>
    <row r="153" spans="1:86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</row>
    <row r="154" spans="1:86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</row>
    <row r="155" spans="1:86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</row>
    <row r="156" spans="1:86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</row>
    <row r="157" spans="1:86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</row>
    <row r="158" spans="1:86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</row>
    <row r="159" spans="1:86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</row>
    <row r="160" spans="1:86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</row>
    <row r="161" spans="1:86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</row>
    <row r="162" spans="1:86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</row>
    <row r="163" spans="1:86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</row>
    <row r="164" spans="1:86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</row>
    <row r="165" spans="1:86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</row>
    <row r="166" spans="1:86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</row>
    <row r="167" spans="1:86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</row>
    <row r="168" spans="1:86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</row>
    <row r="169" spans="1:86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</row>
    <row r="170" spans="1:86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</row>
    <row r="171" spans="1:86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</row>
    <row r="172" spans="1:86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</row>
    <row r="173" spans="1:86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</row>
    <row r="174" spans="1:86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</row>
    <row r="175" spans="1:86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</row>
    <row r="176" spans="1:86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</row>
    <row r="177" spans="1:86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</row>
    <row r="178" spans="1:86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</row>
    <row r="179" spans="1:86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</row>
    <row r="180" spans="1:86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</row>
    <row r="181" spans="1:86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</row>
    <row r="182" spans="1:86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</row>
    <row r="183" spans="1:86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</row>
    <row r="184" spans="1:86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</row>
    <row r="185" spans="1:86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</row>
    <row r="186" spans="1:86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</row>
    <row r="187" spans="1:86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</row>
    <row r="188" spans="1:86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</row>
    <row r="189" spans="1:86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</row>
    <row r="190" spans="1:86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</row>
    <row r="191" spans="1:86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</row>
    <row r="192" spans="1:86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</row>
    <row r="193" spans="1:86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</row>
    <row r="194" spans="1:86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</row>
    <row r="195" spans="1:86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</row>
    <row r="196" spans="1:86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</row>
    <row r="197" spans="1:86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</row>
    <row r="198" spans="1:86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</row>
    <row r="199" spans="1:86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</row>
    <row r="200" spans="1:86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</row>
    <row r="201" spans="1:86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</row>
    <row r="202" spans="1:86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</row>
    <row r="203" spans="1:86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</row>
    <row r="204" spans="1:86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</row>
    <row r="205" spans="1:86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</row>
    <row r="206" spans="1:86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</row>
    <row r="207" spans="1:86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</row>
    <row r="208" spans="1:86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</row>
    <row r="209" spans="1:86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</row>
    <row r="210" spans="1:86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</row>
    <row r="211" spans="1:86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</row>
    <row r="212" spans="1:86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</row>
    <row r="213" spans="1:86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</row>
    <row r="214" spans="1:86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</row>
    <row r="215" spans="1:86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</row>
    <row r="216" spans="1:86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</row>
    <row r="217" spans="1:86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</row>
    <row r="218" spans="1:86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</row>
    <row r="219" spans="1:86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</row>
    <row r="220" spans="1:86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</row>
    <row r="221" spans="1:86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</row>
    <row r="222" spans="1:86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</row>
    <row r="223" spans="1:86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</row>
    <row r="224" spans="1:86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</row>
    <row r="225" spans="1:86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</row>
    <row r="226" spans="1:86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</row>
    <row r="227" spans="1:86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</row>
    <row r="228" spans="1:86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</row>
    <row r="229" spans="1:86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</row>
    <row r="230" spans="1:86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</row>
    <row r="231" spans="1:86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</row>
    <row r="232" spans="1:86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</row>
    <row r="233" spans="1:86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</row>
    <row r="234" spans="1:86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</row>
    <row r="235" spans="1:86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</row>
    <row r="236" spans="1:86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</row>
    <row r="237" spans="1:86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</row>
    <row r="238" spans="1:86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</row>
    <row r="239" spans="1:86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</row>
    <row r="240" spans="1:86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</row>
    <row r="241" spans="1:86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</row>
    <row r="242" spans="1:86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</row>
    <row r="243" spans="1:86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</row>
    <row r="244" spans="1:86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</row>
    <row r="245" spans="1:86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</row>
    <row r="246" spans="1:86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</row>
    <row r="247" spans="1:86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</row>
    <row r="248" spans="1:86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</row>
    <row r="249" spans="1:86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</row>
    <row r="250" spans="1:86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</row>
    <row r="251" spans="1:86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</row>
    <row r="252" spans="1:86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</row>
    <row r="253" spans="1:86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</row>
    <row r="254" spans="1:86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</row>
    <row r="255" spans="1:86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</row>
    <row r="256" spans="1:86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</row>
    <row r="257" spans="1:86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</row>
    <row r="258" spans="1:86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</row>
    <row r="259" spans="1:86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</row>
    <row r="260" spans="1:86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</row>
    <row r="261" spans="1:86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</row>
    <row r="262" spans="1:86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</row>
    <row r="263" spans="1:86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</row>
    <row r="264" spans="1:86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</row>
    <row r="265" spans="1:86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</row>
    <row r="266" spans="1:86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</row>
    <row r="267" spans="1:86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</row>
    <row r="268" spans="1:86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</row>
    <row r="269" spans="1:86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</row>
    <row r="270" spans="1:86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</row>
    <row r="271" spans="1:86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</row>
    <row r="272" spans="1:86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</row>
    <row r="273" spans="1:86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</row>
    <row r="274" spans="1:86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</row>
    <row r="275" spans="1:86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</row>
    <row r="276" spans="1:86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</row>
    <row r="277" spans="1:86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</row>
    <row r="278" spans="1:86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</row>
    <row r="279" spans="1:86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</row>
    <row r="280" spans="1:86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</row>
    <row r="281" spans="1:86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</row>
    <row r="282" spans="1:86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</row>
    <row r="283" spans="1:86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</row>
    <row r="284" spans="1:86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</row>
    <row r="285" spans="1:86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</row>
    <row r="286" spans="1:86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</row>
    <row r="287" spans="1:86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</row>
    <row r="288" spans="1:86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</row>
    <row r="289" spans="1:86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</row>
    <row r="290" spans="1:86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</row>
    <row r="291" spans="1:86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</row>
    <row r="292" spans="1:86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</row>
    <row r="293" spans="1:86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</row>
    <row r="294" spans="1:86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</row>
    <row r="295" spans="1:86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</row>
    <row r="296" spans="1:86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</row>
    <row r="297" spans="1:86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</row>
    <row r="298" spans="1:86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</row>
    <row r="299" spans="1:86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</row>
    <row r="300" spans="1:86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</row>
    <row r="301" spans="1:86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</row>
    <row r="302" spans="1:86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</row>
    <row r="303" spans="1:86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</row>
    <row r="304" spans="1:86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</row>
    <row r="305" spans="1:86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</row>
    <row r="306" spans="1:86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</row>
    <row r="307" spans="1:86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</row>
    <row r="308" spans="1:86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</row>
    <row r="309" spans="1:86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</row>
    <row r="310" spans="1:86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</row>
    <row r="311" spans="1:86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</row>
    <row r="312" spans="1:86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</row>
    <row r="313" spans="1:86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</row>
    <row r="314" spans="1:86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</row>
    <row r="315" spans="1:86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</row>
    <row r="316" spans="1:86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</row>
    <row r="317" spans="1:86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</row>
    <row r="318" spans="1:86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</row>
    <row r="319" spans="1:86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</row>
    <row r="320" spans="1:86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</row>
    <row r="321" spans="1:86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</row>
    <row r="322" spans="1:86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</row>
    <row r="323" spans="1:86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</row>
    <row r="324" spans="1:86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</row>
    <row r="325" spans="1:86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</row>
    <row r="326" spans="1:86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</row>
    <row r="327" spans="1:86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</row>
    <row r="328" spans="1:86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</row>
    <row r="329" spans="1:86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</row>
    <row r="330" spans="1:86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</row>
    <row r="331" spans="1:86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</row>
    <row r="332" spans="1:86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</row>
    <row r="333" spans="1:86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</row>
    <row r="334" spans="1:86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</row>
    <row r="335" spans="1:86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</row>
    <row r="336" spans="1:86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</row>
    <row r="337" spans="1:86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</row>
    <row r="338" spans="1:86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</row>
    <row r="339" spans="1:86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</row>
    <row r="340" spans="1:86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</row>
    <row r="341" spans="1:86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</row>
    <row r="342" spans="1:86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</row>
    <row r="343" spans="1:86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</row>
    <row r="344" spans="1:86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</row>
    <row r="345" spans="1:86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</row>
    <row r="346" spans="1:86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</row>
    <row r="347" spans="1:86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</row>
    <row r="348" spans="1:86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</row>
    <row r="349" spans="1:86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</row>
    <row r="350" spans="1:86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</row>
    <row r="351" spans="1:86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</row>
    <row r="352" spans="1:86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</row>
    <row r="353" spans="1:86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</row>
    <row r="354" spans="1:86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</row>
    <row r="355" spans="1:86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</row>
    <row r="356" spans="1:86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</row>
    <row r="357" spans="1:86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</row>
    <row r="358" spans="1:86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</row>
    <row r="359" spans="1:86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</row>
    <row r="360" spans="1:86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</row>
    <row r="361" spans="1:86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</row>
    <row r="362" spans="1:86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</row>
    <row r="363" spans="1:86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</row>
    <row r="364" spans="1:86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</row>
    <row r="365" spans="1:86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</row>
    <row r="366" spans="1:86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</row>
    <row r="367" spans="1:86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</row>
    <row r="368" spans="1:86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</row>
    <row r="369" spans="1:86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</row>
    <row r="370" spans="1:86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</row>
    <row r="371" spans="1:86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</row>
    <row r="372" spans="1:86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</row>
    <row r="373" spans="1:86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</row>
    <row r="374" spans="1:86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</row>
    <row r="375" spans="1:86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</row>
    <row r="376" spans="1:86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</row>
    <row r="377" spans="1:86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</row>
    <row r="378" spans="1:86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</row>
    <row r="379" spans="1:86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</row>
    <row r="380" spans="1:86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</row>
    <row r="381" spans="1:86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</row>
    <row r="382" spans="1:86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</row>
    <row r="383" spans="1:86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</row>
    <row r="384" spans="1:86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</row>
    <row r="385" spans="1:86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</row>
    <row r="386" spans="1:86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</row>
    <row r="387" spans="1:86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</row>
    <row r="388" spans="1:86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</row>
    <row r="389" spans="1:86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</row>
    <row r="390" spans="1:86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</row>
    <row r="391" spans="1:86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</row>
    <row r="392" spans="1:86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</row>
    <row r="393" spans="1:86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</row>
    <row r="394" spans="1:86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</row>
    <row r="395" spans="1:86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</row>
    <row r="396" spans="1:86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</row>
    <row r="397" spans="1:86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</row>
    <row r="398" spans="1:86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</row>
    <row r="399" spans="1:86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</row>
    <row r="400" spans="1:86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</row>
    <row r="401" spans="1:86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</row>
    <row r="402" spans="1:86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</row>
    <row r="403" spans="1:86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</row>
    <row r="404" spans="1:86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</row>
    <row r="405" spans="1:86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</row>
    <row r="406" spans="1:86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</row>
    <row r="407" spans="1:86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</row>
    <row r="408" spans="1:86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</row>
    <row r="409" spans="1:86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</row>
    <row r="410" spans="1:86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</row>
    <row r="411" spans="1:86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</row>
    <row r="412" spans="1:86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</row>
    <row r="413" spans="1:86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</row>
    <row r="414" spans="1:86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</row>
    <row r="415" spans="1:86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</row>
    <row r="416" spans="1:86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</row>
    <row r="417" spans="1:86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</row>
    <row r="418" spans="1:86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</row>
    <row r="419" spans="1:86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</row>
    <row r="420" spans="1:86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</row>
    <row r="421" spans="1:86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</row>
    <row r="422" spans="1:86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</row>
    <row r="423" spans="1:86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</row>
    <row r="424" spans="1:86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</row>
    <row r="425" spans="1:86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</row>
    <row r="426" spans="1:86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</row>
    <row r="427" spans="1:86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</row>
    <row r="428" spans="1:86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</row>
    <row r="429" spans="1:86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</row>
    <row r="430" spans="1:86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</row>
    <row r="431" spans="1:86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</row>
    <row r="432" spans="1:86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</row>
    <row r="433" spans="1:86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</row>
    <row r="434" spans="1:86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</row>
    <row r="435" spans="1:86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</row>
    <row r="436" spans="1:86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</row>
    <row r="437" spans="1:86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</row>
    <row r="438" spans="1:86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</row>
    <row r="439" spans="1:86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</row>
    <row r="440" spans="1:86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</row>
    <row r="441" spans="1:86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</row>
    <row r="442" spans="1:86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</row>
    <row r="443" spans="1:86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</row>
    <row r="444" spans="1:86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</row>
    <row r="445" spans="1:86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</row>
    <row r="446" spans="1:86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</row>
    <row r="447" spans="1:86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</row>
    <row r="448" spans="1:86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</row>
    <row r="449" spans="1:86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</row>
    <row r="450" spans="1:86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</row>
    <row r="451" spans="1:86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</row>
    <row r="452" spans="1:86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</row>
    <row r="453" spans="1:86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</row>
    <row r="454" spans="1:86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</row>
    <row r="455" spans="1:86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</row>
    <row r="456" spans="1:86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</row>
    <row r="457" spans="1:86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</row>
    <row r="458" spans="1:86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</row>
    <row r="459" spans="1:86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</row>
    <row r="460" spans="1:86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</row>
    <row r="461" spans="1:86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</row>
    <row r="462" spans="1:86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</row>
    <row r="463" spans="1:86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</row>
    <row r="464" spans="1:86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</row>
    <row r="465" spans="1:86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</row>
    <row r="466" spans="1:86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</row>
    <row r="467" spans="1:86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</row>
    <row r="468" spans="1:86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</row>
    <row r="469" spans="1:86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</row>
    <row r="470" spans="1:86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</row>
    <row r="471" spans="1:86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</row>
    <row r="472" spans="1:86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</row>
    <row r="473" spans="1:86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</row>
    <row r="474" spans="1:86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</row>
    <row r="475" spans="1:86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</row>
    <row r="476" spans="1:86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</row>
    <row r="477" spans="1:86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</row>
    <row r="478" spans="1:86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</row>
    <row r="479" spans="1:86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</row>
    <row r="480" spans="1:86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</row>
    <row r="481" spans="1:86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</row>
    <row r="482" spans="1:86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</row>
    <row r="483" spans="1:86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</row>
    <row r="484" spans="1:86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</row>
    <row r="485" spans="1:86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</row>
    <row r="486" spans="1:86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</row>
    <row r="487" spans="1:86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</row>
    <row r="488" spans="1:86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</row>
    <row r="489" spans="1:86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</row>
    <row r="490" spans="1:86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</row>
    <row r="491" spans="1:86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</row>
    <row r="492" spans="1:86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</row>
    <row r="493" spans="1:86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</row>
    <row r="494" spans="1:86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</row>
    <row r="495" spans="1:86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</row>
    <row r="496" spans="1:86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</row>
    <row r="497" spans="1:86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</row>
    <row r="498" spans="1:86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</row>
    <row r="499" spans="1:86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</row>
    <row r="500" spans="1:86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</row>
    <row r="501" spans="1:86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</row>
    <row r="502" spans="1:86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</row>
    <row r="503" spans="1:86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</row>
    <row r="504" spans="1:86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1:86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1:86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1:86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1:86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1:86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1:86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1:86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1:86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1:86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1:86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1:86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1:86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1:86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1:86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1:86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</row>
    <row r="520" spans="1:86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</row>
    <row r="521" spans="1:86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</row>
    <row r="522" spans="1:86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</row>
    <row r="523" spans="1:86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</row>
    <row r="524" spans="1:86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</row>
    <row r="525" spans="1:86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</row>
    <row r="526" spans="1:86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</row>
    <row r="527" spans="1:86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</row>
    <row r="528" spans="1:86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</row>
    <row r="529" spans="1:86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</row>
    <row r="530" spans="1:86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</row>
    <row r="531" spans="1:86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</row>
    <row r="532" spans="1:86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</row>
    <row r="533" spans="1:86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</row>
    <row r="534" spans="1:86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</row>
    <row r="535" spans="1:86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</row>
    <row r="536" spans="1:86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</row>
    <row r="537" spans="1:86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</row>
    <row r="538" spans="1:86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</row>
    <row r="539" spans="1:86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</row>
    <row r="540" spans="1:86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</row>
    <row r="541" spans="1:86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</row>
    <row r="542" spans="1:86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</row>
    <row r="543" spans="1:86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</row>
    <row r="544" spans="1:86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</row>
    <row r="545" spans="1:86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</row>
    <row r="546" spans="1:86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1:86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1:86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1:86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1:86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1:86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1:86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1:86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1:86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1:86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1:86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1:86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1:86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1:86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1:86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1:86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1:86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1:86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1:86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1:86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</row>
    <row r="566" spans="1:86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</row>
    <row r="567" spans="1:86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</row>
    <row r="568" spans="1:86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</row>
    <row r="569" spans="1:86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</row>
    <row r="570" spans="1:86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</row>
    <row r="571" spans="1:86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</row>
    <row r="572" spans="1:86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</row>
    <row r="573" spans="1:86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</row>
    <row r="574" spans="1:86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</row>
    <row r="575" spans="1:86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</row>
    <row r="576" spans="1:86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</row>
    <row r="577" spans="1:86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</row>
    <row r="578" spans="1:86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</row>
    <row r="579" spans="1:86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</row>
    <row r="580" spans="1:86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</row>
    <row r="581" spans="1:86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</row>
    <row r="582" spans="1:86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</row>
    <row r="583" spans="1:86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</row>
    <row r="584" spans="1:86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</row>
    <row r="585" spans="1:86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</row>
    <row r="586" spans="1:86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</row>
    <row r="587" spans="1:86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</row>
    <row r="588" spans="1:86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</row>
    <row r="589" spans="1:86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</row>
    <row r="590" spans="1:86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</row>
    <row r="591" spans="1:86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</row>
    <row r="592" spans="1:86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</row>
    <row r="593" spans="1:86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</row>
    <row r="594" spans="1:86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</row>
    <row r="595" spans="1:86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</row>
    <row r="596" spans="1:86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</row>
    <row r="597" spans="1:86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</row>
    <row r="598" spans="1:86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</row>
    <row r="599" spans="1:86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</row>
    <row r="600" spans="1:86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</row>
    <row r="601" spans="1:86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</row>
    <row r="602" spans="1:86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</row>
    <row r="603" spans="1:86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</row>
    <row r="604" spans="1:86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</row>
    <row r="605" spans="1:86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</row>
    <row r="606" spans="1:86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</row>
    <row r="607" spans="1:86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</row>
    <row r="608" spans="1:86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</row>
    <row r="609" spans="1:86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</row>
    <row r="610" spans="1:86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</row>
    <row r="611" spans="1:86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</row>
    <row r="612" spans="1:86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</row>
    <row r="613" spans="1:86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</row>
    <row r="614" spans="1:86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</row>
    <row r="615" spans="1:86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</row>
    <row r="616" spans="1:86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</row>
    <row r="617" spans="1:86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</row>
    <row r="618" spans="1:86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</row>
    <row r="619" spans="1:86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</row>
    <row r="620" spans="1:86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</row>
    <row r="621" spans="1:86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</row>
    <row r="622" spans="1:86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</row>
    <row r="623" spans="1:86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</row>
    <row r="624" spans="1:86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</row>
    <row r="625" spans="1:86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</row>
    <row r="626" spans="1:86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</row>
    <row r="627" spans="1:86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</row>
    <row r="628" spans="1:86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</row>
    <row r="629" spans="1:86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</row>
    <row r="630" spans="1:86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</row>
    <row r="631" spans="1:86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</row>
    <row r="632" spans="1:86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</row>
    <row r="633" spans="1:86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</row>
    <row r="634" spans="1:86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</row>
    <row r="635" spans="1:86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</row>
    <row r="636" spans="1:86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</row>
    <row r="637" spans="1:86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</row>
    <row r="638" spans="1:86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</row>
    <row r="639" spans="1:86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</row>
    <row r="640" spans="1:86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</row>
    <row r="641" spans="1:86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</row>
    <row r="642" spans="1:86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</row>
    <row r="643" spans="1:86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</row>
    <row r="644" spans="1:86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</row>
    <row r="645" spans="1:86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</row>
    <row r="646" spans="1:86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</row>
    <row r="647" spans="1:86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</row>
    <row r="648" spans="1:86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</row>
    <row r="649" spans="1:86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</row>
    <row r="650" spans="1:86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</row>
    <row r="651" spans="1:86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</row>
    <row r="652" spans="1:86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</row>
    <row r="653" spans="1:86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</row>
    <row r="654" spans="1:86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</row>
    <row r="655" spans="1:86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</row>
    <row r="656" spans="1:86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</row>
    <row r="657" spans="1:86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</row>
    <row r="658" spans="1:86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</row>
    <row r="659" spans="1:86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</row>
    <row r="660" spans="1:86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</row>
    <row r="661" spans="1:86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</row>
    <row r="662" spans="1:86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</row>
    <row r="663" spans="1:86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</row>
    <row r="664" spans="1:86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</row>
    <row r="665" spans="1:86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</row>
    <row r="666" spans="1:86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</row>
    <row r="667" spans="1:86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</row>
    <row r="668" spans="1:86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</row>
    <row r="669" spans="1:86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</row>
    <row r="670" spans="1:86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</row>
    <row r="671" spans="1:86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</row>
    <row r="672" spans="1:86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</row>
    <row r="673" spans="1:86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</row>
    <row r="674" spans="1:86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</row>
    <row r="675" spans="1:86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</row>
    <row r="676" spans="1:86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</row>
    <row r="677" spans="1:86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</row>
    <row r="678" spans="1:86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</row>
    <row r="679" spans="1:86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</row>
    <row r="680" spans="1:86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</row>
    <row r="681" spans="1:86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</row>
    <row r="682" spans="1:86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</row>
    <row r="683" spans="1:86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</row>
    <row r="684" spans="1:86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</row>
    <row r="685" spans="1:86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</row>
    <row r="686" spans="1:86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</row>
    <row r="687" spans="1:86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</row>
    <row r="688" spans="1:86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</row>
    <row r="689" spans="1:86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</row>
    <row r="690" spans="1:86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</row>
    <row r="691" spans="1:86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</row>
    <row r="692" spans="1:86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</row>
    <row r="693" spans="1:86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</row>
    <row r="694" spans="1:86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</row>
    <row r="695" spans="1:86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</row>
    <row r="696" spans="1:86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</row>
    <row r="697" spans="1:86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</row>
    <row r="698" spans="1:86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</row>
    <row r="699" spans="1:86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</row>
    <row r="700" spans="1:86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</row>
    <row r="701" spans="1:86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</row>
    <row r="702" spans="1:86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</row>
    <row r="703" spans="1:86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</row>
    <row r="704" spans="1:86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</row>
    <row r="705" spans="1:86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</row>
    <row r="706" spans="1:86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</row>
    <row r="707" spans="1:86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</row>
    <row r="708" spans="1:86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</row>
    <row r="709" spans="1:86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</row>
    <row r="710" spans="1:86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</row>
    <row r="711" spans="1:86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</row>
    <row r="712" spans="1:86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</row>
    <row r="713" spans="1:86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</row>
    <row r="714" spans="1:86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</row>
    <row r="715" spans="1:86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</row>
    <row r="716" spans="1:86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</row>
    <row r="717" spans="1:86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</row>
    <row r="718" spans="1:86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</row>
    <row r="719" spans="1:86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</row>
    <row r="720" spans="1:86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</row>
    <row r="721" spans="1:86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</row>
    <row r="722" spans="1:86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</row>
    <row r="723" spans="1:86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</row>
    <row r="724" spans="1:86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</row>
    <row r="725" spans="1:86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</row>
    <row r="726" spans="1:86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</row>
    <row r="727" spans="1:86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</row>
    <row r="728" spans="1:86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</row>
    <row r="729" spans="1:86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</row>
    <row r="730" spans="1:86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</row>
    <row r="731" spans="1:86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</row>
    <row r="732" spans="1:86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</row>
    <row r="733" spans="1:86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</row>
    <row r="734" spans="1:86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</row>
    <row r="735" spans="1:86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</row>
    <row r="736" spans="1:86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</row>
    <row r="737" spans="1:86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</row>
    <row r="738" spans="1:86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</row>
    <row r="739" spans="1:86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</row>
    <row r="740" spans="1:86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</row>
    <row r="741" spans="1:86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</row>
    <row r="742" spans="1:86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</row>
    <row r="743" spans="1:86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</row>
    <row r="744" spans="1:86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</row>
    <row r="745" spans="1:86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</row>
    <row r="746" spans="1:86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</row>
    <row r="747" spans="1:86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</row>
    <row r="748" spans="1:86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</row>
    <row r="749" spans="1:86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</row>
    <row r="750" spans="1:86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</row>
    <row r="751" spans="1:86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</row>
    <row r="752" spans="1:86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</row>
    <row r="753" spans="1:86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</row>
    <row r="754" spans="1:86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</row>
    <row r="755" spans="1:86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</row>
    <row r="756" spans="1:86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</row>
    <row r="757" spans="1:86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</row>
    <row r="758" spans="1:86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</row>
    <row r="759" spans="1:86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</row>
    <row r="760" spans="1:86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</row>
    <row r="761" spans="1:86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</row>
    <row r="762" spans="1:86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</row>
    <row r="763" spans="1:86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</row>
    <row r="764" spans="1:86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</row>
    <row r="765" spans="1:86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</row>
    <row r="766" spans="1:86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</row>
    <row r="767" spans="1:86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</row>
    <row r="768" spans="1:86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</row>
    <row r="769" spans="1:86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</row>
    <row r="770" spans="1:86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</row>
    <row r="771" spans="1:86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</row>
    <row r="772" spans="1:86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</row>
    <row r="773" spans="1:86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</row>
    <row r="774" spans="1:86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</row>
    <row r="775" spans="1:86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</row>
    <row r="776" spans="1:86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</row>
    <row r="777" spans="1:86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</row>
    <row r="778" spans="1:86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</row>
    <row r="779" spans="1:86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</row>
    <row r="780" spans="1:86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</row>
    <row r="781" spans="1:86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</row>
    <row r="782" spans="1:86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</row>
    <row r="783" spans="1:86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</row>
    <row r="784" spans="1:86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</row>
    <row r="785" spans="1:86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</row>
    <row r="786" spans="1:86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</row>
    <row r="787" spans="1:86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</row>
    <row r="788" spans="1:86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</row>
    <row r="789" spans="1:86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</row>
    <row r="790" spans="1:86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</row>
    <row r="791" spans="1:86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</row>
    <row r="792" spans="1:86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</row>
    <row r="793" spans="1:86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</row>
    <row r="794" spans="1:86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</row>
    <row r="795" spans="1:86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</row>
    <row r="796" spans="1:86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</row>
    <row r="797" spans="1:86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</row>
    <row r="798" spans="1:86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</row>
    <row r="799" spans="1:86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</row>
    <row r="800" spans="1:86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</row>
    <row r="801" spans="1:86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</row>
    <row r="802" spans="1:86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</row>
    <row r="803" spans="1:86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</row>
    <row r="804" spans="1:86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</row>
    <row r="805" spans="1:86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</row>
    <row r="806" spans="1:86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</row>
    <row r="807" spans="1:86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</row>
    <row r="808" spans="1:86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</row>
    <row r="809" spans="1:86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</row>
    <row r="810" spans="1:86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</row>
    <row r="811" spans="1:86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</row>
    <row r="812" spans="1:86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</row>
    <row r="813" spans="1:86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</row>
    <row r="814" spans="1:86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</row>
    <row r="815" spans="1:86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</row>
    <row r="816" spans="1:86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</row>
    <row r="817" spans="1:86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</row>
    <row r="818" spans="1:86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</row>
    <row r="819" spans="1:86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</row>
    <row r="820" spans="1:86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</row>
    <row r="821" spans="1:86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</row>
    <row r="822" spans="1:86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</row>
    <row r="823" spans="1:86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</row>
    <row r="824" spans="1:86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</row>
    <row r="825" spans="1:86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</row>
    <row r="826" spans="1:86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</row>
    <row r="827" spans="1:86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</row>
    <row r="828" spans="1:86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</row>
    <row r="829" spans="1:86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</row>
    <row r="830" spans="1:86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</row>
    <row r="831" spans="1:86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</row>
    <row r="832" spans="1:86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</row>
    <row r="833" spans="1:86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</row>
    <row r="834" spans="1:86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</row>
    <row r="835" spans="1:86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</row>
    <row r="836" spans="1:86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</row>
    <row r="837" spans="1:86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</row>
    <row r="838" spans="1:86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</row>
    <row r="839" spans="1:86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</row>
    <row r="840" spans="1:86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</row>
    <row r="841" spans="1:86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</row>
    <row r="842" spans="1:86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</row>
    <row r="843" spans="1:86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</row>
    <row r="844" spans="1:86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</row>
    <row r="845" spans="1:86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</row>
    <row r="846" spans="1:86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</row>
    <row r="847" spans="1:86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</row>
    <row r="848" spans="1:86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</row>
    <row r="849" spans="1:86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</row>
    <row r="850" spans="1:86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</row>
    <row r="851" spans="1:86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</row>
    <row r="852" spans="1:86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</row>
    <row r="853" spans="1:86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</row>
    <row r="854" spans="1:86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</row>
    <row r="855" spans="1:86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</row>
    <row r="856" spans="1:86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</row>
    <row r="857" spans="1:86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</row>
    <row r="858" spans="1:86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</row>
    <row r="859" spans="1:86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</row>
    <row r="860" spans="1:86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</row>
    <row r="861" spans="1:86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</row>
    <row r="862" spans="1:86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</row>
    <row r="863" spans="1:86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</row>
    <row r="864" spans="1:86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</row>
    <row r="865" spans="1:86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</row>
    <row r="866" spans="1:86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</row>
    <row r="867" spans="1:86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</row>
    <row r="868" spans="1:86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</row>
    <row r="869" spans="1:86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</row>
    <row r="870" spans="1:86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</row>
    <row r="871" spans="1:86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</row>
    <row r="872" spans="1:86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</row>
    <row r="873" spans="1:86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</row>
    <row r="874" spans="1:86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</row>
    <row r="875" spans="1:86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</row>
    <row r="876" spans="1:86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</row>
    <row r="877" spans="1:86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</row>
    <row r="878" spans="1:86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</row>
    <row r="879" spans="1:86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</row>
    <row r="880" spans="1:86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</row>
    <row r="881" spans="1:86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</row>
    <row r="882" spans="1:86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</row>
    <row r="883" spans="1:86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</row>
    <row r="884" spans="1:86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</row>
    <row r="885" spans="1:86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</row>
    <row r="886" spans="1:86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</row>
    <row r="887" spans="1:86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</row>
    <row r="888" spans="1:86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</row>
    <row r="889" spans="1:86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</row>
    <row r="890" spans="1:86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</row>
    <row r="891" spans="1:86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</row>
    <row r="892" spans="1:86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</row>
    <row r="893" spans="1:86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</row>
    <row r="894" spans="1:86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</row>
    <row r="895" spans="1:86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</row>
    <row r="896" spans="1:86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</row>
    <row r="897" spans="1:86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</row>
    <row r="898" spans="1:86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</row>
    <row r="899" spans="1:86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</row>
    <row r="900" spans="1:86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</row>
    <row r="901" spans="1:86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</row>
    <row r="902" spans="1:86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</row>
    <row r="903" spans="1:86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</row>
    <row r="904" spans="1:86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</row>
    <row r="905" spans="1:86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</row>
    <row r="906" spans="1:86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</row>
    <row r="907" spans="1:86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</row>
    <row r="908" spans="1:86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</row>
    <row r="909" spans="1:86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</row>
    <row r="910" spans="1:86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</row>
    <row r="911" spans="1:86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</row>
    <row r="912" spans="1:86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</row>
    <row r="913" spans="1:86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</row>
    <row r="914" spans="1:86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</row>
    <row r="915" spans="1:86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</row>
    <row r="916" spans="1:86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</row>
    <row r="917" spans="1:86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</row>
    <row r="918" spans="1:86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</row>
    <row r="919" spans="1:86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</row>
    <row r="920" spans="1:86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</row>
  </sheetData>
  <mergeCells count="1">
    <mergeCell ref="A2:C2"/>
  </mergeCells>
  <phoneticPr fontId="3" type="noConversion"/>
  <pageMargins left="0.26" right="0.41" top="1" bottom="1" header="0.5" footer="0.5"/>
  <pageSetup paperSize="5" fitToWidth="4" orientation="landscape" horizontalDpi="30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autoPageBreaks="0"/>
  </sheetPr>
  <dimension ref="A1:BV16396"/>
  <sheetViews>
    <sheetView workbookViewId="0"/>
  </sheetViews>
  <sheetFormatPr defaultRowHeight="0" customHeight="1" zeroHeight="1" x14ac:dyDescent="0.2"/>
  <cols>
    <col min="1" max="1" width="12.140625" customWidth="1"/>
    <col min="2" max="2" width="15.140625" customWidth="1"/>
    <col min="3" max="3" width="17.140625" customWidth="1"/>
    <col min="4" max="4" width="17.85546875" customWidth="1"/>
    <col min="5" max="5" width="16.5703125" customWidth="1"/>
    <col min="6" max="6" width="18.42578125" bestFit="1" customWidth="1"/>
    <col min="7" max="9" width="17.140625" customWidth="1"/>
    <col min="10" max="12" width="13" customWidth="1"/>
    <col min="13" max="13" width="14.5703125" bestFit="1" customWidth="1"/>
    <col min="14" max="14" width="12.85546875" customWidth="1"/>
    <col min="15" max="15" width="14.7109375" customWidth="1"/>
    <col min="16" max="16" width="12.85546875" customWidth="1"/>
    <col min="17" max="17" width="12.7109375" customWidth="1"/>
    <col min="18" max="39" width="12.85546875" customWidth="1"/>
    <col min="40" max="40" width="12.7109375" style="108" customWidth="1"/>
    <col min="41" max="42" width="15.42578125" customWidth="1"/>
    <col min="43" max="46" width="17.7109375" bestFit="1" customWidth="1"/>
    <col min="47" max="47" width="17.7109375" customWidth="1"/>
    <col min="48" max="65" width="15.7109375" customWidth="1"/>
    <col min="66" max="67" width="15.28515625" customWidth="1"/>
    <col min="68" max="68" width="10.85546875" customWidth="1"/>
    <col min="69" max="69" width="11" customWidth="1"/>
    <col min="70" max="70" width="8.28515625" customWidth="1"/>
    <col min="71" max="71" width="10" customWidth="1"/>
    <col min="72" max="72" width="10.28515625" customWidth="1"/>
    <col min="73" max="78" width="6.5703125" customWidth="1"/>
    <col min="79" max="79" width="7.85546875" customWidth="1"/>
    <col min="80" max="80" width="7.5703125" customWidth="1"/>
    <col min="81" max="81" width="7.42578125" customWidth="1"/>
    <col min="82" max="82" width="9.28515625" customWidth="1"/>
    <col min="83" max="83" width="7.85546875" customWidth="1"/>
    <col min="84" max="84" width="12.28515625" customWidth="1"/>
  </cols>
  <sheetData>
    <row r="1" spans="1:74" ht="12.75" x14ac:dyDescent="0.2">
      <c r="A1" s="88">
        <v>37250</v>
      </c>
      <c r="B1" s="153">
        <f>WEEKDAY(A1)</f>
        <v>3</v>
      </c>
    </row>
    <row r="2" spans="1:74" ht="15" x14ac:dyDescent="0.2">
      <c r="A2" s="38"/>
      <c r="B2" s="44"/>
      <c r="C2" s="68"/>
      <c r="D2" s="68"/>
      <c r="E2" s="224"/>
      <c r="F2" s="224"/>
      <c r="G2" s="224"/>
      <c r="H2" s="224"/>
      <c r="I2" s="224"/>
    </row>
    <row r="3" spans="1:74" ht="12.75" x14ac:dyDescent="0.2">
      <c r="A3" s="39" t="s">
        <v>20</v>
      </c>
      <c r="C3" s="219" t="s">
        <v>160</v>
      </c>
      <c r="F3" s="219"/>
      <c r="G3" s="219"/>
      <c r="H3" s="219" t="s">
        <v>194</v>
      </c>
      <c r="I3" s="219" t="s">
        <v>194</v>
      </c>
    </row>
    <row r="4" spans="1:74" ht="13.5" thickBot="1" x14ac:dyDescent="0.25">
      <c r="A4" s="30" t="s">
        <v>14</v>
      </c>
      <c r="B4" s="40" t="s">
        <v>52</v>
      </c>
      <c r="C4" s="127" t="s">
        <v>134</v>
      </c>
      <c r="D4" s="360" t="s">
        <v>161</v>
      </c>
      <c r="E4" s="48" t="s">
        <v>140</v>
      </c>
      <c r="F4" s="48" t="s">
        <v>70</v>
      </c>
      <c r="G4" s="110" t="s">
        <v>175</v>
      </c>
      <c r="H4" s="110" t="s">
        <v>134</v>
      </c>
      <c r="I4" s="110" t="s">
        <v>134</v>
      </c>
      <c r="J4" s="100" t="s">
        <v>18</v>
      </c>
      <c r="AN4"/>
    </row>
    <row r="5" spans="1:74" ht="12.75" x14ac:dyDescent="0.2">
      <c r="A5" s="31" t="s">
        <v>15</v>
      </c>
      <c r="B5" s="42" t="s">
        <v>21</v>
      </c>
      <c r="C5" s="128" t="s">
        <v>138</v>
      </c>
      <c r="D5" s="361" t="s">
        <v>66</v>
      </c>
      <c r="E5" s="107" t="s">
        <v>137</v>
      </c>
      <c r="F5" s="107"/>
      <c r="G5" s="125" t="s">
        <v>108</v>
      </c>
      <c r="H5" s="125" t="s">
        <v>193</v>
      </c>
      <c r="I5" s="125" t="s">
        <v>193</v>
      </c>
      <c r="J5" s="104"/>
      <c r="L5" s="76" t="s">
        <v>33</v>
      </c>
      <c r="M5" s="71" t="s">
        <v>0</v>
      </c>
      <c r="N5" s="71" t="s">
        <v>0</v>
      </c>
      <c r="O5" s="72"/>
      <c r="AN5"/>
      <c r="BV5" s="44"/>
    </row>
    <row r="6" spans="1:74" ht="13.5" thickBot="1" x14ac:dyDescent="0.25">
      <c r="A6" s="32" t="s">
        <v>16</v>
      </c>
      <c r="B6" s="41"/>
      <c r="C6" s="302"/>
      <c r="D6" s="362"/>
      <c r="E6" s="124" t="s">
        <v>139</v>
      </c>
      <c r="F6" s="124"/>
      <c r="G6" s="285"/>
      <c r="H6" s="285"/>
      <c r="I6" s="285"/>
      <c r="J6" s="105"/>
      <c r="L6" s="79" t="s">
        <v>20</v>
      </c>
      <c r="M6" s="80" t="s">
        <v>54</v>
      </c>
      <c r="N6" s="80" t="s">
        <v>55</v>
      </c>
      <c r="O6" s="81"/>
      <c r="AN6"/>
    </row>
    <row r="7" spans="1:74" ht="12.75" x14ac:dyDescent="0.2">
      <c r="A7" s="36">
        <v>100</v>
      </c>
      <c r="B7" s="70"/>
      <c r="C7" s="226">
        <v>0</v>
      </c>
      <c r="D7" s="363">
        <v>100</v>
      </c>
      <c r="E7" s="171">
        <v>0</v>
      </c>
      <c r="F7" s="272">
        <v>-100</v>
      </c>
      <c r="G7" s="272">
        <v>0</v>
      </c>
      <c r="H7" s="272">
        <v>0</v>
      </c>
      <c r="I7" s="272">
        <v>0</v>
      </c>
      <c r="J7" s="135">
        <f t="shared" ref="J7:J30" si="0">SUM(B7:I7)</f>
        <v>0</v>
      </c>
      <c r="L7" s="77">
        <v>100</v>
      </c>
      <c r="M7" s="126" t="e">
        <f>#REF!*-1</f>
        <v>#REF!</v>
      </c>
      <c r="N7" s="73" t="e">
        <f>(#REF!+#REF!)*-1</f>
        <v>#REF!</v>
      </c>
      <c r="O7" s="74" t="e">
        <f>#REF!*-1</f>
        <v>#REF!</v>
      </c>
      <c r="AN7"/>
    </row>
    <row r="8" spans="1:74" ht="12.75" x14ac:dyDescent="0.2">
      <c r="A8" s="29">
        <v>200</v>
      </c>
      <c r="B8" s="70"/>
      <c r="C8" s="226">
        <v>0</v>
      </c>
      <c r="D8" s="363">
        <v>100</v>
      </c>
      <c r="E8" s="171">
        <v>0</v>
      </c>
      <c r="F8" s="272">
        <v>-100</v>
      </c>
      <c r="G8" s="272">
        <v>0</v>
      </c>
      <c r="H8" s="272">
        <v>0</v>
      </c>
      <c r="I8" s="272">
        <v>0</v>
      </c>
      <c r="J8" s="135">
        <f t="shared" si="0"/>
        <v>0</v>
      </c>
      <c r="L8" s="77">
        <v>200</v>
      </c>
      <c r="M8" s="126" t="e">
        <f>#REF!*-1</f>
        <v>#REF!</v>
      </c>
      <c r="N8" s="73" t="e">
        <f>(#REF!+#REF!)*-1</f>
        <v>#REF!</v>
      </c>
      <c r="O8" s="74" t="e">
        <f>#REF!*-1</f>
        <v>#REF!</v>
      </c>
      <c r="AN8"/>
    </row>
    <row r="9" spans="1:74" ht="12.75" x14ac:dyDescent="0.2">
      <c r="A9" s="29">
        <v>300</v>
      </c>
      <c r="B9" s="70"/>
      <c r="C9" s="226">
        <v>0</v>
      </c>
      <c r="D9" s="363">
        <v>100</v>
      </c>
      <c r="E9" s="171">
        <v>0</v>
      </c>
      <c r="F9" s="272">
        <v>-100</v>
      </c>
      <c r="G9" s="272">
        <v>0</v>
      </c>
      <c r="H9" s="272">
        <v>0</v>
      </c>
      <c r="I9" s="272">
        <v>0</v>
      </c>
      <c r="J9" s="135">
        <f t="shared" si="0"/>
        <v>0</v>
      </c>
      <c r="L9" s="77">
        <v>300</v>
      </c>
      <c r="M9" s="126" t="e">
        <f>#REF!*-1</f>
        <v>#REF!</v>
      </c>
      <c r="N9" s="73" t="e">
        <f>(#REF!+#REF!)*-1</f>
        <v>#REF!</v>
      </c>
      <c r="O9" s="74" t="e">
        <f>#REF!*-1</f>
        <v>#REF!</v>
      </c>
      <c r="AN9"/>
    </row>
    <row r="10" spans="1:74" ht="12.75" x14ac:dyDescent="0.2">
      <c r="A10" s="29">
        <v>400</v>
      </c>
      <c r="B10" s="70"/>
      <c r="C10" s="226">
        <v>0</v>
      </c>
      <c r="D10" s="363">
        <v>100</v>
      </c>
      <c r="E10" s="171">
        <v>0</v>
      </c>
      <c r="F10" s="272">
        <v>-100</v>
      </c>
      <c r="G10" s="272">
        <v>0</v>
      </c>
      <c r="H10" s="272">
        <v>0</v>
      </c>
      <c r="I10" s="272">
        <v>0</v>
      </c>
      <c r="J10" s="135">
        <f t="shared" si="0"/>
        <v>0</v>
      </c>
      <c r="L10" s="77">
        <v>400</v>
      </c>
      <c r="M10" s="126" t="e">
        <f>#REF!*-1</f>
        <v>#REF!</v>
      </c>
      <c r="N10" s="73" t="e">
        <f>(#REF!+#REF!)*-1</f>
        <v>#REF!</v>
      </c>
      <c r="O10" s="74" t="e">
        <f>#REF!*-1</f>
        <v>#REF!</v>
      </c>
      <c r="AN10"/>
    </row>
    <row r="11" spans="1:74" ht="12.75" x14ac:dyDescent="0.2">
      <c r="A11" s="29">
        <v>500</v>
      </c>
      <c r="B11" s="70"/>
      <c r="C11" s="226">
        <v>0</v>
      </c>
      <c r="D11" s="363">
        <v>100</v>
      </c>
      <c r="E11" s="171">
        <v>0</v>
      </c>
      <c r="F11" s="272">
        <v>-100</v>
      </c>
      <c r="G11" s="272">
        <v>0</v>
      </c>
      <c r="H11" s="272">
        <v>0</v>
      </c>
      <c r="I11" s="272">
        <v>0</v>
      </c>
      <c r="J11" s="135">
        <f t="shared" si="0"/>
        <v>0</v>
      </c>
      <c r="L11" s="77">
        <v>500</v>
      </c>
      <c r="M11" s="126" t="e">
        <f>#REF!*-1</f>
        <v>#REF!</v>
      </c>
      <c r="N11" s="73" t="e">
        <f>(#REF!+#REF!)*-1</f>
        <v>#REF!</v>
      </c>
      <c r="O11" s="74" t="e">
        <f>#REF!*-1</f>
        <v>#REF!</v>
      </c>
      <c r="AN11"/>
    </row>
    <row r="12" spans="1:74" ht="12.75" x14ac:dyDescent="0.2">
      <c r="A12" s="29">
        <v>600</v>
      </c>
      <c r="B12" s="70"/>
      <c r="C12" s="226">
        <v>0</v>
      </c>
      <c r="D12" s="363">
        <v>100</v>
      </c>
      <c r="E12" s="171">
        <v>0</v>
      </c>
      <c r="F12" s="272">
        <v>-100</v>
      </c>
      <c r="G12" s="272">
        <v>0</v>
      </c>
      <c r="H12" s="272">
        <v>0</v>
      </c>
      <c r="I12" s="272">
        <v>0</v>
      </c>
      <c r="J12" s="135">
        <f t="shared" si="0"/>
        <v>0</v>
      </c>
      <c r="L12" s="77">
        <v>600</v>
      </c>
      <c r="M12" s="126" t="e">
        <f>#REF!*-1</f>
        <v>#REF!</v>
      </c>
      <c r="N12" s="73" t="e">
        <f>(#REF!+#REF!)*-1</f>
        <v>#REF!</v>
      </c>
      <c r="O12" s="74" t="e">
        <f>#REF!*-1</f>
        <v>#REF!</v>
      </c>
      <c r="AN12"/>
    </row>
    <row r="13" spans="1:74" ht="12.75" x14ac:dyDescent="0.2">
      <c r="A13" s="29">
        <v>700</v>
      </c>
      <c r="B13" s="70"/>
      <c r="C13" s="226">
        <v>0</v>
      </c>
      <c r="D13" s="364"/>
      <c r="E13" s="171">
        <v>0</v>
      </c>
      <c r="F13" s="272"/>
      <c r="G13" s="272">
        <v>0</v>
      </c>
      <c r="H13" s="272">
        <v>0</v>
      </c>
      <c r="I13" s="272">
        <v>0</v>
      </c>
      <c r="J13" s="135">
        <f t="shared" si="0"/>
        <v>0</v>
      </c>
      <c r="L13" s="77">
        <v>700</v>
      </c>
      <c r="M13" s="126" t="e">
        <f>#REF!*-1</f>
        <v>#REF!</v>
      </c>
      <c r="N13" s="73" t="e">
        <f>(#REF!+#REF!)*-1</f>
        <v>#REF!</v>
      </c>
      <c r="O13" s="74" t="e">
        <f>#REF!*-1</f>
        <v>#REF!</v>
      </c>
      <c r="AN13"/>
    </row>
    <row r="14" spans="1:74" ht="12.75" x14ac:dyDescent="0.2">
      <c r="A14" s="29">
        <v>800</v>
      </c>
      <c r="B14" s="70"/>
      <c r="C14" s="226">
        <v>0</v>
      </c>
      <c r="D14" s="364"/>
      <c r="E14" s="171">
        <v>0</v>
      </c>
      <c r="F14" s="272"/>
      <c r="G14" s="272">
        <v>0</v>
      </c>
      <c r="H14" s="272">
        <v>0</v>
      </c>
      <c r="I14" s="272">
        <v>0</v>
      </c>
      <c r="J14" s="135">
        <f t="shared" si="0"/>
        <v>0</v>
      </c>
      <c r="L14" s="77">
        <v>800</v>
      </c>
      <c r="M14" s="126" t="e">
        <f>#REF!*-1</f>
        <v>#REF!</v>
      </c>
      <c r="N14" s="73" t="e">
        <f>(#REF!+#REF!)*-1</f>
        <v>#REF!</v>
      </c>
      <c r="O14" s="74" t="e">
        <f>#REF!*-1</f>
        <v>#REF!</v>
      </c>
      <c r="AN14"/>
    </row>
    <row r="15" spans="1:74" ht="12.75" x14ac:dyDescent="0.2">
      <c r="A15" s="29">
        <v>900</v>
      </c>
      <c r="B15" s="70"/>
      <c r="C15" s="226">
        <v>0</v>
      </c>
      <c r="D15" s="364"/>
      <c r="E15" s="171">
        <v>0</v>
      </c>
      <c r="F15" s="272"/>
      <c r="G15" s="272">
        <v>0</v>
      </c>
      <c r="H15" s="272">
        <v>0</v>
      </c>
      <c r="I15" s="272">
        <v>0</v>
      </c>
      <c r="J15" s="135">
        <f t="shared" si="0"/>
        <v>0</v>
      </c>
      <c r="L15" s="77">
        <v>900</v>
      </c>
      <c r="M15" s="126" t="e">
        <f>#REF!*-1</f>
        <v>#REF!</v>
      </c>
      <c r="N15" s="73" t="e">
        <f>(#REF!+#REF!)*-1</f>
        <v>#REF!</v>
      </c>
      <c r="O15" s="74" t="e">
        <f>#REF!*-1</f>
        <v>#REF!</v>
      </c>
      <c r="AN15"/>
    </row>
    <row r="16" spans="1:74" ht="12.75" x14ac:dyDescent="0.2">
      <c r="A16" s="29">
        <v>1000</v>
      </c>
      <c r="B16" s="70"/>
      <c r="C16" s="226">
        <v>0</v>
      </c>
      <c r="D16" s="364"/>
      <c r="E16" s="171">
        <v>0</v>
      </c>
      <c r="F16" s="272"/>
      <c r="G16" s="272">
        <v>0</v>
      </c>
      <c r="H16" s="272">
        <v>0</v>
      </c>
      <c r="I16" s="272">
        <v>0</v>
      </c>
      <c r="J16" s="135">
        <f t="shared" si="0"/>
        <v>0</v>
      </c>
      <c r="L16" s="77">
        <v>1000</v>
      </c>
      <c r="M16" s="126" t="e">
        <f>#REF!*-1</f>
        <v>#REF!</v>
      </c>
      <c r="N16" s="73" t="e">
        <f>(#REF!+#REF!)*-1</f>
        <v>#REF!</v>
      </c>
      <c r="O16" s="74" t="e">
        <f>#REF!*-1</f>
        <v>#REF!</v>
      </c>
      <c r="AN16"/>
    </row>
    <row r="17" spans="1:40" ht="12.75" x14ac:dyDescent="0.2">
      <c r="A17" s="29">
        <v>1100</v>
      </c>
      <c r="B17" s="70"/>
      <c r="C17" s="226">
        <v>0</v>
      </c>
      <c r="D17" s="364"/>
      <c r="E17" s="171">
        <v>0</v>
      </c>
      <c r="F17" s="272"/>
      <c r="G17" s="272">
        <v>0</v>
      </c>
      <c r="H17" s="272">
        <v>0</v>
      </c>
      <c r="I17" s="272">
        <v>0</v>
      </c>
      <c r="J17" s="135">
        <f t="shared" si="0"/>
        <v>0</v>
      </c>
      <c r="L17" s="77">
        <v>1100</v>
      </c>
      <c r="M17" s="126" t="e">
        <f>#REF!*-1</f>
        <v>#REF!</v>
      </c>
      <c r="N17" s="73" t="e">
        <f>(#REF!+#REF!)*-1</f>
        <v>#REF!</v>
      </c>
      <c r="O17" s="74" t="e">
        <f>#REF!*-1</f>
        <v>#REF!</v>
      </c>
      <c r="AN17"/>
    </row>
    <row r="18" spans="1:40" ht="12.75" x14ac:dyDescent="0.2">
      <c r="A18" s="29">
        <v>1200</v>
      </c>
      <c r="B18" s="70"/>
      <c r="C18" s="226">
        <v>0</v>
      </c>
      <c r="D18" s="364"/>
      <c r="E18" s="171">
        <v>0</v>
      </c>
      <c r="F18" s="272"/>
      <c r="G18" s="272">
        <v>0</v>
      </c>
      <c r="H18" s="272">
        <v>0</v>
      </c>
      <c r="I18" s="272">
        <v>0</v>
      </c>
      <c r="J18" s="135">
        <f t="shared" si="0"/>
        <v>0</v>
      </c>
      <c r="L18" s="77">
        <v>1200</v>
      </c>
      <c r="M18" s="126" t="e">
        <f>#REF!*-1</f>
        <v>#REF!</v>
      </c>
      <c r="N18" s="73" t="e">
        <f>(#REF!+#REF!)*-1</f>
        <v>#REF!</v>
      </c>
      <c r="O18" s="74" t="e">
        <f>#REF!*-1</f>
        <v>#REF!</v>
      </c>
      <c r="AN18"/>
    </row>
    <row r="19" spans="1:40" ht="12.75" x14ac:dyDescent="0.2">
      <c r="A19" s="29">
        <v>1300</v>
      </c>
      <c r="B19" s="70"/>
      <c r="C19" s="226">
        <v>0</v>
      </c>
      <c r="D19" s="364"/>
      <c r="E19" s="171">
        <v>0</v>
      </c>
      <c r="F19" s="272"/>
      <c r="G19" s="272">
        <v>0</v>
      </c>
      <c r="H19" s="272">
        <v>0</v>
      </c>
      <c r="I19" s="272">
        <v>0</v>
      </c>
      <c r="J19" s="135">
        <f t="shared" si="0"/>
        <v>0</v>
      </c>
      <c r="L19" s="77">
        <v>1300</v>
      </c>
      <c r="M19" s="126" t="e">
        <f>#REF!*-1</f>
        <v>#REF!</v>
      </c>
      <c r="N19" s="73" t="e">
        <f>(#REF!+#REF!)*-1</f>
        <v>#REF!</v>
      </c>
      <c r="O19" s="74" t="e">
        <f>#REF!*-1</f>
        <v>#REF!</v>
      </c>
      <c r="AN19"/>
    </row>
    <row r="20" spans="1:40" ht="12.75" x14ac:dyDescent="0.2">
      <c r="A20" s="29">
        <v>1400</v>
      </c>
      <c r="B20" s="70"/>
      <c r="C20" s="226">
        <v>0</v>
      </c>
      <c r="D20" s="364"/>
      <c r="E20" s="171">
        <v>0</v>
      </c>
      <c r="F20" s="272"/>
      <c r="G20" s="272">
        <v>0</v>
      </c>
      <c r="H20" s="272">
        <v>0</v>
      </c>
      <c r="I20" s="272">
        <v>0</v>
      </c>
      <c r="J20" s="135">
        <f t="shared" si="0"/>
        <v>0</v>
      </c>
      <c r="L20" s="77">
        <v>1400</v>
      </c>
      <c r="M20" s="126" t="e">
        <f>#REF!*-1</f>
        <v>#REF!</v>
      </c>
      <c r="N20" s="73" t="e">
        <f>(#REF!+#REF!)*-1</f>
        <v>#REF!</v>
      </c>
      <c r="O20" s="74" t="e">
        <f>#REF!*-1</f>
        <v>#REF!</v>
      </c>
      <c r="AN20"/>
    </row>
    <row r="21" spans="1:40" ht="12" customHeight="1" x14ac:dyDescent="0.2">
      <c r="A21" s="29">
        <v>1500</v>
      </c>
      <c r="B21" s="70"/>
      <c r="C21" s="226">
        <v>0</v>
      </c>
      <c r="D21" s="364"/>
      <c r="E21" s="171">
        <v>0</v>
      </c>
      <c r="F21" s="272"/>
      <c r="G21" s="272">
        <v>0</v>
      </c>
      <c r="H21" s="272">
        <v>0</v>
      </c>
      <c r="I21" s="272">
        <v>0</v>
      </c>
      <c r="J21" s="135">
        <f t="shared" si="0"/>
        <v>0</v>
      </c>
      <c r="L21" s="77">
        <v>1500</v>
      </c>
      <c r="M21" s="126" t="e">
        <f>#REF!*-1</f>
        <v>#REF!</v>
      </c>
      <c r="N21" s="73" t="e">
        <f>(#REF!+#REF!)*-1</f>
        <v>#REF!</v>
      </c>
      <c r="O21" s="74" t="e">
        <f>#REF!*-1</f>
        <v>#REF!</v>
      </c>
      <c r="AN21"/>
    </row>
    <row r="22" spans="1:40" ht="12.75" x14ac:dyDescent="0.2">
      <c r="A22" s="29">
        <v>1600</v>
      </c>
      <c r="B22" s="70"/>
      <c r="C22" s="226">
        <v>0</v>
      </c>
      <c r="D22" s="364"/>
      <c r="E22" s="171">
        <v>0</v>
      </c>
      <c r="F22" s="272"/>
      <c r="G22" s="272">
        <v>0</v>
      </c>
      <c r="H22" s="272">
        <v>0</v>
      </c>
      <c r="I22" s="272">
        <v>0</v>
      </c>
      <c r="J22" s="135">
        <f t="shared" si="0"/>
        <v>0</v>
      </c>
      <c r="L22" s="77">
        <v>1600</v>
      </c>
      <c r="M22" s="126" t="e">
        <f>#REF!*-1</f>
        <v>#REF!</v>
      </c>
      <c r="N22" s="73" t="e">
        <f>(#REF!+#REF!)*-1</f>
        <v>#REF!</v>
      </c>
      <c r="O22" s="74" t="e">
        <f>#REF!*-1</f>
        <v>#REF!</v>
      </c>
      <c r="AN22"/>
    </row>
    <row r="23" spans="1:40" ht="12.75" x14ac:dyDescent="0.2">
      <c r="A23" s="29">
        <v>1700</v>
      </c>
      <c r="B23" s="70"/>
      <c r="C23" s="226">
        <v>0</v>
      </c>
      <c r="D23" s="364"/>
      <c r="E23" s="171">
        <v>0</v>
      </c>
      <c r="F23" s="272"/>
      <c r="G23" s="272">
        <v>0</v>
      </c>
      <c r="H23" s="272">
        <v>0</v>
      </c>
      <c r="I23" s="272">
        <v>0</v>
      </c>
      <c r="J23" s="135">
        <f t="shared" si="0"/>
        <v>0</v>
      </c>
      <c r="L23" s="77">
        <v>1700</v>
      </c>
      <c r="M23" s="126" t="e">
        <f>#REF!*-1</f>
        <v>#REF!</v>
      </c>
      <c r="N23" s="73" t="e">
        <f>(#REF!+#REF!)*-1</f>
        <v>#REF!</v>
      </c>
      <c r="O23" s="74" t="e">
        <f>#REF!*-1</f>
        <v>#REF!</v>
      </c>
      <c r="AN23"/>
    </row>
    <row r="24" spans="1:40" ht="12.75" x14ac:dyDescent="0.2">
      <c r="A24" s="29">
        <v>1800</v>
      </c>
      <c r="B24" s="70"/>
      <c r="C24" s="226">
        <v>0</v>
      </c>
      <c r="D24" s="364"/>
      <c r="E24" s="171">
        <v>0</v>
      </c>
      <c r="F24" s="272"/>
      <c r="G24" s="272">
        <v>0</v>
      </c>
      <c r="H24" s="272">
        <v>0</v>
      </c>
      <c r="I24" s="272">
        <v>0</v>
      </c>
      <c r="J24" s="135">
        <f t="shared" si="0"/>
        <v>0</v>
      </c>
      <c r="L24" s="77">
        <v>1800</v>
      </c>
      <c r="M24" s="126" t="e">
        <f>#REF!*-1</f>
        <v>#REF!</v>
      </c>
      <c r="N24" s="73" t="e">
        <f>(#REF!+#REF!)*-1</f>
        <v>#REF!</v>
      </c>
      <c r="O24" s="74" t="e">
        <f>#REF!*-1</f>
        <v>#REF!</v>
      </c>
      <c r="AN24"/>
    </row>
    <row r="25" spans="1:40" ht="12.75" x14ac:dyDescent="0.2">
      <c r="A25" s="29">
        <v>1900</v>
      </c>
      <c r="B25" s="70"/>
      <c r="C25" s="226">
        <v>0</v>
      </c>
      <c r="D25" s="364"/>
      <c r="E25" s="171">
        <v>0</v>
      </c>
      <c r="F25" s="272"/>
      <c r="G25" s="272">
        <v>0</v>
      </c>
      <c r="H25" s="272">
        <v>0</v>
      </c>
      <c r="I25" s="272">
        <v>0</v>
      </c>
      <c r="J25" s="135">
        <f t="shared" si="0"/>
        <v>0</v>
      </c>
      <c r="L25" s="77">
        <v>1900</v>
      </c>
      <c r="M25" s="126" t="e">
        <f>#REF!*-1</f>
        <v>#REF!</v>
      </c>
      <c r="N25" s="73" t="e">
        <f>(#REF!+#REF!)*-1</f>
        <v>#REF!</v>
      </c>
      <c r="O25" s="74" t="e">
        <f>#REF!*-1</f>
        <v>#REF!</v>
      </c>
      <c r="AN25"/>
    </row>
    <row r="26" spans="1:40" ht="12.75" x14ac:dyDescent="0.2">
      <c r="A26" s="29">
        <v>2000</v>
      </c>
      <c r="B26" s="70"/>
      <c r="C26" s="226">
        <v>0</v>
      </c>
      <c r="D26" s="364"/>
      <c r="E26" s="171">
        <v>0</v>
      </c>
      <c r="F26" s="272"/>
      <c r="G26" s="272">
        <v>0</v>
      </c>
      <c r="H26" s="272">
        <v>0</v>
      </c>
      <c r="I26" s="272">
        <v>0</v>
      </c>
      <c r="J26" s="135">
        <f t="shared" si="0"/>
        <v>0</v>
      </c>
      <c r="L26" s="77">
        <v>2000</v>
      </c>
      <c r="M26" s="126" t="e">
        <f>#REF!*-1</f>
        <v>#REF!</v>
      </c>
      <c r="N26" s="73" t="e">
        <f>(#REF!+#REF!)*-1</f>
        <v>#REF!</v>
      </c>
      <c r="O26" s="74" t="e">
        <f>#REF!*-1</f>
        <v>#REF!</v>
      </c>
      <c r="AN26"/>
    </row>
    <row r="27" spans="1:40" ht="12.75" x14ac:dyDescent="0.2">
      <c r="A27" s="29">
        <v>2100</v>
      </c>
      <c r="B27" s="70"/>
      <c r="C27" s="226">
        <v>0</v>
      </c>
      <c r="D27" s="364"/>
      <c r="E27" s="171">
        <v>0</v>
      </c>
      <c r="F27" s="272"/>
      <c r="G27" s="272">
        <v>0</v>
      </c>
      <c r="H27" s="272">
        <v>0</v>
      </c>
      <c r="I27" s="272">
        <v>0</v>
      </c>
      <c r="J27" s="135">
        <f t="shared" si="0"/>
        <v>0</v>
      </c>
      <c r="L27" s="77">
        <v>2100</v>
      </c>
      <c r="M27" s="126" t="e">
        <f>#REF!*-1</f>
        <v>#REF!</v>
      </c>
      <c r="N27" s="73" t="e">
        <f>(#REF!+#REF!)*-1</f>
        <v>#REF!</v>
      </c>
      <c r="O27" s="74" t="e">
        <f>#REF!*-1</f>
        <v>#REF!</v>
      </c>
      <c r="AN27"/>
    </row>
    <row r="28" spans="1:40" ht="12.75" x14ac:dyDescent="0.2">
      <c r="A28" s="29">
        <v>2200</v>
      </c>
      <c r="B28" s="70"/>
      <c r="C28" s="226">
        <v>0</v>
      </c>
      <c r="D28" s="364"/>
      <c r="E28" s="171">
        <v>0</v>
      </c>
      <c r="F28" s="272"/>
      <c r="G28" s="272">
        <v>0</v>
      </c>
      <c r="H28" s="272">
        <v>0</v>
      </c>
      <c r="I28" s="272">
        <v>0</v>
      </c>
      <c r="J28" s="135">
        <f t="shared" si="0"/>
        <v>0</v>
      </c>
      <c r="L28" s="77">
        <v>2200</v>
      </c>
      <c r="M28" s="126" t="e">
        <f>#REF!*-1</f>
        <v>#REF!</v>
      </c>
      <c r="N28" s="73" t="e">
        <f>(#REF!+#REF!)*-1</f>
        <v>#REF!</v>
      </c>
      <c r="O28" s="74" t="e">
        <f>#REF!*-1</f>
        <v>#REF!</v>
      </c>
      <c r="AN28"/>
    </row>
    <row r="29" spans="1:40" ht="12.75" x14ac:dyDescent="0.2">
      <c r="A29" s="29">
        <v>2300</v>
      </c>
      <c r="B29" s="70"/>
      <c r="C29" s="226">
        <v>0</v>
      </c>
      <c r="D29" s="364">
        <v>100</v>
      </c>
      <c r="E29" s="171">
        <v>0</v>
      </c>
      <c r="F29" s="272">
        <v>-100</v>
      </c>
      <c r="G29" s="272">
        <v>0</v>
      </c>
      <c r="H29" s="272">
        <v>0</v>
      </c>
      <c r="I29" s="272">
        <v>0</v>
      </c>
      <c r="J29" s="135">
        <f t="shared" si="0"/>
        <v>0</v>
      </c>
      <c r="L29" s="77">
        <v>2300</v>
      </c>
      <c r="M29" s="126" t="e">
        <f>#REF!*-1</f>
        <v>#REF!</v>
      </c>
      <c r="N29" s="73" t="e">
        <f>(#REF!+#REF!)*-1</f>
        <v>#REF!</v>
      </c>
      <c r="O29" s="74" t="e">
        <f>#REF!*-1</f>
        <v>#REF!</v>
      </c>
      <c r="AN29"/>
    </row>
    <row r="30" spans="1:40" ht="13.5" thickBot="1" x14ac:dyDescent="0.25">
      <c r="A30" s="37">
        <v>2400</v>
      </c>
      <c r="B30" s="157"/>
      <c r="C30" s="170">
        <v>0</v>
      </c>
      <c r="D30" s="365">
        <v>100</v>
      </c>
      <c r="E30" s="214">
        <v>0</v>
      </c>
      <c r="F30" s="271">
        <v>-100</v>
      </c>
      <c r="G30" s="271">
        <v>0</v>
      </c>
      <c r="H30" s="271">
        <v>0</v>
      </c>
      <c r="I30" s="271">
        <v>0</v>
      </c>
      <c r="J30" s="135">
        <f t="shared" si="0"/>
        <v>0</v>
      </c>
      <c r="L30" s="78">
        <v>2400</v>
      </c>
      <c r="M30" s="126" t="e">
        <f>#REF!*-1</f>
        <v>#REF!</v>
      </c>
      <c r="N30" s="73" t="e">
        <f>(#REF!+#REF!)*-1</f>
        <v>#REF!</v>
      </c>
      <c r="O30" s="74" t="e">
        <f>#REF!*-1</f>
        <v>#REF!</v>
      </c>
      <c r="AN30"/>
    </row>
    <row r="31" spans="1:40" ht="13.5" thickBot="1" x14ac:dyDescent="0.25">
      <c r="L31" s="82" t="s">
        <v>36</v>
      </c>
      <c r="M31" s="83" t="e">
        <f>SUM(M7:M30)</f>
        <v>#REF!</v>
      </c>
      <c r="N31" s="83" t="e">
        <f>SUM(N7:N30)</f>
        <v>#REF!</v>
      </c>
      <c r="O31" s="84" t="e">
        <f>SUM(O7:O30)</f>
        <v>#REF!</v>
      </c>
      <c r="AN31"/>
    </row>
    <row r="32" spans="1:40" ht="12.75" x14ac:dyDescent="0.2">
      <c r="B32" s="44">
        <f>SUM(B7:B31)</f>
        <v>0</v>
      </c>
      <c r="C32" s="177">
        <f t="shared" ref="C32:I32" si="1">SUM(C7:C30)</f>
        <v>0</v>
      </c>
      <c r="D32" s="177">
        <f t="shared" si="1"/>
        <v>800</v>
      </c>
      <c r="E32" s="177">
        <f t="shared" si="1"/>
        <v>0</v>
      </c>
      <c r="F32" s="177">
        <f t="shared" si="1"/>
        <v>-800</v>
      </c>
      <c r="G32" s="177">
        <f t="shared" si="1"/>
        <v>0</v>
      </c>
      <c r="H32" s="177">
        <f t="shared" si="1"/>
        <v>0</v>
      </c>
      <c r="I32" s="177">
        <f t="shared" si="1"/>
        <v>0</v>
      </c>
      <c r="J32" s="44">
        <f>SUM(J7:J31)</f>
        <v>0</v>
      </c>
      <c r="AN32"/>
    </row>
    <row r="33" spans="6:55" ht="12.75" x14ac:dyDescent="0.2">
      <c r="AN33"/>
    </row>
    <row r="34" spans="6:55" ht="14.25" x14ac:dyDescent="0.2">
      <c r="F34" s="266"/>
      <c r="G34" s="266"/>
      <c r="H34" s="266"/>
      <c r="I34" s="266"/>
      <c r="AN34"/>
    </row>
    <row r="35" spans="6:55" ht="12.75" x14ac:dyDescent="0.2">
      <c r="G35" s="219"/>
      <c r="H35" s="219"/>
      <c r="I35" s="219"/>
      <c r="AN35"/>
    </row>
    <row r="36" spans="6:55" ht="14.25" x14ac:dyDescent="0.2">
      <c r="F36" s="266"/>
      <c r="AN36"/>
    </row>
    <row r="37" spans="6:55" ht="14.25" x14ac:dyDescent="0.2">
      <c r="F37" s="266"/>
    </row>
    <row r="38" spans="6:55" ht="12.75" x14ac:dyDescent="0.2">
      <c r="AT38" t="s">
        <v>59</v>
      </c>
      <c r="BC38" t="s">
        <v>59</v>
      </c>
    </row>
    <row r="39" spans="6:55" ht="12.75" x14ac:dyDescent="0.2">
      <c r="AT39" t="s">
        <v>59</v>
      </c>
      <c r="BC39" t="s">
        <v>59</v>
      </c>
    </row>
    <row r="40" spans="6:55" ht="12.75" x14ac:dyDescent="0.2">
      <c r="AT40" t="s">
        <v>59</v>
      </c>
      <c r="BC40" t="s">
        <v>59</v>
      </c>
    </row>
    <row r="41" spans="6:55" ht="12.75" x14ac:dyDescent="0.2">
      <c r="AT41" t="s">
        <v>59</v>
      </c>
      <c r="BC41" t="s">
        <v>59</v>
      </c>
    </row>
    <row r="42" spans="6:55" ht="12.75" x14ac:dyDescent="0.2">
      <c r="AT42" t="s">
        <v>59</v>
      </c>
      <c r="BC42" t="s">
        <v>59</v>
      </c>
    </row>
    <row r="43" spans="6:55" ht="12.75" x14ac:dyDescent="0.2"/>
    <row r="44" spans="6:55" ht="12.75" x14ac:dyDescent="0.2"/>
    <row r="45" spans="6:55" ht="12.75" x14ac:dyDescent="0.2"/>
    <row r="46" spans="6:55" ht="12.75" x14ac:dyDescent="0.2">
      <c r="AT46" t="s">
        <v>59</v>
      </c>
      <c r="BC46" t="s">
        <v>59</v>
      </c>
    </row>
    <row r="47" spans="6:55" ht="12.75" x14ac:dyDescent="0.2"/>
    <row r="48" spans="6:55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  <row r="6908" ht="12.75" x14ac:dyDescent="0.2"/>
    <row r="6909" ht="12.75" x14ac:dyDescent="0.2"/>
    <row r="6910" ht="12.75" x14ac:dyDescent="0.2"/>
    <row r="6911" ht="12.75" x14ac:dyDescent="0.2"/>
    <row r="6912" ht="12.75" x14ac:dyDescent="0.2"/>
    <row r="6913" ht="12.75" x14ac:dyDescent="0.2"/>
    <row r="6914" ht="12.75" x14ac:dyDescent="0.2"/>
    <row r="6915" ht="12.75" x14ac:dyDescent="0.2"/>
    <row r="6916" ht="12.75" x14ac:dyDescent="0.2"/>
    <row r="6917" ht="12.75" x14ac:dyDescent="0.2"/>
    <row r="6918" ht="12.75" x14ac:dyDescent="0.2"/>
    <row r="6919" ht="12.75" x14ac:dyDescent="0.2"/>
    <row r="6920" ht="12.75" x14ac:dyDescent="0.2"/>
    <row r="6921" ht="12.75" x14ac:dyDescent="0.2"/>
    <row r="6922" ht="12.75" x14ac:dyDescent="0.2"/>
    <row r="6923" ht="12.75" x14ac:dyDescent="0.2"/>
    <row r="6924" ht="12.75" x14ac:dyDescent="0.2"/>
    <row r="6925" ht="12.75" x14ac:dyDescent="0.2"/>
    <row r="6926" ht="12.75" x14ac:dyDescent="0.2"/>
    <row r="6927" ht="12.75" x14ac:dyDescent="0.2"/>
    <row r="6928" ht="12.75" x14ac:dyDescent="0.2"/>
    <row r="6929" ht="12.75" x14ac:dyDescent="0.2"/>
    <row r="6930" ht="12.75" x14ac:dyDescent="0.2"/>
    <row r="6931" ht="12.75" x14ac:dyDescent="0.2"/>
    <row r="6932" ht="12.75" x14ac:dyDescent="0.2"/>
    <row r="6933" ht="12.75" x14ac:dyDescent="0.2"/>
    <row r="6934" ht="12.75" x14ac:dyDescent="0.2"/>
    <row r="6935" ht="12.75" x14ac:dyDescent="0.2"/>
    <row r="6936" ht="12.75" x14ac:dyDescent="0.2"/>
    <row r="6937" ht="12.75" x14ac:dyDescent="0.2"/>
    <row r="6938" ht="12.75" x14ac:dyDescent="0.2"/>
    <row r="6939" ht="12.75" x14ac:dyDescent="0.2"/>
    <row r="6940" ht="12.75" x14ac:dyDescent="0.2"/>
    <row r="6941" ht="12.75" x14ac:dyDescent="0.2"/>
    <row r="6942" ht="12.75" x14ac:dyDescent="0.2"/>
    <row r="6943" ht="12.75" x14ac:dyDescent="0.2"/>
    <row r="6944" ht="12.75" x14ac:dyDescent="0.2"/>
    <row r="6945" ht="12.75" x14ac:dyDescent="0.2"/>
    <row r="6946" ht="12.75" x14ac:dyDescent="0.2"/>
    <row r="6947" ht="12.75" x14ac:dyDescent="0.2"/>
    <row r="6948" ht="12.75" x14ac:dyDescent="0.2"/>
    <row r="6949" ht="12.75" x14ac:dyDescent="0.2"/>
    <row r="6950" ht="12.75" x14ac:dyDescent="0.2"/>
    <row r="6951" ht="12.75" x14ac:dyDescent="0.2"/>
    <row r="6952" ht="12.75" x14ac:dyDescent="0.2"/>
    <row r="6953" ht="12.75" x14ac:dyDescent="0.2"/>
    <row r="6954" ht="12.75" x14ac:dyDescent="0.2"/>
    <row r="6955" ht="12.75" x14ac:dyDescent="0.2"/>
    <row r="6956" ht="12.75" x14ac:dyDescent="0.2"/>
    <row r="6957" ht="12.75" x14ac:dyDescent="0.2"/>
    <row r="6958" ht="12.75" x14ac:dyDescent="0.2"/>
    <row r="6959" ht="12.75" x14ac:dyDescent="0.2"/>
    <row r="6960" ht="12.75" x14ac:dyDescent="0.2"/>
    <row r="6961" ht="12.75" x14ac:dyDescent="0.2"/>
    <row r="6962" ht="12.75" x14ac:dyDescent="0.2"/>
    <row r="6963" ht="12.75" x14ac:dyDescent="0.2"/>
    <row r="6964" ht="12.75" x14ac:dyDescent="0.2"/>
    <row r="6965" ht="12.75" x14ac:dyDescent="0.2"/>
    <row r="6966" ht="12.75" x14ac:dyDescent="0.2"/>
    <row r="6967" ht="12.75" x14ac:dyDescent="0.2"/>
    <row r="6968" ht="12.75" x14ac:dyDescent="0.2"/>
    <row r="6969" ht="12.75" x14ac:dyDescent="0.2"/>
    <row r="6970" ht="12.75" x14ac:dyDescent="0.2"/>
    <row r="6971" ht="12.75" x14ac:dyDescent="0.2"/>
    <row r="6972" ht="12.75" x14ac:dyDescent="0.2"/>
    <row r="6973" ht="12.75" x14ac:dyDescent="0.2"/>
    <row r="6974" ht="12.75" x14ac:dyDescent="0.2"/>
    <row r="6975" ht="12.75" x14ac:dyDescent="0.2"/>
    <row r="6976" ht="12.75" x14ac:dyDescent="0.2"/>
    <row r="6977" ht="12.75" x14ac:dyDescent="0.2"/>
    <row r="6978" ht="12.75" x14ac:dyDescent="0.2"/>
    <row r="6979" ht="12.75" x14ac:dyDescent="0.2"/>
    <row r="6980" ht="12.75" x14ac:dyDescent="0.2"/>
    <row r="6981" ht="12.75" x14ac:dyDescent="0.2"/>
    <row r="6982" ht="12.75" x14ac:dyDescent="0.2"/>
    <row r="6983" ht="12.75" x14ac:dyDescent="0.2"/>
    <row r="6984" ht="12.75" x14ac:dyDescent="0.2"/>
    <row r="6985" ht="12.75" x14ac:dyDescent="0.2"/>
    <row r="6986" ht="12.75" x14ac:dyDescent="0.2"/>
    <row r="6987" ht="12.75" x14ac:dyDescent="0.2"/>
    <row r="6988" ht="12.75" x14ac:dyDescent="0.2"/>
    <row r="6989" ht="12.75" x14ac:dyDescent="0.2"/>
    <row r="6990" ht="12.75" x14ac:dyDescent="0.2"/>
    <row r="6991" ht="12.75" x14ac:dyDescent="0.2"/>
    <row r="6992" ht="12.75" x14ac:dyDescent="0.2"/>
    <row r="6993" ht="12.75" x14ac:dyDescent="0.2"/>
    <row r="6994" ht="12.75" x14ac:dyDescent="0.2"/>
    <row r="6995" ht="12.75" x14ac:dyDescent="0.2"/>
    <row r="6996" ht="12.75" x14ac:dyDescent="0.2"/>
    <row r="6997" ht="12.75" x14ac:dyDescent="0.2"/>
    <row r="6998" ht="12.75" x14ac:dyDescent="0.2"/>
    <row r="6999" ht="12.75" x14ac:dyDescent="0.2"/>
    <row r="7000" ht="12.75" x14ac:dyDescent="0.2"/>
    <row r="7001" ht="12.75" x14ac:dyDescent="0.2"/>
    <row r="7002" ht="12.75" x14ac:dyDescent="0.2"/>
    <row r="7003" ht="12.75" x14ac:dyDescent="0.2"/>
    <row r="7004" ht="12.75" x14ac:dyDescent="0.2"/>
    <row r="7005" ht="12.75" x14ac:dyDescent="0.2"/>
    <row r="7006" ht="12.75" x14ac:dyDescent="0.2"/>
    <row r="7007" ht="12.75" x14ac:dyDescent="0.2"/>
    <row r="7008" ht="12.75" x14ac:dyDescent="0.2"/>
    <row r="7009" ht="12.75" x14ac:dyDescent="0.2"/>
    <row r="7010" ht="12.75" x14ac:dyDescent="0.2"/>
    <row r="7011" ht="12.75" x14ac:dyDescent="0.2"/>
    <row r="7012" ht="12.75" x14ac:dyDescent="0.2"/>
    <row r="7013" ht="12.75" x14ac:dyDescent="0.2"/>
    <row r="7014" ht="12.75" x14ac:dyDescent="0.2"/>
    <row r="7015" ht="12.75" x14ac:dyDescent="0.2"/>
    <row r="7016" ht="12.75" x14ac:dyDescent="0.2"/>
    <row r="7017" ht="12.75" x14ac:dyDescent="0.2"/>
    <row r="7018" ht="12.75" x14ac:dyDescent="0.2"/>
    <row r="7019" ht="12.75" x14ac:dyDescent="0.2"/>
    <row r="7020" ht="12.75" x14ac:dyDescent="0.2"/>
    <row r="7021" ht="12.75" x14ac:dyDescent="0.2"/>
    <row r="7022" ht="12.75" x14ac:dyDescent="0.2"/>
    <row r="7023" ht="12.75" x14ac:dyDescent="0.2"/>
    <row r="7024" ht="12.75" x14ac:dyDescent="0.2"/>
    <row r="7025" ht="12.75" x14ac:dyDescent="0.2"/>
    <row r="7026" ht="12.75" x14ac:dyDescent="0.2"/>
    <row r="7027" ht="12.75" x14ac:dyDescent="0.2"/>
    <row r="7028" ht="12.75" x14ac:dyDescent="0.2"/>
    <row r="7029" ht="12.75" x14ac:dyDescent="0.2"/>
    <row r="7030" ht="12.75" x14ac:dyDescent="0.2"/>
    <row r="7031" ht="12.75" x14ac:dyDescent="0.2"/>
    <row r="7032" ht="12.75" x14ac:dyDescent="0.2"/>
    <row r="7033" ht="12.75" x14ac:dyDescent="0.2"/>
    <row r="7034" ht="12.75" x14ac:dyDescent="0.2"/>
    <row r="7035" ht="12.75" x14ac:dyDescent="0.2"/>
    <row r="7036" ht="12.75" x14ac:dyDescent="0.2"/>
    <row r="7037" ht="12.75" x14ac:dyDescent="0.2"/>
    <row r="7038" ht="12.75" x14ac:dyDescent="0.2"/>
    <row r="7039" ht="12.75" x14ac:dyDescent="0.2"/>
    <row r="7040" ht="12.75" x14ac:dyDescent="0.2"/>
    <row r="7041" ht="12.75" x14ac:dyDescent="0.2"/>
    <row r="7042" ht="12.75" x14ac:dyDescent="0.2"/>
    <row r="7043" ht="12.75" x14ac:dyDescent="0.2"/>
    <row r="7044" ht="12.75" x14ac:dyDescent="0.2"/>
    <row r="7045" ht="12.75" x14ac:dyDescent="0.2"/>
    <row r="7046" ht="12.75" x14ac:dyDescent="0.2"/>
    <row r="7047" ht="12.75" x14ac:dyDescent="0.2"/>
    <row r="7048" ht="12.75" x14ac:dyDescent="0.2"/>
    <row r="7049" ht="12.75" x14ac:dyDescent="0.2"/>
    <row r="7050" ht="12.75" x14ac:dyDescent="0.2"/>
    <row r="7051" ht="12.75" x14ac:dyDescent="0.2"/>
    <row r="7052" ht="12.75" x14ac:dyDescent="0.2"/>
    <row r="7053" ht="12.75" x14ac:dyDescent="0.2"/>
    <row r="7054" ht="12.75" x14ac:dyDescent="0.2"/>
    <row r="7055" ht="12.75" x14ac:dyDescent="0.2"/>
    <row r="7056" ht="12.75" x14ac:dyDescent="0.2"/>
    <row r="7057" ht="12.75" x14ac:dyDescent="0.2"/>
    <row r="7058" ht="12.75" x14ac:dyDescent="0.2"/>
    <row r="7059" ht="12.75" x14ac:dyDescent="0.2"/>
    <row r="7060" ht="12.75" x14ac:dyDescent="0.2"/>
    <row r="7061" ht="12.75" x14ac:dyDescent="0.2"/>
    <row r="7062" ht="12.75" x14ac:dyDescent="0.2"/>
    <row r="7063" ht="12.75" x14ac:dyDescent="0.2"/>
    <row r="7064" ht="12.75" x14ac:dyDescent="0.2"/>
    <row r="7065" ht="12.75" x14ac:dyDescent="0.2"/>
    <row r="7066" ht="12.75" x14ac:dyDescent="0.2"/>
    <row r="7067" ht="12.75" x14ac:dyDescent="0.2"/>
    <row r="7068" ht="12.75" x14ac:dyDescent="0.2"/>
    <row r="7069" ht="12.75" x14ac:dyDescent="0.2"/>
    <row r="7070" ht="12.75" x14ac:dyDescent="0.2"/>
    <row r="7071" ht="12.75" x14ac:dyDescent="0.2"/>
    <row r="7072" ht="12.75" x14ac:dyDescent="0.2"/>
    <row r="7073" ht="12.75" x14ac:dyDescent="0.2"/>
    <row r="7074" ht="12.75" x14ac:dyDescent="0.2"/>
    <row r="7075" ht="12.75" x14ac:dyDescent="0.2"/>
    <row r="7076" ht="12.75" x14ac:dyDescent="0.2"/>
    <row r="7077" ht="12.75" x14ac:dyDescent="0.2"/>
    <row r="7078" ht="12.75" x14ac:dyDescent="0.2"/>
    <row r="7079" ht="12.75" x14ac:dyDescent="0.2"/>
    <row r="7080" ht="12.75" x14ac:dyDescent="0.2"/>
    <row r="7081" ht="12.75" x14ac:dyDescent="0.2"/>
    <row r="7082" ht="12.75" x14ac:dyDescent="0.2"/>
    <row r="7083" ht="12.75" x14ac:dyDescent="0.2"/>
    <row r="7084" ht="12.75" x14ac:dyDescent="0.2"/>
    <row r="7085" ht="12.75" x14ac:dyDescent="0.2"/>
    <row r="7086" ht="12.75" x14ac:dyDescent="0.2"/>
    <row r="7087" ht="12.75" x14ac:dyDescent="0.2"/>
    <row r="7088" ht="12.75" x14ac:dyDescent="0.2"/>
    <row r="7089" ht="12.75" x14ac:dyDescent="0.2"/>
    <row r="7090" ht="12.75" x14ac:dyDescent="0.2"/>
    <row r="7091" ht="12.75" x14ac:dyDescent="0.2"/>
    <row r="7092" ht="12.75" x14ac:dyDescent="0.2"/>
    <row r="7093" ht="12.75" x14ac:dyDescent="0.2"/>
    <row r="7094" ht="12.75" x14ac:dyDescent="0.2"/>
    <row r="7095" ht="12.75" x14ac:dyDescent="0.2"/>
    <row r="7096" ht="12.75" x14ac:dyDescent="0.2"/>
    <row r="7097" ht="12.75" x14ac:dyDescent="0.2"/>
    <row r="7098" ht="12.75" x14ac:dyDescent="0.2"/>
    <row r="7099" ht="12.75" x14ac:dyDescent="0.2"/>
    <row r="7100" ht="12.75" x14ac:dyDescent="0.2"/>
    <row r="7101" ht="12.75" x14ac:dyDescent="0.2"/>
    <row r="7102" ht="12.75" x14ac:dyDescent="0.2"/>
    <row r="7103" ht="12.75" x14ac:dyDescent="0.2"/>
    <row r="7104" ht="12.75" x14ac:dyDescent="0.2"/>
    <row r="7105" ht="12.75" x14ac:dyDescent="0.2"/>
    <row r="7106" ht="12.75" x14ac:dyDescent="0.2"/>
    <row r="7107" ht="12.75" x14ac:dyDescent="0.2"/>
    <row r="7108" ht="12.75" x14ac:dyDescent="0.2"/>
    <row r="7109" ht="12.75" x14ac:dyDescent="0.2"/>
    <row r="7110" ht="12.75" x14ac:dyDescent="0.2"/>
    <row r="7111" ht="12.75" x14ac:dyDescent="0.2"/>
    <row r="7112" ht="12.75" x14ac:dyDescent="0.2"/>
    <row r="7113" ht="12.75" x14ac:dyDescent="0.2"/>
    <row r="7114" ht="12.75" x14ac:dyDescent="0.2"/>
    <row r="7115" ht="12.75" x14ac:dyDescent="0.2"/>
    <row r="7116" ht="12.75" x14ac:dyDescent="0.2"/>
    <row r="7117" ht="12.75" x14ac:dyDescent="0.2"/>
    <row r="7118" ht="12.75" x14ac:dyDescent="0.2"/>
    <row r="7119" ht="12.75" x14ac:dyDescent="0.2"/>
    <row r="7120" ht="12.75" x14ac:dyDescent="0.2"/>
    <row r="7121" ht="12.75" x14ac:dyDescent="0.2"/>
    <row r="7122" ht="12.75" x14ac:dyDescent="0.2"/>
    <row r="7123" ht="12.75" x14ac:dyDescent="0.2"/>
    <row r="7124" ht="12.75" x14ac:dyDescent="0.2"/>
    <row r="7125" ht="12.75" x14ac:dyDescent="0.2"/>
    <row r="7126" ht="12.75" x14ac:dyDescent="0.2"/>
    <row r="7127" ht="12.75" x14ac:dyDescent="0.2"/>
    <row r="7128" ht="12.75" x14ac:dyDescent="0.2"/>
    <row r="7129" ht="12.75" x14ac:dyDescent="0.2"/>
    <row r="7130" ht="12.75" x14ac:dyDescent="0.2"/>
    <row r="7131" ht="12.75" x14ac:dyDescent="0.2"/>
    <row r="7132" ht="12.75" x14ac:dyDescent="0.2"/>
    <row r="7133" ht="12.75" x14ac:dyDescent="0.2"/>
    <row r="7134" ht="12.75" x14ac:dyDescent="0.2"/>
    <row r="7135" ht="12.75" x14ac:dyDescent="0.2"/>
    <row r="7136" ht="12.75" x14ac:dyDescent="0.2"/>
    <row r="7137" ht="12.75" x14ac:dyDescent="0.2"/>
    <row r="7138" ht="12.75" x14ac:dyDescent="0.2"/>
    <row r="7139" ht="12.75" x14ac:dyDescent="0.2"/>
    <row r="7140" ht="12.75" x14ac:dyDescent="0.2"/>
    <row r="7141" ht="12.75" x14ac:dyDescent="0.2"/>
    <row r="7142" ht="12.75" x14ac:dyDescent="0.2"/>
    <row r="7143" ht="12.75" x14ac:dyDescent="0.2"/>
    <row r="7144" ht="12.75" x14ac:dyDescent="0.2"/>
    <row r="7145" ht="12.75" x14ac:dyDescent="0.2"/>
    <row r="7146" ht="12.75" x14ac:dyDescent="0.2"/>
    <row r="7147" ht="12.75" x14ac:dyDescent="0.2"/>
    <row r="7148" ht="12.75" x14ac:dyDescent="0.2"/>
    <row r="7149" ht="12.75" x14ac:dyDescent="0.2"/>
    <row r="7150" ht="12.75" x14ac:dyDescent="0.2"/>
    <row r="7151" ht="12.75" x14ac:dyDescent="0.2"/>
    <row r="7152" ht="12.75" x14ac:dyDescent="0.2"/>
    <row r="7153" ht="12.75" x14ac:dyDescent="0.2"/>
    <row r="7154" ht="12.75" x14ac:dyDescent="0.2"/>
    <row r="7155" ht="12.75" x14ac:dyDescent="0.2"/>
    <row r="7156" ht="12.75" x14ac:dyDescent="0.2"/>
    <row r="7157" ht="12.75" x14ac:dyDescent="0.2"/>
    <row r="7158" ht="12.75" x14ac:dyDescent="0.2"/>
    <row r="7159" ht="12.75" x14ac:dyDescent="0.2"/>
    <row r="7160" ht="12.75" x14ac:dyDescent="0.2"/>
    <row r="7161" ht="12.75" x14ac:dyDescent="0.2"/>
    <row r="7162" ht="12.75" x14ac:dyDescent="0.2"/>
    <row r="7163" ht="12.75" x14ac:dyDescent="0.2"/>
    <row r="7164" ht="12.75" x14ac:dyDescent="0.2"/>
    <row r="7165" ht="12.75" x14ac:dyDescent="0.2"/>
    <row r="7166" ht="12.75" x14ac:dyDescent="0.2"/>
    <row r="7167" ht="12.75" x14ac:dyDescent="0.2"/>
    <row r="7168" ht="12.75" x14ac:dyDescent="0.2"/>
    <row r="7169" ht="12.75" x14ac:dyDescent="0.2"/>
    <row r="7170" ht="12.75" x14ac:dyDescent="0.2"/>
    <row r="7171" ht="12.75" x14ac:dyDescent="0.2"/>
    <row r="7172" ht="12.75" x14ac:dyDescent="0.2"/>
    <row r="7173" ht="12.75" x14ac:dyDescent="0.2"/>
    <row r="7174" ht="12.75" x14ac:dyDescent="0.2"/>
    <row r="7175" ht="12.75" x14ac:dyDescent="0.2"/>
    <row r="7176" ht="12.75" x14ac:dyDescent="0.2"/>
    <row r="7177" ht="12.75" x14ac:dyDescent="0.2"/>
    <row r="7178" ht="12.75" x14ac:dyDescent="0.2"/>
    <row r="7179" ht="12.75" x14ac:dyDescent="0.2"/>
    <row r="7180" ht="12.75" x14ac:dyDescent="0.2"/>
    <row r="7181" ht="12.75" x14ac:dyDescent="0.2"/>
    <row r="7182" ht="12.75" x14ac:dyDescent="0.2"/>
    <row r="7183" ht="12.75" x14ac:dyDescent="0.2"/>
    <row r="7184" ht="12.75" x14ac:dyDescent="0.2"/>
    <row r="7185" ht="12.75" x14ac:dyDescent="0.2"/>
    <row r="7186" ht="12.75" x14ac:dyDescent="0.2"/>
    <row r="7187" ht="12.75" x14ac:dyDescent="0.2"/>
    <row r="7188" ht="12.75" x14ac:dyDescent="0.2"/>
    <row r="7189" ht="12.75" x14ac:dyDescent="0.2"/>
    <row r="7190" ht="12.75" x14ac:dyDescent="0.2"/>
    <row r="7191" ht="12.75" x14ac:dyDescent="0.2"/>
    <row r="7192" ht="12.75" x14ac:dyDescent="0.2"/>
    <row r="7193" ht="12.75" x14ac:dyDescent="0.2"/>
    <row r="7194" ht="12.75" x14ac:dyDescent="0.2"/>
    <row r="7195" ht="12.75" x14ac:dyDescent="0.2"/>
    <row r="7196" ht="12.75" x14ac:dyDescent="0.2"/>
    <row r="7197" ht="12.75" x14ac:dyDescent="0.2"/>
    <row r="7198" ht="12.75" x14ac:dyDescent="0.2"/>
    <row r="7199" ht="12.75" x14ac:dyDescent="0.2"/>
    <row r="7200" ht="12.75" x14ac:dyDescent="0.2"/>
    <row r="7201" ht="12.75" x14ac:dyDescent="0.2"/>
    <row r="7202" ht="12.75" x14ac:dyDescent="0.2"/>
    <row r="7203" ht="12.75" x14ac:dyDescent="0.2"/>
    <row r="7204" ht="12.75" x14ac:dyDescent="0.2"/>
    <row r="7205" ht="12.75" x14ac:dyDescent="0.2"/>
    <row r="7206" ht="12.75" x14ac:dyDescent="0.2"/>
    <row r="7207" ht="12.75" x14ac:dyDescent="0.2"/>
    <row r="7208" ht="12.75" x14ac:dyDescent="0.2"/>
    <row r="7209" ht="12.75" x14ac:dyDescent="0.2"/>
    <row r="7210" ht="12.75" x14ac:dyDescent="0.2"/>
    <row r="7211" ht="12.75" x14ac:dyDescent="0.2"/>
    <row r="7212" ht="12.75" x14ac:dyDescent="0.2"/>
    <row r="7213" ht="12.75" x14ac:dyDescent="0.2"/>
    <row r="7214" ht="12.75" x14ac:dyDescent="0.2"/>
    <row r="7215" ht="12.75" x14ac:dyDescent="0.2"/>
    <row r="7216" ht="12.75" x14ac:dyDescent="0.2"/>
    <row r="7217" ht="12.75" x14ac:dyDescent="0.2"/>
    <row r="7218" ht="12.75" x14ac:dyDescent="0.2"/>
    <row r="7219" ht="12.75" x14ac:dyDescent="0.2"/>
    <row r="7220" ht="12.75" x14ac:dyDescent="0.2"/>
    <row r="7221" ht="12.75" x14ac:dyDescent="0.2"/>
    <row r="7222" ht="12.75" x14ac:dyDescent="0.2"/>
    <row r="7223" ht="12.75" x14ac:dyDescent="0.2"/>
    <row r="7224" ht="12.75" x14ac:dyDescent="0.2"/>
    <row r="7225" ht="12.75" x14ac:dyDescent="0.2"/>
    <row r="7226" ht="12.75" x14ac:dyDescent="0.2"/>
    <row r="7227" ht="12.75" x14ac:dyDescent="0.2"/>
    <row r="7228" ht="12.75" x14ac:dyDescent="0.2"/>
    <row r="7229" ht="12.75" x14ac:dyDescent="0.2"/>
    <row r="7230" ht="12.75" x14ac:dyDescent="0.2"/>
    <row r="7231" ht="12.75" x14ac:dyDescent="0.2"/>
    <row r="7232" ht="12.75" x14ac:dyDescent="0.2"/>
    <row r="7233" ht="12.75" x14ac:dyDescent="0.2"/>
    <row r="7234" ht="12.75" x14ac:dyDescent="0.2"/>
    <row r="7235" ht="12.75" x14ac:dyDescent="0.2"/>
    <row r="7236" ht="12.75" x14ac:dyDescent="0.2"/>
    <row r="7237" ht="12.75" x14ac:dyDescent="0.2"/>
    <row r="7238" ht="12.75" x14ac:dyDescent="0.2"/>
    <row r="7239" ht="12.75" x14ac:dyDescent="0.2"/>
    <row r="7240" ht="12.75" x14ac:dyDescent="0.2"/>
    <row r="7241" ht="12.75" x14ac:dyDescent="0.2"/>
    <row r="7242" ht="12.75" x14ac:dyDescent="0.2"/>
    <row r="7243" ht="12.75" x14ac:dyDescent="0.2"/>
    <row r="7244" ht="12.75" x14ac:dyDescent="0.2"/>
    <row r="7245" ht="12.75" x14ac:dyDescent="0.2"/>
    <row r="7246" ht="12.75" x14ac:dyDescent="0.2"/>
    <row r="7247" ht="12.75" x14ac:dyDescent="0.2"/>
    <row r="7248" ht="12.75" x14ac:dyDescent="0.2"/>
    <row r="7249" ht="12.75" x14ac:dyDescent="0.2"/>
    <row r="7250" ht="12.75" x14ac:dyDescent="0.2"/>
    <row r="7251" ht="12.75" x14ac:dyDescent="0.2"/>
    <row r="7252" ht="12.75" x14ac:dyDescent="0.2"/>
    <row r="7253" ht="12.75" x14ac:dyDescent="0.2"/>
    <row r="7254" ht="12.75" x14ac:dyDescent="0.2"/>
    <row r="7255" ht="12.75" x14ac:dyDescent="0.2"/>
    <row r="7256" ht="12.75" x14ac:dyDescent="0.2"/>
    <row r="7257" ht="12.75" x14ac:dyDescent="0.2"/>
    <row r="7258" ht="12.75" x14ac:dyDescent="0.2"/>
    <row r="7259" ht="12.75" x14ac:dyDescent="0.2"/>
    <row r="7260" ht="12.75" x14ac:dyDescent="0.2"/>
    <row r="7261" ht="12.75" x14ac:dyDescent="0.2"/>
    <row r="7262" ht="12.75" x14ac:dyDescent="0.2"/>
    <row r="7263" ht="12.75" x14ac:dyDescent="0.2"/>
    <row r="7264" ht="12.75" x14ac:dyDescent="0.2"/>
    <row r="7265" ht="12.75" x14ac:dyDescent="0.2"/>
    <row r="7266" ht="12.75" x14ac:dyDescent="0.2"/>
    <row r="7267" ht="12.75" x14ac:dyDescent="0.2"/>
    <row r="7268" ht="12.75" x14ac:dyDescent="0.2"/>
    <row r="7269" ht="12.75" x14ac:dyDescent="0.2"/>
    <row r="7270" ht="12.75" x14ac:dyDescent="0.2"/>
    <row r="7271" ht="12.75" x14ac:dyDescent="0.2"/>
    <row r="7272" ht="12.75" x14ac:dyDescent="0.2"/>
    <row r="7273" ht="12.75" x14ac:dyDescent="0.2"/>
    <row r="7274" ht="12.75" x14ac:dyDescent="0.2"/>
    <row r="7275" ht="12.75" x14ac:dyDescent="0.2"/>
    <row r="7276" ht="12.75" x14ac:dyDescent="0.2"/>
    <row r="7277" ht="12.75" x14ac:dyDescent="0.2"/>
    <row r="7278" ht="12.75" x14ac:dyDescent="0.2"/>
    <row r="7279" ht="12.75" x14ac:dyDescent="0.2"/>
    <row r="7280" ht="12.75" x14ac:dyDescent="0.2"/>
    <row r="7281" ht="12.75" x14ac:dyDescent="0.2"/>
    <row r="7282" ht="12.75" x14ac:dyDescent="0.2"/>
    <row r="7283" ht="12.75" x14ac:dyDescent="0.2"/>
    <row r="7284" ht="12.75" x14ac:dyDescent="0.2"/>
    <row r="7285" ht="12.75" x14ac:dyDescent="0.2"/>
    <row r="7286" ht="12.75" x14ac:dyDescent="0.2"/>
    <row r="7287" ht="12.75" x14ac:dyDescent="0.2"/>
    <row r="7288" ht="12.75" x14ac:dyDescent="0.2"/>
    <row r="7289" ht="12.75" x14ac:dyDescent="0.2"/>
    <row r="7290" ht="12.75" x14ac:dyDescent="0.2"/>
    <row r="7291" ht="12.75" x14ac:dyDescent="0.2"/>
    <row r="7292" ht="12.75" x14ac:dyDescent="0.2"/>
    <row r="7293" ht="12.75" x14ac:dyDescent="0.2"/>
    <row r="7294" ht="12.75" x14ac:dyDescent="0.2"/>
    <row r="7295" ht="12.75" x14ac:dyDescent="0.2"/>
    <row r="7296" ht="12.75" x14ac:dyDescent="0.2"/>
    <row r="7297" ht="12.75" x14ac:dyDescent="0.2"/>
    <row r="7298" ht="12.75" x14ac:dyDescent="0.2"/>
    <row r="7299" ht="12.75" x14ac:dyDescent="0.2"/>
    <row r="7300" ht="12.75" x14ac:dyDescent="0.2"/>
    <row r="7301" ht="12.75" x14ac:dyDescent="0.2"/>
    <row r="7302" ht="12.75" x14ac:dyDescent="0.2"/>
    <row r="7303" ht="12.75" x14ac:dyDescent="0.2"/>
    <row r="7304" ht="12.75" x14ac:dyDescent="0.2"/>
    <row r="7305" ht="12.75" x14ac:dyDescent="0.2"/>
    <row r="7306" ht="12.75" x14ac:dyDescent="0.2"/>
    <row r="7307" ht="12.75" x14ac:dyDescent="0.2"/>
    <row r="7308" ht="12.75" x14ac:dyDescent="0.2"/>
    <row r="7309" ht="12.75" x14ac:dyDescent="0.2"/>
    <row r="7310" ht="12.75" x14ac:dyDescent="0.2"/>
    <row r="7311" ht="12.75" x14ac:dyDescent="0.2"/>
    <row r="7312" ht="12.75" x14ac:dyDescent="0.2"/>
    <row r="7313" ht="12.75" x14ac:dyDescent="0.2"/>
    <row r="7314" ht="12.75" x14ac:dyDescent="0.2"/>
    <row r="7315" ht="12.75" x14ac:dyDescent="0.2"/>
    <row r="7316" ht="12.75" x14ac:dyDescent="0.2"/>
    <row r="7317" ht="12.75" x14ac:dyDescent="0.2"/>
    <row r="7318" ht="12.75" x14ac:dyDescent="0.2"/>
    <row r="7319" ht="12.75" x14ac:dyDescent="0.2"/>
    <row r="7320" ht="12.75" x14ac:dyDescent="0.2"/>
    <row r="7321" ht="12.75" x14ac:dyDescent="0.2"/>
    <row r="7322" ht="12.75" x14ac:dyDescent="0.2"/>
    <row r="7323" ht="12.75" x14ac:dyDescent="0.2"/>
    <row r="7324" ht="12.75" x14ac:dyDescent="0.2"/>
    <row r="7325" ht="12.75" x14ac:dyDescent="0.2"/>
    <row r="7326" ht="12.75" x14ac:dyDescent="0.2"/>
    <row r="7327" ht="12.75" x14ac:dyDescent="0.2"/>
    <row r="7328" ht="12.75" x14ac:dyDescent="0.2"/>
    <row r="7329" ht="12.75" x14ac:dyDescent="0.2"/>
    <row r="7330" ht="12.75" x14ac:dyDescent="0.2"/>
    <row r="7331" ht="12.75" x14ac:dyDescent="0.2"/>
    <row r="7332" ht="12.75" x14ac:dyDescent="0.2"/>
    <row r="7333" ht="12.75" x14ac:dyDescent="0.2"/>
    <row r="7334" ht="12.75" x14ac:dyDescent="0.2"/>
    <row r="7335" ht="12.75" x14ac:dyDescent="0.2"/>
    <row r="7336" ht="12.75" x14ac:dyDescent="0.2"/>
    <row r="7337" ht="12.75" x14ac:dyDescent="0.2"/>
    <row r="7338" ht="12.75" x14ac:dyDescent="0.2"/>
    <row r="7339" ht="12.75" x14ac:dyDescent="0.2"/>
    <row r="7340" ht="12.75" x14ac:dyDescent="0.2"/>
    <row r="7341" ht="12.75" x14ac:dyDescent="0.2"/>
    <row r="7342" ht="12.75" x14ac:dyDescent="0.2"/>
    <row r="7343" ht="12.75" x14ac:dyDescent="0.2"/>
    <row r="7344" ht="12.75" x14ac:dyDescent="0.2"/>
    <row r="7345" ht="12.75" x14ac:dyDescent="0.2"/>
    <row r="7346" ht="12.75" x14ac:dyDescent="0.2"/>
    <row r="7347" ht="12.75" x14ac:dyDescent="0.2"/>
    <row r="7348" ht="12.75" x14ac:dyDescent="0.2"/>
    <row r="7349" ht="12.75" x14ac:dyDescent="0.2"/>
    <row r="7350" ht="12.75" x14ac:dyDescent="0.2"/>
    <row r="7351" ht="12.75" x14ac:dyDescent="0.2"/>
    <row r="7352" ht="12.75" x14ac:dyDescent="0.2"/>
    <row r="7353" ht="12.75" x14ac:dyDescent="0.2"/>
    <row r="7354" ht="12.75" x14ac:dyDescent="0.2"/>
    <row r="7355" ht="12.75" x14ac:dyDescent="0.2"/>
    <row r="7356" ht="12.75" x14ac:dyDescent="0.2"/>
    <row r="7357" ht="12.75" x14ac:dyDescent="0.2"/>
    <row r="7358" ht="12.75" x14ac:dyDescent="0.2"/>
    <row r="7359" ht="12.75" x14ac:dyDescent="0.2"/>
    <row r="7360" ht="12.75" x14ac:dyDescent="0.2"/>
    <row r="7361" ht="12.75" x14ac:dyDescent="0.2"/>
    <row r="7362" ht="12.75" x14ac:dyDescent="0.2"/>
    <row r="7363" ht="12.75" x14ac:dyDescent="0.2"/>
    <row r="7364" ht="12.75" x14ac:dyDescent="0.2"/>
    <row r="7365" ht="12.75" x14ac:dyDescent="0.2"/>
    <row r="7366" ht="12.75" x14ac:dyDescent="0.2"/>
    <row r="7367" ht="12.75" x14ac:dyDescent="0.2"/>
    <row r="7368" ht="12.75" x14ac:dyDescent="0.2"/>
    <row r="7369" ht="12.75" x14ac:dyDescent="0.2"/>
    <row r="7370" ht="12.75" x14ac:dyDescent="0.2"/>
    <row r="7371" ht="12.75" x14ac:dyDescent="0.2"/>
    <row r="7372" ht="12.75" x14ac:dyDescent="0.2"/>
    <row r="7373" ht="12.75" x14ac:dyDescent="0.2"/>
    <row r="7374" ht="12.75" x14ac:dyDescent="0.2"/>
    <row r="7375" ht="12.75" x14ac:dyDescent="0.2"/>
    <row r="7376" ht="12.75" x14ac:dyDescent="0.2"/>
    <row r="7377" ht="12.75" x14ac:dyDescent="0.2"/>
    <row r="7378" ht="12.75" x14ac:dyDescent="0.2"/>
    <row r="7379" ht="12.75" x14ac:dyDescent="0.2"/>
    <row r="7380" ht="12.75" x14ac:dyDescent="0.2"/>
    <row r="7381" ht="12.75" x14ac:dyDescent="0.2"/>
    <row r="7382" ht="12.75" x14ac:dyDescent="0.2"/>
    <row r="7383" ht="12.75" x14ac:dyDescent="0.2"/>
    <row r="7384" ht="12.75" x14ac:dyDescent="0.2"/>
    <row r="7385" ht="12.75" x14ac:dyDescent="0.2"/>
    <row r="7386" ht="12.75" x14ac:dyDescent="0.2"/>
    <row r="7387" ht="12.75" x14ac:dyDescent="0.2"/>
    <row r="7388" ht="12.75" x14ac:dyDescent="0.2"/>
    <row r="7389" ht="12.75" x14ac:dyDescent="0.2"/>
    <row r="7390" ht="12.75" x14ac:dyDescent="0.2"/>
    <row r="7391" ht="12.75" x14ac:dyDescent="0.2"/>
    <row r="7392" ht="12.75" x14ac:dyDescent="0.2"/>
    <row r="7393" ht="12.75" x14ac:dyDescent="0.2"/>
    <row r="7394" ht="12.75" x14ac:dyDescent="0.2"/>
    <row r="7395" ht="12.75" x14ac:dyDescent="0.2"/>
    <row r="7396" ht="12.75" x14ac:dyDescent="0.2"/>
    <row r="7397" ht="12.75" x14ac:dyDescent="0.2"/>
    <row r="7398" ht="12.75" x14ac:dyDescent="0.2"/>
    <row r="7399" ht="12.75" x14ac:dyDescent="0.2"/>
    <row r="7400" ht="12.75" x14ac:dyDescent="0.2"/>
    <row r="7401" ht="12.75" x14ac:dyDescent="0.2"/>
    <row r="7402" ht="12.75" x14ac:dyDescent="0.2"/>
    <row r="7403" ht="12.75" x14ac:dyDescent="0.2"/>
    <row r="7404" ht="12.75" x14ac:dyDescent="0.2"/>
    <row r="7405" ht="12.75" x14ac:dyDescent="0.2"/>
    <row r="7406" ht="12.75" x14ac:dyDescent="0.2"/>
    <row r="7407" ht="12.75" x14ac:dyDescent="0.2"/>
    <row r="7408" ht="12.75" x14ac:dyDescent="0.2"/>
    <row r="7409" ht="12.75" x14ac:dyDescent="0.2"/>
    <row r="7410" ht="12.75" x14ac:dyDescent="0.2"/>
    <row r="7411" ht="12.75" x14ac:dyDescent="0.2"/>
    <row r="7412" ht="12.75" x14ac:dyDescent="0.2"/>
    <row r="7413" ht="12.75" x14ac:dyDescent="0.2"/>
    <row r="7414" ht="12.75" x14ac:dyDescent="0.2"/>
    <row r="7415" ht="12.75" x14ac:dyDescent="0.2"/>
    <row r="7416" ht="12.75" x14ac:dyDescent="0.2"/>
    <row r="7417" ht="12.75" x14ac:dyDescent="0.2"/>
    <row r="7418" ht="12.75" x14ac:dyDescent="0.2"/>
    <row r="7419" ht="12.75" x14ac:dyDescent="0.2"/>
    <row r="7420" ht="12.75" x14ac:dyDescent="0.2"/>
    <row r="7421" ht="12.75" x14ac:dyDescent="0.2"/>
    <row r="7422" ht="12.75" x14ac:dyDescent="0.2"/>
    <row r="7423" ht="12.75" x14ac:dyDescent="0.2"/>
    <row r="7424" ht="12.75" x14ac:dyDescent="0.2"/>
    <row r="7425" ht="12.75" x14ac:dyDescent="0.2"/>
    <row r="7426" ht="12.75" x14ac:dyDescent="0.2"/>
    <row r="7427" ht="12.75" x14ac:dyDescent="0.2"/>
    <row r="7428" ht="12.75" x14ac:dyDescent="0.2"/>
    <row r="7429" ht="12.75" x14ac:dyDescent="0.2"/>
    <row r="7430" ht="12.75" x14ac:dyDescent="0.2"/>
    <row r="7431" ht="12.75" x14ac:dyDescent="0.2"/>
    <row r="7432" ht="12.75" x14ac:dyDescent="0.2"/>
    <row r="7433" ht="12.75" x14ac:dyDescent="0.2"/>
    <row r="7434" ht="12.75" x14ac:dyDescent="0.2"/>
    <row r="7435" ht="12.75" x14ac:dyDescent="0.2"/>
    <row r="7436" ht="12.75" x14ac:dyDescent="0.2"/>
    <row r="7437" ht="12.75" x14ac:dyDescent="0.2"/>
    <row r="7438" ht="12.75" x14ac:dyDescent="0.2"/>
    <row r="7439" ht="12.75" x14ac:dyDescent="0.2"/>
    <row r="7440" ht="12.75" x14ac:dyDescent="0.2"/>
    <row r="7441" ht="12.75" x14ac:dyDescent="0.2"/>
    <row r="7442" ht="12.75" x14ac:dyDescent="0.2"/>
    <row r="7443" ht="12.75" x14ac:dyDescent="0.2"/>
    <row r="7444" ht="12.75" x14ac:dyDescent="0.2"/>
    <row r="7445" ht="12.75" x14ac:dyDescent="0.2"/>
    <row r="7446" ht="12.75" x14ac:dyDescent="0.2"/>
    <row r="7447" ht="12.75" x14ac:dyDescent="0.2"/>
    <row r="7448" ht="12.75" x14ac:dyDescent="0.2"/>
    <row r="7449" ht="12.75" x14ac:dyDescent="0.2"/>
    <row r="7450" ht="12.75" x14ac:dyDescent="0.2"/>
    <row r="7451" ht="12.75" x14ac:dyDescent="0.2"/>
    <row r="7452" ht="12.75" x14ac:dyDescent="0.2"/>
    <row r="7453" ht="12.75" x14ac:dyDescent="0.2"/>
    <row r="7454" ht="12.75" x14ac:dyDescent="0.2"/>
    <row r="7455" ht="12.75" x14ac:dyDescent="0.2"/>
    <row r="7456" ht="12.75" x14ac:dyDescent="0.2"/>
    <row r="7457" ht="12.75" x14ac:dyDescent="0.2"/>
    <row r="7458" ht="12.75" x14ac:dyDescent="0.2"/>
    <row r="7459" ht="12.75" x14ac:dyDescent="0.2"/>
    <row r="7460" ht="12.75" x14ac:dyDescent="0.2"/>
    <row r="7461" ht="12.75" x14ac:dyDescent="0.2"/>
    <row r="7462" ht="12.75" x14ac:dyDescent="0.2"/>
    <row r="7463" ht="12.75" x14ac:dyDescent="0.2"/>
    <row r="7464" ht="12.75" x14ac:dyDescent="0.2"/>
    <row r="7465" ht="12.75" x14ac:dyDescent="0.2"/>
    <row r="7466" ht="12.75" x14ac:dyDescent="0.2"/>
    <row r="7467" ht="12.75" x14ac:dyDescent="0.2"/>
    <row r="7468" ht="12.75" x14ac:dyDescent="0.2"/>
    <row r="7469" ht="12.75" x14ac:dyDescent="0.2"/>
    <row r="7470" ht="12.75" x14ac:dyDescent="0.2"/>
    <row r="7471" ht="12.75" x14ac:dyDescent="0.2"/>
    <row r="7472" ht="12.75" x14ac:dyDescent="0.2"/>
    <row r="7473" ht="12.75" x14ac:dyDescent="0.2"/>
    <row r="7474" ht="12.75" x14ac:dyDescent="0.2"/>
    <row r="7475" ht="12.75" x14ac:dyDescent="0.2"/>
    <row r="7476" ht="12.75" x14ac:dyDescent="0.2"/>
    <row r="7477" ht="12.75" x14ac:dyDescent="0.2"/>
    <row r="7478" ht="12.75" x14ac:dyDescent="0.2"/>
    <row r="7479" ht="12.75" x14ac:dyDescent="0.2"/>
    <row r="7480" ht="12.75" x14ac:dyDescent="0.2"/>
    <row r="7481" ht="12.75" x14ac:dyDescent="0.2"/>
    <row r="7482" ht="12.75" x14ac:dyDescent="0.2"/>
    <row r="7483" ht="12.75" x14ac:dyDescent="0.2"/>
    <row r="7484" ht="12.75" x14ac:dyDescent="0.2"/>
    <row r="7485" ht="12.75" x14ac:dyDescent="0.2"/>
    <row r="7486" ht="12.75" x14ac:dyDescent="0.2"/>
    <row r="7487" ht="12.75" x14ac:dyDescent="0.2"/>
    <row r="7488" ht="12.75" x14ac:dyDescent="0.2"/>
    <row r="7489" ht="12.75" x14ac:dyDescent="0.2"/>
    <row r="7490" ht="12.75" x14ac:dyDescent="0.2"/>
    <row r="7491" ht="12.75" x14ac:dyDescent="0.2"/>
    <row r="7492" ht="12.75" x14ac:dyDescent="0.2"/>
    <row r="7493" ht="12.75" x14ac:dyDescent="0.2"/>
    <row r="7494" ht="12.75" x14ac:dyDescent="0.2"/>
    <row r="7495" ht="12.75" x14ac:dyDescent="0.2"/>
    <row r="7496" ht="12.75" x14ac:dyDescent="0.2"/>
    <row r="7497" ht="12.75" x14ac:dyDescent="0.2"/>
    <row r="7498" ht="12.75" x14ac:dyDescent="0.2"/>
    <row r="7499" ht="12.75" x14ac:dyDescent="0.2"/>
    <row r="7500" ht="12.75" x14ac:dyDescent="0.2"/>
    <row r="7501" ht="12.75" x14ac:dyDescent="0.2"/>
    <row r="7502" ht="12.75" x14ac:dyDescent="0.2"/>
    <row r="7503" ht="12.75" x14ac:dyDescent="0.2"/>
    <row r="7504" ht="12.75" x14ac:dyDescent="0.2"/>
    <row r="7505" ht="12.75" x14ac:dyDescent="0.2"/>
    <row r="7506" ht="12.75" x14ac:dyDescent="0.2"/>
    <row r="7507" ht="12.75" x14ac:dyDescent="0.2"/>
    <row r="7508" ht="12.75" x14ac:dyDescent="0.2"/>
    <row r="7509" ht="12.75" x14ac:dyDescent="0.2"/>
    <row r="7510" ht="12.75" x14ac:dyDescent="0.2"/>
    <row r="7511" ht="12.75" x14ac:dyDescent="0.2"/>
    <row r="7512" ht="12.75" x14ac:dyDescent="0.2"/>
    <row r="7513" ht="12.75" x14ac:dyDescent="0.2"/>
    <row r="7514" ht="12.75" x14ac:dyDescent="0.2"/>
    <row r="7515" ht="12.75" x14ac:dyDescent="0.2"/>
    <row r="7516" ht="12.75" x14ac:dyDescent="0.2"/>
    <row r="7517" ht="12.75" x14ac:dyDescent="0.2"/>
    <row r="7518" ht="12.75" x14ac:dyDescent="0.2"/>
    <row r="7519" ht="12.75" x14ac:dyDescent="0.2"/>
    <row r="7520" ht="12.75" x14ac:dyDescent="0.2"/>
    <row r="7521" ht="12.75" x14ac:dyDescent="0.2"/>
    <row r="7522" ht="12.75" x14ac:dyDescent="0.2"/>
    <row r="7523" ht="12.75" x14ac:dyDescent="0.2"/>
    <row r="7524" ht="12.75" x14ac:dyDescent="0.2"/>
    <row r="7525" ht="12.75" x14ac:dyDescent="0.2"/>
    <row r="7526" ht="12.75" x14ac:dyDescent="0.2"/>
    <row r="7527" ht="12.75" x14ac:dyDescent="0.2"/>
    <row r="7528" ht="12.75" x14ac:dyDescent="0.2"/>
    <row r="7529" ht="12.75" x14ac:dyDescent="0.2"/>
    <row r="7530" ht="12.75" x14ac:dyDescent="0.2"/>
    <row r="7531" ht="12.75" x14ac:dyDescent="0.2"/>
    <row r="7532" ht="12.75" x14ac:dyDescent="0.2"/>
    <row r="7533" ht="12.75" x14ac:dyDescent="0.2"/>
    <row r="7534" ht="12.75" x14ac:dyDescent="0.2"/>
    <row r="7535" ht="12.75" x14ac:dyDescent="0.2"/>
    <row r="7536" ht="12.75" x14ac:dyDescent="0.2"/>
    <row r="7537" ht="12.75" x14ac:dyDescent="0.2"/>
    <row r="7538" ht="12.75" x14ac:dyDescent="0.2"/>
    <row r="7539" ht="12.75" x14ac:dyDescent="0.2"/>
    <row r="7540" ht="12.75" x14ac:dyDescent="0.2"/>
    <row r="7541" ht="12.75" x14ac:dyDescent="0.2"/>
    <row r="7542" ht="12.75" x14ac:dyDescent="0.2"/>
    <row r="7543" ht="12.75" x14ac:dyDescent="0.2"/>
    <row r="7544" ht="12.75" x14ac:dyDescent="0.2"/>
    <row r="7545" ht="12.75" x14ac:dyDescent="0.2"/>
    <row r="7546" ht="12.75" x14ac:dyDescent="0.2"/>
    <row r="7547" ht="12.75" x14ac:dyDescent="0.2"/>
    <row r="7548" ht="12.75" x14ac:dyDescent="0.2"/>
    <row r="7549" ht="12.75" x14ac:dyDescent="0.2"/>
    <row r="7550" ht="12.75" x14ac:dyDescent="0.2"/>
    <row r="7551" ht="12.75" x14ac:dyDescent="0.2"/>
    <row r="7552" ht="12.75" x14ac:dyDescent="0.2"/>
    <row r="7553" ht="12.75" x14ac:dyDescent="0.2"/>
    <row r="7554" ht="12.75" x14ac:dyDescent="0.2"/>
    <row r="7555" ht="12.75" x14ac:dyDescent="0.2"/>
    <row r="7556" ht="12.75" x14ac:dyDescent="0.2"/>
    <row r="7557" ht="12.75" x14ac:dyDescent="0.2"/>
    <row r="7558" ht="12.75" x14ac:dyDescent="0.2"/>
    <row r="7559" ht="12.75" x14ac:dyDescent="0.2"/>
    <row r="7560" ht="12.75" x14ac:dyDescent="0.2"/>
    <row r="7561" ht="12.75" x14ac:dyDescent="0.2"/>
    <row r="7562" ht="12.75" x14ac:dyDescent="0.2"/>
    <row r="7563" ht="12.75" x14ac:dyDescent="0.2"/>
    <row r="7564" ht="12.75" x14ac:dyDescent="0.2"/>
    <row r="7565" ht="12.75" x14ac:dyDescent="0.2"/>
    <row r="7566" ht="12.75" x14ac:dyDescent="0.2"/>
    <row r="7567" ht="12.75" x14ac:dyDescent="0.2"/>
    <row r="7568" ht="12.75" x14ac:dyDescent="0.2"/>
    <row r="7569" ht="12.75" x14ac:dyDescent="0.2"/>
    <row r="7570" ht="12.75" x14ac:dyDescent="0.2"/>
    <row r="7571" ht="12.75" x14ac:dyDescent="0.2"/>
    <row r="7572" ht="12.75" x14ac:dyDescent="0.2"/>
    <row r="7573" ht="12.75" x14ac:dyDescent="0.2"/>
    <row r="7574" ht="12.75" x14ac:dyDescent="0.2"/>
    <row r="7575" ht="12.75" x14ac:dyDescent="0.2"/>
    <row r="7576" ht="12.75" x14ac:dyDescent="0.2"/>
    <row r="7577" ht="12.75" x14ac:dyDescent="0.2"/>
    <row r="7578" ht="12.75" x14ac:dyDescent="0.2"/>
    <row r="7579" ht="12.75" x14ac:dyDescent="0.2"/>
    <row r="7580" ht="12.75" x14ac:dyDescent="0.2"/>
    <row r="7581" ht="12.75" x14ac:dyDescent="0.2"/>
    <row r="7582" ht="12.75" x14ac:dyDescent="0.2"/>
    <row r="7583" ht="12.75" x14ac:dyDescent="0.2"/>
    <row r="7584" ht="12.75" x14ac:dyDescent="0.2"/>
    <row r="7585" ht="12.75" x14ac:dyDescent="0.2"/>
    <row r="7586" ht="12.75" x14ac:dyDescent="0.2"/>
    <row r="7587" ht="12.75" x14ac:dyDescent="0.2"/>
    <row r="7588" ht="12.75" x14ac:dyDescent="0.2"/>
    <row r="7589" ht="12.75" x14ac:dyDescent="0.2"/>
    <row r="7590" ht="12.75" x14ac:dyDescent="0.2"/>
    <row r="7591" ht="12.75" x14ac:dyDescent="0.2"/>
    <row r="7592" ht="12.75" x14ac:dyDescent="0.2"/>
    <row r="7593" ht="12.75" x14ac:dyDescent="0.2"/>
    <row r="7594" ht="12.75" x14ac:dyDescent="0.2"/>
    <row r="7595" ht="12.75" x14ac:dyDescent="0.2"/>
    <row r="7596" ht="12.75" x14ac:dyDescent="0.2"/>
    <row r="7597" ht="12.75" x14ac:dyDescent="0.2"/>
    <row r="7598" ht="12.75" x14ac:dyDescent="0.2"/>
    <row r="7599" ht="12.75" x14ac:dyDescent="0.2"/>
    <row r="7600" ht="12.75" x14ac:dyDescent="0.2"/>
    <row r="7601" ht="12.75" x14ac:dyDescent="0.2"/>
    <row r="7602" ht="12.75" x14ac:dyDescent="0.2"/>
    <row r="7603" ht="12.75" x14ac:dyDescent="0.2"/>
    <row r="7604" ht="12.75" x14ac:dyDescent="0.2"/>
    <row r="7605" ht="12.75" x14ac:dyDescent="0.2"/>
    <row r="7606" ht="12.75" x14ac:dyDescent="0.2"/>
    <row r="7607" ht="12.75" x14ac:dyDescent="0.2"/>
    <row r="7608" ht="12.75" x14ac:dyDescent="0.2"/>
    <row r="7609" ht="12.75" x14ac:dyDescent="0.2"/>
    <row r="7610" ht="12.75" x14ac:dyDescent="0.2"/>
    <row r="7611" ht="12.75" x14ac:dyDescent="0.2"/>
    <row r="7612" ht="12.75" x14ac:dyDescent="0.2"/>
    <row r="7613" ht="12.75" x14ac:dyDescent="0.2"/>
    <row r="7614" ht="12.75" x14ac:dyDescent="0.2"/>
    <row r="7615" ht="12.75" x14ac:dyDescent="0.2"/>
    <row r="7616" ht="12.75" x14ac:dyDescent="0.2"/>
    <row r="7617" ht="12.75" x14ac:dyDescent="0.2"/>
    <row r="7618" ht="12.75" x14ac:dyDescent="0.2"/>
    <row r="7619" ht="12.75" x14ac:dyDescent="0.2"/>
    <row r="7620" ht="12.75" x14ac:dyDescent="0.2"/>
    <row r="7621" ht="12.75" x14ac:dyDescent="0.2"/>
    <row r="7622" ht="12.75" x14ac:dyDescent="0.2"/>
    <row r="7623" ht="12.75" x14ac:dyDescent="0.2"/>
    <row r="7624" ht="12.75" x14ac:dyDescent="0.2"/>
    <row r="7625" ht="12.75" x14ac:dyDescent="0.2"/>
    <row r="7626" ht="12.75" x14ac:dyDescent="0.2"/>
    <row r="7627" ht="12.75" x14ac:dyDescent="0.2"/>
    <row r="7628" ht="12.75" x14ac:dyDescent="0.2"/>
    <row r="7629" ht="12.75" x14ac:dyDescent="0.2"/>
    <row r="7630" ht="12.75" x14ac:dyDescent="0.2"/>
    <row r="7631" ht="12.75" x14ac:dyDescent="0.2"/>
    <row r="7632" ht="12.75" x14ac:dyDescent="0.2"/>
    <row r="7633" ht="12.75" x14ac:dyDescent="0.2"/>
    <row r="7634" ht="12.75" x14ac:dyDescent="0.2"/>
    <row r="7635" ht="12.75" x14ac:dyDescent="0.2"/>
    <row r="7636" ht="12.75" x14ac:dyDescent="0.2"/>
    <row r="7637" ht="12.75" x14ac:dyDescent="0.2"/>
    <row r="7638" ht="12.75" x14ac:dyDescent="0.2"/>
    <row r="7639" ht="12.75" x14ac:dyDescent="0.2"/>
    <row r="7640" ht="12.75" x14ac:dyDescent="0.2"/>
    <row r="7641" ht="12.75" x14ac:dyDescent="0.2"/>
    <row r="7642" ht="12.75" x14ac:dyDescent="0.2"/>
    <row r="7643" ht="12.75" x14ac:dyDescent="0.2"/>
    <row r="7644" ht="12.75" x14ac:dyDescent="0.2"/>
    <row r="7645" ht="12.75" x14ac:dyDescent="0.2"/>
    <row r="7646" ht="12.75" x14ac:dyDescent="0.2"/>
    <row r="7647" ht="12.75" x14ac:dyDescent="0.2"/>
    <row r="7648" ht="12.75" x14ac:dyDescent="0.2"/>
    <row r="7649" ht="12.75" x14ac:dyDescent="0.2"/>
    <row r="7650" ht="12.75" x14ac:dyDescent="0.2"/>
    <row r="7651" ht="12.75" x14ac:dyDescent="0.2"/>
    <row r="7652" ht="12.75" x14ac:dyDescent="0.2"/>
    <row r="7653" ht="12.75" x14ac:dyDescent="0.2"/>
    <row r="7654" ht="12.75" x14ac:dyDescent="0.2"/>
    <row r="7655" ht="12.75" x14ac:dyDescent="0.2"/>
    <row r="7656" ht="12.75" x14ac:dyDescent="0.2"/>
    <row r="7657" ht="12.75" x14ac:dyDescent="0.2"/>
    <row r="7658" ht="12.75" x14ac:dyDescent="0.2"/>
    <row r="7659" ht="12.75" x14ac:dyDescent="0.2"/>
    <row r="7660" ht="12.75" x14ac:dyDescent="0.2"/>
    <row r="7661" ht="12.75" x14ac:dyDescent="0.2"/>
    <row r="7662" ht="12.75" x14ac:dyDescent="0.2"/>
    <row r="7663" ht="12.75" x14ac:dyDescent="0.2"/>
    <row r="7664" ht="12.75" x14ac:dyDescent="0.2"/>
    <row r="7665" ht="12.75" x14ac:dyDescent="0.2"/>
    <row r="7666" ht="12.75" x14ac:dyDescent="0.2"/>
    <row r="7667" ht="12.75" x14ac:dyDescent="0.2"/>
    <row r="7668" ht="12.75" x14ac:dyDescent="0.2"/>
    <row r="7669" ht="12.75" x14ac:dyDescent="0.2"/>
    <row r="7670" ht="12.75" x14ac:dyDescent="0.2"/>
    <row r="7671" ht="12.75" x14ac:dyDescent="0.2"/>
    <row r="7672" ht="12.75" x14ac:dyDescent="0.2"/>
    <row r="7673" ht="12.75" x14ac:dyDescent="0.2"/>
    <row r="7674" ht="12.75" x14ac:dyDescent="0.2"/>
    <row r="7675" ht="12.75" x14ac:dyDescent="0.2"/>
    <row r="7676" ht="12.75" x14ac:dyDescent="0.2"/>
    <row r="7677" ht="12.75" x14ac:dyDescent="0.2"/>
    <row r="7678" ht="12.75" x14ac:dyDescent="0.2"/>
    <row r="7679" ht="12.75" x14ac:dyDescent="0.2"/>
    <row r="7680" ht="12.75" x14ac:dyDescent="0.2"/>
    <row r="7681" ht="12.75" x14ac:dyDescent="0.2"/>
    <row r="7682" ht="12.75" x14ac:dyDescent="0.2"/>
    <row r="7683" ht="12.75" x14ac:dyDescent="0.2"/>
    <row r="7684" ht="12.75" x14ac:dyDescent="0.2"/>
    <row r="7685" ht="12.75" x14ac:dyDescent="0.2"/>
    <row r="7686" ht="12.75" x14ac:dyDescent="0.2"/>
    <row r="7687" ht="12.75" x14ac:dyDescent="0.2"/>
    <row r="7688" ht="12.75" x14ac:dyDescent="0.2"/>
    <row r="7689" ht="12.75" x14ac:dyDescent="0.2"/>
    <row r="7690" ht="12.75" x14ac:dyDescent="0.2"/>
    <row r="7691" ht="12.75" x14ac:dyDescent="0.2"/>
    <row r="7692" ht="12.75" x14ac:dyDescent="0.2"/>
    <row r="7693" ht="12.75" x14ac:dyDescent="0.2"/>
    <row r="7694" ht="12.75" x14ac:dyDescent="0.2"/>
    <row r="7695" ht="12.75" x14ac:dyDescent="0.2"/>
    <row r="7696" ht="12.75" x14ac:dyDescent="0.2"/>
    <row r="7697" ht="12.75" x14ac:dyDescent="0.2"/>
    <row r="7698" ht="12.75" x14ac:dyDescent="0.2"/>
    <row r="7699" ht="12.75" x14ac:dyDescent="0.2"/>
    <row r="7700" ht="12.75" x14ac:dyDescent="0.2"/>
    <row r="7701" ht="12.75" x14ac:dyDescent="0.2"/>
    <row r="7702" ht="12.75" x14ac:dyDescent="0.2"/>
    <row r="7703" ht="12.75" x14ac:dyDescent="0.2"/>
    <row r="7704" ht="12.75" x14ac:dyDescent="0.2"/>
    <row r="7705" ht="12.75" x14ac:dyDescent="0.2"/>
    <row r="7706" ht="12.75" x14ac:dyDescent="0.2"/>
    <row r="7707" ht="12.75" x14ac:dyDescent="0.2"/>
    <row r="7708" ht="12.75" x14ac:dyDescent="0.2"/>
    <row r="7709" ht="12.75" x14ac:dyDescent="0.2"/>
    <row r="7710" ht="12.75" x14ac:dyDescent="0.2"/>
    <row r="7711" ht="12.75" x14ac:dyDescent="0.2"/>
    <row r="7712" ht="12.75" x14ac:dyDescent="0.2"/>
    <row r="7713" ht="12.75" x14ac:dyDescent="0.2"/>
    <row r="7714" ht="12.75" x14ac:dyDescent="0.2"/>
    <row r="7715" ht="12.75" x14ac:dyDescent="0.2"/>
    <row r="7716" ht="12.75" x14ac:dyDescent="0.2"/>
    <row r="7717" ht="12.75" x14ac:dyDescent="0.2"/>
    <row r="7718" ht="12.75" x14ac:dyDescent="0.2"/>
    <row r="7719" ht="12.75" x14ac:dyDescent="0.2"/>
    <row r="7720" ht="12.75" x14ac:dyDescent="0.2"/>
    <row r="7721" ht="12.75" x14ac:dyDescent="0.2"/>
    <row r="7722" ht="12.75" x14ac:dyDescent="0.2"/>
    <row r="7723" ht="12.75" x14ac:dyDescent="0.2"/>
    <row r="7724" ht="12.75" x14ac:dyDescent="0.2"/>
    <row r="7725" ht="12.75" x14ac:dyDescent="0.2"/>
    <row r="7726" ht="12.75" x14ac:dyDescent="0.2"/>
    <row r="7727" ht="12.75" x14ac:dyDescent="0.2"/>
    <row r="7728" ht="12.75" x14ac:dyDescent="0.2"/>
    <row r="7729" ht="12.75" x14ac:dyDescent="0.2"/>
    <row r="7730" ht="12.75" x14ac:dyDescent="0.2"/>
    <row r="7731" ht="12.75" x14ac:dyDescent="0.2"/>
    <row r="7732" ht="12.75" x14ac:dyDescent="0.2"/>
    <row r="7733" ht="12.75" x14ac:dyDescent="0.2"/>
    <row r="7734" ht="12.75" x14ac:dyDescent="0.2"/>
    <row r="7735" ht="12.75" x14ac:dyDescent="0.2"/>
    <row r="7736" ht="12.75" x14ac:dyDescent="0.2"/>
    <row r="7737" ht="12.75" x14ac:dyDescent="0.2"/>
    <row r="7738" ht="12.75" x14ac:dyDescent="0.2"/>
    <row r="7739" ht="12.75" x14ac:dyDescent="0.2"/>
    <row r="7740" ht="12.75" x14ac:dyDescent="0.2"/>
    <row r="7741" ht="12.75" x14ac:dyDescent="0.2"/>
    <row r="7742" ht="12.75" x14ac:dyDescent="0.2"/>
    <row r="7743" ht="12.75" x14ac:dyDescent="0.2"/>
    <row r="7744" ht="12.75" x14ac:dyDescent="0.2"/>
    <row r="7745" ht="12.75" x14ac:dyDescent="0.2"/>
    <row r="7746" ht="12.75" x14ac:dyDescent="0.2"/>
    <row r="7747" ht="12.75" x14ac:dyDescent="0.2"/>
    <row r="7748" ht="12.75" x14ac:dyDescent="0.2"/>
    <row r="7749" ht="12.75" x14ac:dyDescent="0.2"/>
    <row r="7750" ht="12.75" x14ac:dyDescent="0.2"/>
    <row r="7751" ht="12.75" x14ac:dyDescent="0.2"/>
    <row r="7752" ht="12.75" x14ac:dyDescent="0.2"/>
    <row r="7753" ht="12.75" x14ac:dyDescent="0.2"/>
    <row r="7754" ht="12.75" x14ac:dyDescent="0.2"/>
    <row r="7755" ht="12.75" x14ac:dyDescent="0.2"/>
    <row r="7756" ht="12.75" x14ac:dyDescent="0.2"/>
    <row r="7757" ht="12.75" x14ac:dyDescent="0.2"/>
    <row r="7758" ht="12.75" x14ac:dyDescent="0.2"/>
    <row r="7759" ht="12.75" x14ac:dyDescent="0.2"/>
    <row r="7760" ht="12.75" x14ac:dyDescent="0.2"/>
    <row r="7761" ht="12.75" x14ac:dyDescent="0.2"/>
    <row r="7762" ht="12.75" x14ac:dyDescent="0.2"/>
    <row r="7763" ht="12.75" x14ac:dyDescent="0.2"/>
    <row r="7764" ht="12.75" x14ac:dyDescent="0.2"/>
    <row r="7765" ht="12.75" x14ac:dyDescent="0.2"/>
    <row r="7766" ht="12.75" x14ac:dyDescent="0.2"/>
    <row r="7767" ht="12.75" x14ac:dyDescent="0.2"/>
    <row r="7768" ht="12.75" x14ac:dyDescent="0.2"/>
    <row r="7769" ht="12.75" x14ac:dyDescent="0.2"/>
    <row r="7770" ht="12.75" x14ac:dyDescent="0.2"/>
    <row r="7771" ht="12.75" x14ac:dyDescent="0.2"/>
    <row r="7772" ht="12.75" x14ac:dyDescent="0.2"/>
    <row r="7773" ht="12.75" x14ac:dyDescent="0.2"/>
    <row r="7774" ht="12.75" x14ac:dyDescent="0.2"/>
    <row r="7775" ht="12.75" x14ac:dyDescent="0.2"/>
    <row r="7776" ht="12.75" x14ac:dyDescent="0.2"/>
    <row r="7777" ht="12.75" x14ac:dyDescent="0.2"/>
    <row r="7778" ht="12.75" x14ac:dyDescent="0.2"/>
    <row r="7779" ht="12.75" x14ac:dyDescent="0.2"/>
    <row r="7780" ht="12.75" x14ac:dyDescent="0.2"/>
    <row r="7781" ht="12.75" x14ac:dyDescent="0.2"/>
    <row r="7782" ht="12.75" x14ac:dyDescent="0.2"/>
    <row r="7783" ht="12.75" x14ac:dyDescent="0.2"/>
    <row r="7784" ht="12.75" x14ac:dyDescent="0.2"/>
    <row r="7785" ht="12.75" x14ac:dyDescent="0.2"/>
    <row r="7786" ht="12.75" x14ac:dyDescent="0.2"/>
    <row r="7787" ht="12.75" x14ac:dyDescent="0.2"/>
    <row r="7788" ht="12.75" x14ac:dyDescent="0.2"/>
    <row r="7789" ht="12.75" x14ac:dyDescent="0.2"/>
    <row r="7790" ht="12.75" x14ac:dyDescent="0.2"/>
    <row r="7791" ht="12.75" x14ac:dyDescent="0.2"/>
    <row r="7792" ht="12.75" x14ac:dyDescent="0.2"/>
    <row r="7793" ht="12.75" x14ac:dyDescent="0.2"/>
    <row r="7794" ht="12.75" x14ac:dyDescent="0.2"/>
    <row r="7795" ht="12.75" x14ac:dyDescent="0.2"/>
    <row r="7796" ht="12.75" x14ac:dyDescent="0.2"/>
    <row r="7797" ht="12.75" x14ac:dyDescent="0.2"/>
    <row r="7798" ht="12.75" x14ac:dyDescent="0.2"/>
    <row r="7799" ht="12.75" x14ac:dyDescent="0.2"/>
    <row r="7800" ht="12.75" x14ac:dyDescent="0.2"/>
    <row r="7801" ht="12.75" x14ac:dyDescent="0.2"/>
    <row r="7802" ht="12.75" x14ac:dyDescent="0.2"/>
    <row r="7803" ht="12.75" x14ac:dyDescent="0.2"/>
    <row r="7804" ht="12.75" x14ac:dyDescent="0.2"/>
    <row r="7805" ht="12.75" x14ac:dyDescent="0.2"/>
    <row r="7806" ht="12.75" x14ac:dyDescent="0.2"/>
    <row r="7807" ht="12.75" x14ac:dyDescent="0.2"/>
    <row r="7808" ht="12.75" x14ac:dyDescent="0.2"/>
    <row r="7809" ht="12.75" x14ac:dyDescent="0.2"/>
    <row r="7810" ht="12.75" x14ac:dyDescent="0.2"/>
    <row r="7811" ht="12.75" x14ac:dyDescent="0.2"/>
    <row r="7812" ht="12.75" x14ac:dyDescent="0.2"/>
    <row r="7813" ht="12.75" x14ac:dyDescent="0.2"/>
    <row r="7814" ht="12.75" x14ac:dyDescent="0.2"/>
    <row r="7815" ht="12.75" x14ac:dyDescent="0.2"/>
    <row r="7816" ht="12.75" x14ac:dyDescent="0.2"/>
    <row r="7817" ht="12.75" x14ac:dyDescent="0.2"/>
    <row r="7818" ht="12.75" x14ac:dyDescent="0.2"/>
    <row r="7819" ht="12.75" x14ac:dyDescent="0.2"/>
    <row r="7820" ht="12.75" x14ac:dyDescent="0.2"/>
    <row r="7821" ht="12.75" x14ac:dyDescent="0.2"/>
    <row r="7822" ht="12.75" x14ac:dyDescent="0.2"/>
    <row r="7823" ht="12.75" x14ac:dyDescent="0.2"/>
    <row r="7824" ht="12.75" x14ac:dyDescent="0.2"/>
    <row r="7825" ht="12.75" x14ac:dyDescent="0.2"/>
    <row r="7826" ht="12.75" x14ac:dyDescent="0.2"/>
    <row r="7827" ht="12.75" x14ac:dyDescent="0.2"/>
    <row r="7828" ht="12.75" x14ac:dyDescent="0.2"/>
    <row r="7829" ht="12.75" x14ac:dyDescent="0.2"/>
    <row r="7830" ht="12.75" x14ac:dyDescent="0.2"/>
    <row r="7831" ht="12.75" x14ac:dyDescent="0.2"/>
    <row r="7832" ht="12.75" x14ac:dyDescent="0.2"/>
    <row r="7833" ht="12.75" x14ac:dyDescent="0.2"/>
    <row r="7834" ht="12.75" x14ac:dyDescent="0.2"/>
    <row r="7835" ht="12.75" x14ac:dyDescent="0.2"/>
    <row r="7836" ht="12.75" x14ac:dyDescent="0.2"/>
    <row r="7837" ht="12.75" x14ac:dyDescent="0.2"/>
    <row r="7838" ht="12.75" x14ac:dyDescent="0.2"/>
    <row r="7839" ht="12.75" x14ac:dyDescent="0.2"/>
    <row r="7840" ht="12.75" x14ac:dyDescent="0.2"/>
    <row r="7841" ht="12.75" x14ac:dyDescent="0.2"/>
    <row r="7842" ht="12.75" x14ac:dyDescent="0.2"/>
    <row r="7843" ht="12.75" x14ac:dyDescent="0.2"/>
    <row r="7844" ht="12.75" x14ac:dyDescent="0.2"/>
    <row r="7845" ht="12.75" x14ac:dyDescent="0.2"/>
    <row r="7846" ht="12.75" x14ac:dyDescent="0.2"/>
    <row r="7847" ht="12.75" x14ac:dyDescent="0.2"/>
    <row r="7848" ht="12.75" x14ac:dyDescent="0.2"/>
    <row r="7849" ht="12.75" x14ac:dyDescent="0.2"/>
    <row r="7850" ht="12.75" x14ac:dyDescent="0.2"/>
    <row r="7851" ht="12.75" x14ac:dyDescent="0.2"/>
    <row r="7852" ht="12.75" x14ac:dyDescent="0.2"/>
    <row r="7853" ht="12.75" x14ac:dyDescent="0.2"/>
    <row r="7854" ht="12.75" x14ac:dyDescent="0.2"/>
    <row r="7855" ht="12.75" x14ac:dyDescent="0.2"/>
    <row r="7856" ht="12.75" x14ac:dyDescent="0.2"/>
    <row r="7857" ht="12.75" x14ac:dyDescent="0.2"/>
    <row r="7858" ht="12.75" x14ac:dyDescent="0.2"/>
    <row r="7859" ht="12.75" x14ac:dyDescent="0.2"/>
    <row r="7860" ht="12.75" x14ac:dyDescent="0.2"/>
    <row r="7861" ht="12.75" x14ac:dyDescent="0.2"/>
    <row r="7862" ht="12.75" x14ac:dyDescent="0.2"/>
    <row r="7863" ht="12.75" x14ac:dyDescent="0.2"/>
    <row r="7864" ht="12.75" x14ac:dyDescent="0.2"/>
    <row r="7865" ht="12.75" x14ac:dyDescent="0.2"/>
    <row r="7866" ht="12.75" x14ac:dyDescent="0.2"/>
    <row r="7867" ht="12.75" x14ac:dyDescent="0.2"/>
    <row r="7868" ht="12.75" x14ac:dyDescent="0.2"/>
    <row r="7869" ht="12.75" x14ac:dyDescent="0.2"/>
    <row r="7870" ht="12.75" x14ac:dyDescent="0.2"/>
    <row r="7871" ht="12.75" x14ac:dyDescent="0.2"/>
    <row r="7872" ht="12.75" x14ac:dyDescent="0.2"/>
    <row r="7873" ht="12.75" x14ac:dyDescent="0.2"/>
    <row r="7874" ht="12.75" x14ac:dyDescent="0.2"/>
    <row r="7875" ht="12.75" x14ac:dyDescent="0.2"/>
    <row r="7876" ht="12.75" x14ac:dyDescent="0.2"/>
    <row r="7877" ht="12.75" x14ac:dyDescent="0.2"/>
    <row r="7878" ht="12.75" x14ac:dyDescent="0.2"/>
    <row r="7879" ht="12.75" x14ac:dyDescent="0.2"/>
    <row r="7880" ht="12.75" x14ac:dyDescent="0.2"/>
    <row r="7881" ht="12.75" x14ac:dyDescent="0.2"/>
    <row r="7882" ht="12.75" x14ac:dyDescent="0.2"/>
    <row r="7883" ht="12.75" x14ac:dyDescent="0.2"/>
    <row r="7884" ht="12.75" x14ac:dyDescent="0.2"/>
    <row r="7885" ht="12.75" x14ac:dyDescent="0.2"/>
    <row r="7886" ht="12.75" x14ac:dyDescent="0.2"/>
    <row r="7887" ht="12.75" x14ac:dyDescent="0.2"/>
    <row r="7888" ht="12.75" x14ac:dyDescent="0.2"/>
    <row r="7889" ht="12.75" x14ac:dyDescent="0.2"/>
    <row r="7890" ht="12.75" x14ac:dyDescent="0.2"/>
    <row r="7891" ht="12.75" x14ac:dyDescent="0.2"/>
    <row r="7892" ht="12.75" x14ac:dyDescent="0.2"/>
    <row r="7893" ht="12.75" x14ac:dyDescent="0.2"/>
    <row r="7894" ht="12.75" x14ac:dyDescent="0.2"/>
    <row r="7895" ht="12.75" x14ac:dyDescent="0.2"/>
    <row r="7896" ht="12.75" x14ac:dyDescent="0.2"/>
    <row r="7897" ht="12.75" x14ac:dyDescent="0.2"/>
    <row r="7898" ht="12.75" x14ac:dyDescent="0.2"/>
    <row r="7899" ht="12.75" x14ac:dyDescent="0.2"/>
    <row r="7900" ht="12.75" x14ac:dyDescent="0.2"/>
    <row r="7901" ht="12.75" x14ac:dyDescent="0.2"/>
    <row r="7902" ht="12.75" x14ac:dyDescent="0.2"/>
    <row r="7903" ht="12.75" x14ac:dyDescent="0.2"/>
    <row r="7904" ht="12.75" x14ac:dyDescent="0.2"/>
    <row r="7905" ht="12.75" x14ac:dyDescent="0.2"/>
    <row r="7906" ht="12.75" x14ac:dyDescent="0.2"/>
    <row r="7907" ht="12.75" x14ac:dyDescent="0.2"/>
    <row r="7908" ht="12.75" x14ac:dyDescent="0.2"/>
    <row r="7909" ht="12.75" x14ac:dyDescent="0.2"/>
    <row r="7910" ht="12.75" x14ac:dyDescent="0.2"/>
    <row r="7911" ht="12.75" x14ac:dyDescent="0.2"/>
    <row r="7912" ht="12.75" x14ac:dyDescent="0.2"/>
    <row r="7913" ht="12.75" x14ac:dyDescent="0.2"/>
    <row r="7914" ht="12.75" x14ac:dyDescent="0.2"/>
    <row r="7915" ht="12.75" x14ac:dyDescent="0.2"/>
    <row r="7916" ht="12.75" x14ac:dyDescent="0.2"/>
    <row r="7917" ht="12.75" x14ac:dyDescent="0.2"/>
    <row r="7918" ht="12.75" x14ac:dyDescent="0.2"/>
    <row r="7919" ht="12.75" x14ac:dyDescent="0.2"/>
    <row r="7920" ht="12.75" x14ac:dyDescent="0.2"/>
    <row r="7921" ht="12.75" x14ac:dyDescent="0.2"/>
    <row r="7922" ht="12.75" x14ac:dyDescent="0.2"/>
    <row r="7923" ht="12.75" x14ac:dyDescent="0.2"/>
    <row r="7924" ht="12.75" x14ac:dyDescent="0.2"/>
    <row r="7925" ht="12.75" x14ac:dyDescent="0.2"/>
    <row r="7926" ht="12.75" x14ac:dyDescent="0.2"/>
    <row r="7927" ht="12.75" x14ac:dyDescent="0.2"/>
    <row r="7928" ht="12.75" x14ac:dyDescent="0.2"/>
    <row r="7929" ht="12.75" x14ac:dyDescent="0.2"/>
    <row r="7930" ht="12.75" x14ac:dyDescent="0.2"/>
    <row r="7931" ht="12.75" x14ac:dyDescent="0.2"/>
    <row r="7932" ht="12.75" x14ac:dyDescent="0.2"/>
    <row r="7933" ht="12.75" x14ac:dyDescent="0.2"/>
    <row r="7934" ht="12.75" x14ac:dyDescent="0.2"/>
    <row r="7935" ht="12.75" x14ac:dyDescent="0.2"/>
    <row r="7936" ht="12.75" x14ac:dyDescent="0.2"/>
    <row r="7937" ht="12.75" x14ac:dyDescent="0.2"/>
    <row r="7938" ht="12.75" x14ac:dyDescent="0.2"/>
    <row r="7939" ht="12.75" x14ac:dyDescent="0.2"/>
    <row r="7940" ht="12.75" x14ac:dyDescent="0.2"/>
    <row r="7941" ht="12.75" x14ac:dyDescent="0.2"/>
    <row r="7942" ht="12.75" x14ac:dyDescent="0.2"/>
    <row r="7943" ht="12.75" x14ac:dyDescent="0.2"/>
    <row r="7944" ht="12.75" x14ac:dyDescent="0.2"/>
    <row r="7945" ht="12.75" x14ac:dyDescent="0.2"/>
    <row r="7946" ht="12.75" x14ac:dyDescent="0.2"/>
    <row r="7947" ht="12.75" x14ac:dyDescent="0.2"/>
    <row r="7948" ht="12.75" x14ac:dyDescent="0.2"/>
    <row r="7949" ht="12.75" x14ac:dyDescent="0.2"/>
    <row r="7950" ht="12.75" x14ac:dyDescent="0.2"/>
    <row r="7951" ht="12.75" x14ac:dyDescent="0.2"/>
    <row r="7952" ht="12.75" x14ac:dyDescent="0.2"/>
    <row r="7953" ht="12.75" x14ac:dyDescent="0.2"/>
    <row r="7954" ht="12.75" x14ac:dyDescent="0.2"/>
    <row r="7955" ht="12.75" x14ac:dyDescent="0.2"/>
    <row r="7956" ht="12.75" x14ac:dyDescent="0.2"/>
    <row r="7957" ht="12.75" x14ac:dyDescent="0.2"/>
    <row r="7958" ht="12.75" x14ac:dyDescent="0.2"/>
    <row r="7959" ht="12.75" x14ac:dyDescent="0.2"/>
    <row r="7960" ht="12.75" x14ac:dyDescent="0.2"/>
    <row r="7961" ht="12.75" x14ac:dyDescent="0.2"/>
    <row r="7962" ht="12.75" x14ac:dyDescent="0.2"/>
    <row r="7963" ht="12.75" x14ac:dyDescent="0.2"/>
    <row r="7964" ht="12.75" x14ac:dyDescent="0.2"/>
    <row r="7965" ht="12.75" x14ac:dyDescent="0.2"/>
    <row r="7966" ht="12.75" x14ac:dyDescent="0.2"/>
    <row r="7967" ht="12.75" x14ac:dyDescent="0.2"/>
    <row r="7968" ht="12.75" x14ac:dyDescent="0.2"/>
    <row r="7969" ht="12.75" x14ac:dyDescent="0.2"/>
    <row r="7970" ht="12.75" x14ac:dyDescent="0.2"/>
    <row r="7971" ht="12.75" x14ac:dyDescent="0.2"/>
    <row r="7972" ht="12.75" x14ac:dyDescent="0.2"/>
    <row r="7973" ht="12.75" x14ac:dyDescent="0.2"/>
    <row r="7974" ht="12.75" x14ac:dyDescent="0.2"/>
    <row r="7975" ht="12.75" x14ac:dyDescent="0.2"/>
    <row r="7976" ht="12.75" x14ac:dyDescent="0.2"/>
    <row r="7977" ht="12.75" x14ac:dyDescent="0.2"/>
    <row r="7978" ht="12.75" x14ac:dyDescent="0.2"/>
    <row r="7979" ht="12.75" x14ac:dyDescent="0.2"/>
    <row r="7980" ht="12.75" x14ac:dyDescent="0.2"/>
    <row r="7981" ht="12.75" x14ac:dyDescent="0.2"/>
    <row r="7982" ht="12.75" x14ac:dyDescent="0.2"/>
    <row r="7983" ht="12.75" x14ac:dyDescent="0.2"/>
    <row r="7984" ht="12.75" x14ac:dyDescent="0.2"/>
    <row r="7985" ht="12.75" x14ac:dyDescent="0.2"/>
    <row r="7986" ht="12.75" x14ac:dyDescent="0.2"/>
    <row r="7987" ht="12.75" x14ac:dyDescent="0.2"/>
    <row r="7988" ht="12.75" x14ac:dyDescent="0.2"/>
    <row r="7989" ht="12.75" x14ac:dyDescent="0.2"/>
    <row r="7990" ht="12.75" x14ac:dyDescent="0.2"/>
    <row r="7991" ht="12.75" x14ac:dyDescent="0.2"/>
    <row r="7992" ht="12.75" x14ac:dyDescent="0.2"/>
    <row r="7993" ht="12.75" x14ac:dyDescent="0.2"/>
    <row r="7994" ht="12.75" x14ac:dyDescent="0.2"/>
    <row r="7995" ht="12.75" x14ac:dyDescent="0.2"/>
    <row r="7996" ht="12.75" x14ac:dyDescent="0.2"/>
    <row r="7997" ht="12.75" x14ac:dyDescent="0.2"/>
    <row r="7998" ht="12.75" x14ac:dyDescent="0.2"/>
    <row r="7999" ht="12.75" x14ac:dyDescent="0.2"/>
    <row r="8000" ht="12.75" x14ac:dyDescent="0.2"/>
    <row r="8001" ht="12.75" x14ac:dyDescent="0.2"/>
    <row r="8002" ht="12.75" x14ac:dyDescent="0.2"/>
    <row r="8003" ht="12.75" x14ac:dyDescent="0.2"/>
    <row r="8004" ht="12.75" x14ac:dyDescent="0.2"/>
    <row r="8005" ht="12.75" x14ac:dyDescent="0.2"/>
    <row r="8006" ht="12.75" x14ac:dyDescent="0.2"/>
    <row r="8007" ht="12.75" x14ac:dyDescent="0.2"/>
    <row r="8008" ht="12.75" x14ac:dyDescent="0.2"/>
    <row r="8009" ht="12.75" x14ac:dyDescent="0.2"/>
    <row r="8010" ht="12.75" x14ac:dyDescent="0.2"/>
    <row r="8011" ht="12.75" x14ac:dyDescent="0.2"/>
    <row r="8012" ht="12.75" x14ac:dyDescent="0.2"/>
    <row r="8013" ht="12.75" x14ac:dyDescent="0.2"/>
    <row r="8014" ht="12.75" x14ac:dyDescent="0.2"/>
    <row r="8015" ht="12.75" x14ac:dyDescent="0.2"/>
    <row r="8016" ht="12.75" x14ac:dyDescent="0.2"/>
    <row r="8017" ht="12.75" x14ac:dyDescent="0.2"/>
    <row r="8018" ht="12.75" x14ac:dyDescent="0.2"/>
    <row r="8019" ht="12.75" x14ac:dyDescent="0.2"/>
    <row r="8020" ht="12.75" x14ac:dyDescent="0.2"/>
    <row r="8021" ht="12.75" x14ac:dyDescent="0.2"/>
    <row r="8022" ht="12.75" x14ac:dyDescent="0.2"/>
    <row r="8023" ht="12.75" x14ac:dyDescent="0.2"/>
    <row r="8024" ht="12.75" x14ac:dyDescent="0.2"/>
    <row r="8025" ht="12.75" x14ac:dyDescent="0.2"/>
    <row r="8026" ht="12.75" x14ac:dyDescent="0.2"/>
    <row r="8027" ht="12.75" x14ac:dyDescent="0.2"/>
    <row r="8028" ht="12.75" x14ac:dyDescent="0.2"/>
    <row r="8029" ht="12.75" x14ac:dyDescent="0.2"/>
    <row r="8030" ht="12.75" x14ac:dyDescent="0.2"/>
    <row r="8031" ht="12.75" x14ac:dyDescent="0.2"/>
    <row r="8032" ht="12.75" x14ac:dyDescent="0.2"/>
    <row r="8033" ht="12.75" x14ac:dyDescent="0.2"/>
    <row r="8034" ht="12.75" x14ac:dyDescent="0.2"/>
    <row r="8035" ht="12.75" x14ac:dyDescent="0.2"/>
    <row r="8036" ht="12.75" x14ac:dyDescent="0.2"/>
    <row r="8037" ht="12.75" x14ac:dyDescent="0.2"/>
    <row r="8038" ht="12.75" x14ac:dyDescent="0.2"/>
    <row r="8039" ht="12.75" x14ac:dyDescent="0.2"/>
    <row r="8040" ht="12.75" x14ac:dyDescent="0.2"/>
    <row r="8041" ht="12.75" x14ac:dyDescent="0.2"/>
    <row r="8042" ht="12.75" x14ac:dyDescent="0.2"/>
    <row r="8043" ht="12.75" x14ac:dyDescent="0.2"/>
    <row r="8044" ht="12.75" x14ac:dyDescent="0.2"/>
    <row r="8045" ht="12.75" x14ac:dyDescent="0.2"/>
    <row r="8046" ht="12.75" x14ac:dyDescent="0.2"/>
    <row r="8047" ht="12.75" x14ac:dyDescent="0.2"/>
    <row r="8048" ht="12.75" x14ac:dyDescent="0.2"/>
    <row r="8049" ht="12.75" x14ac:dyDescent="0.2"/>
    <row r="8050" ht="12.75" x14ac:dyDescent="0.2"/>
    <row r="8051" ht="12.75" x14ac:dyDescent="0.2"/>
    <row r="8052" ht="12.75" x14ac:dyDescent="0.2"/>
    <row r="8053" ht="12.75" x14ac:dyDescent="0.2"/>
    <row r="8054" ht="12.75" x14ac:dyDescent="0.2"/>
    <row r="8055" ht="12.75" x14ac:dyDescent="0.2"/>
    <row r="8056" ht="12.75" x14ac:dyDescent="0.2"/>
    <row r="8057" ht="12.75" x14ac:dyDescent="0.2"/>
    <row r="8058" ht="12.75" x14ac:dyDescent="0.2"/>
    <row r="8059" ht="12.75" x14ac:dyDescent="0.2"/>
    <row r="8060" ht="12.75" x14ac:dyDescent="0.2"/>
    <row r="8061" ht="12.75" x14ac:dyDescent="0.2"/>
    <row r="8062" ht="12.75" x14ac:dyDescent="0.2"/>
    <row r="8063" ht="12.75" x14ac:dyDescent="0.2"/>
    <row r="8064" ht="12.75" x14ac:dyDescent="0.2"/>
    <row r="8065" ht="12.75" x14ac:dyDescent="0.2"/>
    <row r="8066" ht="12.75" x14ac:dyDescent="0.2"/>
    <row r="8067" ht="12.75" x14ac:dyDescent="0.2"/>
    <row r="8068" ht="12.75" x14ac:dyDescent="0.2"/>
    <row r="8069" ht="12.75" x14ac:dyDescent="0.2"/>
    <row r="8070" ht="12.75" x14ac:dyDescent="0.2"/>
    <row r="8071" ht="12.75" x14ac:dyDescent="0.2"/>
    <row r="8072" ht="12.75" x14ac:dyDescent="0.2"/>
    <row r="8073" ht="12.75" x14ac:dyDescent="0.2"/>
    <row r="8074" ht="12.75" x14ac:dyDescent="0.2"/>
    <row r="8075" ht="12.75" x14ac:dyDescent="0.2"/>
    <row r="8076" ht="12.75" x14ac:dyDescent="0.2"/>
    <row r="8077" ht="12.75" x14ac:dyDescent="0.2"/>
    <row r="8078" ht="12.75" x14ac:dyDescent="0.2"/>
    <row r="8079" ht="12.75" x14ac:dyDescent="0.2"/>
    <row r="8080" ht="12.75" x14ac:dyDescent="0.2"/>
    <row r="8081" ht="12.75" x14ac:dyDescent="0.2"/>
    <row r="8082" ht="12.75" x14ac:dyDescent="0.2"/>
    <row r="8083" ht="12.75" x14ac:dyDescent="0.2"/>
    <row r="8084" ht="12.75" x14ac:dyDescent="0.2"/>
    <row r="8085" ht="12.75" x14ac:dyDescent="0.2"/>
    <row r="8086" ht="12.75" x14ac:dyDescent="0.2"/>
    <row r="8087" ht="12.75" x14ac:dyDescent="0.2"/>
    <row r="8088" ht="12.75" x14ac:dyDescent="0.2"/>
    <row r="8089" ht="12.75" x14ac:dyDescent="0.2"/>
    <row r="8090" ht="12.75" x14ac:dyDescent="0.2"/>
    <row r="8091" ht="12.75" x14ac:dyDescent="0.2"/>
    <row r="8092" ht="12.75" x14ac:dyDescent="0.2"/>
    <row r="8093" ht="12.75" x14ac:dyDescent="0.2"/>
    <row r="8094" ht="12.75" x14ac:dyDescent="0.2"/>
    <row r="8095" ht="12.75" x14ac:dyDescent="0.2"/>
    <row r="8096" ht="12.75" x14ac:dyDescent="0.2"/>
    <row r="8097" ht="12.75" x14ac:dyDescent="0.2"/>
    <row r="8098" ht="12.75" x14ac:dyDescent="0.2"/>
    <row r="8099" ht="12.75" x14ac:dyDescent="0.2"/>
    <row r="8100" ht="12.75" x14ac:dyDescent="0.2"/>
    <row r="8101" ht="12.75" x14ac:dyDescent="0.2"/>
    <row r="8102" ht="12.75" x14ac:dyDescent="0.2"/>
    <row r="8103" ht="12.75" x14ac:dyDescent="0.2"/>
    <row r="8104" ht="12.75" x14ac:dyDescent="0.2"/>
    <row r="8105" ht="12.75" x14ac:dyDescent="0.2"/>
    <row r="8106" ht="12.75" x14ac:dyDescent="0.2"/>
    <row r="8107" ht="12.75" x14ac:dyDescent="0.2"/>
    <row r="8108" ht="12.75" x14ac:dyDescent="0.2"/>
    <row r="8109" ht="12.75" x14ac:dyDescent="0.2"/>
    <row r="8110" ht="12.75" x14ac:dyDescent="0.2"/>
    <row r="8111" ht="12.75" x14ac:dyDescent="0.2"/>
    <row r="8112" ht="12.75" x14ac:dyDescent="0.2"/>
    <row r="8113" ht="12.75" x14ac:dyDescent="0.2"/>
    <row r="8114" ht="12.75" x14ac:dyDescent="0.2"/>
    <row r="8115" ht="12.75" x14ac:dyDescent="0.2"/>
    <row r="8116" ht="12.75" x14ac:dyDescent="0.2"/>
    <row r="8117" ht="12.75" x14ac:dyDescent="0.2"/>
    <row r="8118" ht="12.75" x14ac:dyDescent="0.2"/>
    <row r="8119" ht="12.75" x14ac:dyDescent="0.2"/>
    <row r="8120" ht="12.75" x14ac:dyDescent="0.2"/>
    <row r="8121" ht="12.75" x14ac:dyDescent="0.2"/>
    <row r="8122" ht="12.75" x14ac:dyDescent="0.2"/>
    <row r="8123" ht="12.75" x14ac:dyDescent="0.2"/>
    <row r="8124" ht="12.75" x14ac:dyDescent="0.2"/>
    <row r="8125" ht="12.75" x14ac:dyDescent="0.2"/>
    <row r="8126" ht="12.75" x14ac:dyDescent="0.2"/>
    <row r="8127" ht="12.75" x14ac:dyDescent="0.2"/>
    <row r="8128" ht="12.75" x14ac:dyDescent="0.2"/>
    <row r="8129" ht="12.75" x14ac:dyDescent="0.2"/>
    <row r="8130" ht="12.75" x14ac:dyDescent="0.2"/>
    <row r="8131" ht="12.75" x14ac:dyDescent="0.2"/>
    <row r="8132" ht="12.75" x14ac:dyDescent="0.2"/>
    <row r="8133" ht="12.75" x14ac:dyDescent="0.2"/>
    <row r="8134" ht="12.75" x14ac:dyDescent="0.2"/>
    <row r="8135" ht="12.75" x14ac:dyDescent="0.2"/>
    <row r="8136" ht="12.75" x14ac:dyDescent="0.2"/>
    <row r="8137" ht="12.75" x14ac:dyDescent="0.2"/>
    <row r="8138" ht="12.75" x14ac:dyDescent="0.2"/>
    <row r="8139" ht="12.75" x14ac:dyDescent="0.2"/>
    <row r="8140" ht="12.75" x14ac:dyDescent="0.2"/>
    <row r="8141" ht="12.75" x14ac:dyDescent="0.2"/>
    <row r="8142" ht="12.75" x14ac:dyDescent="0.2"/>
    <row r="8143" ht="12.75" x14ac:dyDescent="0.2"/>
    <row r="8144" ht="12.75" x14ac:dyDescent="0.2"/>
    <row r="8145" ht="12.75" x14ac:dyDescent="0.2"/>
    <row r="8146" ht="12.75" x14ac:dyDescent="0.2"/>
    <row r="8147" ht="12.75" x14ac:dyDescent="0.2"/>
    <row r="8148" ht="12.75" x14ac:dyDescent="0.2"/>
    <row r="8149" ht="12.75" x14ac:dyDescent="0.2"/>
    <row r="8150" ht="12.75" x14ac:dyDescent="0.2"/>
    <row r="8151" ht="12.75" x14ac:dyDescent="0.2"/>
    <row r="8152" ht="12.75" x14ac:dyDescent="0.2"/>
    <row r="8153" ht="12.75" x14ac:dyDescent="0.2"/>
    <row r="8154" ht="12.75" x14ac:dyDescent="0.2"/>
    <row r="8155" ht="12.75" x14ac:dyDescent="0.2"/>
    <row r="8156" ht="12.75" x14ac:dyDescent="0.2"/>
    <row r="8157" ht="12.75" x14ac:dyDescent="0.2"/>
    <row r="8158" ht="12.75" x14ac:dyDescent="0.2"/>
    <row r="8159" ht="12.75" x14ac:dyDescent="0.2"/>
    <row r="8160" ht="12.75" x14ac:dyDescent="0.2"/>
    <row r="8161" ht="12.75" x14ac:dyDescent="0.2"/>
    <row r="8162" ht="12.75" x14ac:dyDescent="0.2"/>
    <row r="8163" ht="12.75" x14ac:dyDescent="0.2"/>
    <row r="8164" ht="12.75" x14ac:dyDescent="0.2"/>
    <row r="8165" ht="12.75" x14ac:dyDescent="0.2"/>
    <row r="8166" ht="12.75" x14ac:dyDescent="0.2"/>
    <row r="8167" ht="12.75" x14ac:dyDescent="0.2"/>
    <row r="8168" ht="12.75" x14ac:dyDescent="0.2"/>
    <row r="8169" ht="12.75" x14ac:dyDescent="0.2"/>
    <row r="8170" ht="12.75" x14ac:dyDescent="0.2"/>
    <row r="8171" ht="12.75" x14ac:dyDescent="0.2"/>
    <row r="8172" ht="12.75" x14ac:dyDescent="0.2"/>
    <row r="8173" ht="12.75" x14ac:dyDescent="0.2"/>
    <row r="8174" ht="12.75" x14ac:dyDescent="0.2"/>
    <row r="8175" ht="12.75" x14ac:dyDescent="0.2"/>
    <row r="8176" ht="12.75" x14ac:dyDescent="0.2"/>
    <row r="8177" ht="12.75" x14ac:dyDescent="0.2"/>
    <row r="8178" ht="12.75" x14ac:dyDescent="0.2"/>
    <row r="8179" ht="12.75" x14ac:dyDescent="0.2"/>
    <row r="8180" ht="12.75" x14ac:dyDescent="0.2"/>
    <row r="8181" ht="12.75" x14ac:dyDescent="0.2"/>
    <row r="8182" ht="12.75" x14ac:dyDescent="0.2"/>
    <row r="8183" ht="12.75" x14ac:dyDescent="0.2"/>
    <row r="8184" ht="12.75" x14ac:dyDescent="0.2"/>
    <row r="8185" ht="12.75" x14ac:dyDescent="0.2"/>
    <row r="8186" ht="12.75" x14ac:dyDescent="0.2"/>
    <row r="8187" ht="12.75" x14ac:dyDescent="0.2"/>
    <row r="8188" ht="12.75" x14ac:dyDescent="0.2"/>
    <row r="8189" ht="12.75" x14ac:dyDescent="0.2"/>
    <row r="8190" ht="12.75" x14ac:dyDescent="0.2"/>
    <row r="8191" ht="12.75" x14ac:dyDescent="0.2"/>
    <row r="8192" ht="12.75" x14ac:dyDescent="0.2"/>
    <row r="8193" ht="12.75" x14ac:dyDescent="0.2"/>
    <row r="8194" ht="12.75" x14ac:dyDescent="0.2"/>
    <row r="8195" ht="12.75" x14ac:dyDescent="0.2"/>
    <row r="8196" ht="12.75" x14ac:dyDescent="0.2"/>
    <row r="8197" ht="12.75" x14ac:dyDescent="0.2"/>
    <row r="8198" ht="12.75" x14ac:dyDescent="0.2"/>
    <row r="8199" ht="12.75" x14ac:dyDescent="0.2"/>
    <row r="8200" ht="12.75" x14ac:dyDescent="0.2"/>
    <row r="8201" ht="12.75" x14ac:dyDescent="0.2"/>
    <row r="8202" ht="12.75" x14ac:dyDescent="0.2"/>
    <row r="8203" ht="12.75" x14ac:dyDescent="0.2"/>
    <row r="8204" ht="12.75" x14ac:dyDescent="0.2"/>
    <row r="8205" ht="12.75" x14ac:dyDescent="0.2"/>
    <row r="8206" ht="12.75" x14ac:dyDescent="0.2"/>
    <row r="8207" ht="12.75" x14ac:dyDescent="0.2"/>
    <row r="8208" ht="12.75" x14ac:dyDescent="0.2"/>
    <row r="8209" ht="12.75" x14ac:dyDescent="0.2"/>
    <row r="8210" ht="12.75" x14ac:dyDescent="0.2"/>
    <row r="8211" ht="12.75" x14ac:dyDescent="0.2"/>
    <row r="8212" ht="12.75" x14ac:dyDescent="0.2"/>
    <row r="8213" ht="12.75" x14ac:dyDescent="0.2"/>
    <row r="8214" ht="12.75" x14ac:dyDescent="0.2"/>
    <row r="8215" ht="12.75" x14ac:dyDescent="0.2"/>
    <row r="8216" ht="12.75" x14ac:dyDescent="0.2"/>
    <row r="8217" ht="12.75" x14ac:dyDescent="0.2"/>
    <row r="8218" ht="12.75" x14ac:dyDescent="0.2"/>
    <row r="8219" ht="12.75" x14ac:dyDescent="0.2"/>
    <row r="8220" ht="12.75" x14ac:dyDescent="0.2"/>
    <row r="8221" ht="12.75" x14ac:dyDescent="0.2"/>
    <row r="8222" ht="12.75" x14ac:dyDescent="0.2"/>
    <row r="8223" ht="12.75" x14ac:dyDescent="0.2"/>
    <row r="8224" ht="12.75" x14ac:dyDescent="0.2"/>
    <row r="8225" ht="12.75" x14ac:dyDescent="0.2"/>
    <row r="8226" ht="12.75" x14ac:dyDescent="0.2"/>
    <row r="8227" ht="12.75" x14ac:dyDescent="0.2"/>
    <row r="8228" ht="12.75" x14ac:dyDescent="0.2"/>
    <row r="8229" ht="12.75" x14ac:dyDescent="0.2"/>
    <row r="8230" ht="12.75" x14ac:dyDescent="0.2"/>
    <row r="8231" ht="12.75" x14ac:dyDescent="0.2"/>
    <row r="8232" ht="12.75" x14ac:dyDescent="0.2"/>
    <row r="8233" ht="12.75" x14ac:dyDescent="0.2"/>
    <row r="8234" ht="12.75" x14ac:dyDescent="0.2"/>
    <row r="8235" ht="12.75" x14ac:dyDescent="0.2"/>
    <row r="8236" ht="12.75" x14ac:dyDescent="0.2"/>
    <row r="8237" ht="12.75" x14ac:dyDescent="0.2"/>
    <row r="8238" ht="12.75" x14ac:dyDescent="0.2"/>
    <row r="8239" ht="12.75" x14ac:dyDescent="0.2"/>
    <row r="8240" ht="12.75" x14ac:dyDescent="0.2"/>
    <row r="8241" ht="12.75" x14ac:dyDescent="0.2"/>
    <row r="8242" ht="12.75" x14ac:dyDescent="0.2"/>
    <row r="8243" ht="12.75" x14ac:dyDescent="0.2"/>
    <row r="8244" ht="12.75" x14ac:dyDescent="0.2"/>
    <row r="8245" ht="12.75" x14ac:dyDescent="0.2"/>
    <row r="8246" ht="12.75" x14ac:dyDescent="0.2"/>
    <row r="8247" ht="12.75" x14ac:dyDescent="0.2"/>
    <row r="8248" ht="12.75" x14ac:dyDescent="0.2"/>
    <row r="8249" ht="12.75" x14ac:dyDescent="0.2"/>
    <row r="8250" ht="12.75" x14ac:dyDescent="0.2"/>
    <row r="8251" ht="12.75" x14ac:dyDescent="0.2"/>
    <row r="8252" ht="12.75" x14ac:dyDescent="0.2"/>
    <row r="8253" ht="12.75" x14ac:dyDescent="0.2"/>
    <row r="8254" ht="12.75" x14ac:dyDescent="0.2"/>
    <row r="8255" ht="12.75" x14ac:dyDescent="0.2"/>
    <row r="8256" ht="12.75" x14ac:dyDescent="0.2"/>
    <row r="8257" ht="12.75" x14ac:dyDescent="0.2"/>
    <row r="8258" ht="12.75" x14ac:dyDescent="0.2"/>
    <row r="8259" ht="12.75" x14ac:dyDescent="0.2"/>
    <row r="8260" ht="12.75" x14ac:dyDescent="0.2"/>
    <row r="8261" ht="12.75" x14ac:dyDescent="0.2"/>
    <row r="8262" ht="12.75" x14ac:dyDescent="0.2"/>
    <row r="8263" ht="12.75" x14ac:dyDescent="0.2"/>
    <row r="8264" ht="12.75" x14ac:dyDescent="0.2"/>
    <row r="8265" ht="12.75" x14ac:dyDescent="0.2"/>
    <row r="8266" ht="12.75" x14ac:dyDescent="0.2"/>
    <row r="8267" ht="12.75" x14ac:dyDescent="0.2"/>
    <row r="8268" ht="12.75" x14ac:dyDescent="0.2"/>
    <row r="8269" ht="12.75" x14ac:dyDescent="0.2"/>
    <row r="8270" ht="12.75" x14ac:dyDescent="0.2"/>
    <row r="8271" ht="12.75" x14ac:dyDescent="0.2"/>
    <row r="8272" ht="12.75" x14ac:dyDescent="0.2"/>
    <row r="8273" ht="12.75" x14ac:dyDescent="0.2"/>
    <row r="8274" ht="12.75" x14ac:dyDescent="0.2"/>
    <row r="8275" ht="12.75" x14ac:dyDescent="0.2"/>
    <row r="8276" ht="12.75" x14ac:dyDescent="0.2"/>
    <row r="8277" ht="12.75" x14ac:dyDescent="0.2"/>
    <row r="8278" ht="12.75" x14ac:dyDescent="0.2"/>
    <row r="8279" ht="12.75" x14ac:dyDescent="0.2"/>
    <row r="8280" ht="12.75" x14ac:dyDescent="0.2"/>
    <row r="8281" ht="12.75" x14ac:dyDescent="0.2"/>
    <row r="8282" ht="12.75" x14ac:dyDescent="0.2"/>
    <row r="8283" ht="12.75" x14ac:dyDescent="0.2"/>
    <row r="8284" ht="12.75" x14ac:dyDescent="0.2"/>
    <row r="8285" ht="12.75" x14ac:dyDescent="0.2"/>
    <row r="8286" ht="12.75" x14ac:dyDescent="0.2"/>
    <row r="8287" ht="12.75" x14ac:dyDescent="0.2"/>
    <row r="8288" ht="12.75" x14ac:dyDescent="0.2"/>
    <row r="8289" ht="12.75" x14ac:dyDescent="0.2"/>
    <row r="8290" ht="12.75" x14ac:dyDescent="0.2"/>
    <row r="8291" ht="12.75" x14ac:dyDescent="0.2"/>
    <row r="8292" ht="12.75" x14ac:dyDescent="0.2"/>
    <row r="8293" ht="12.75" x14ac:dyDescent="0.2"/>
    <row r="8294" ht="12.75" x14ac:dyDescent="0.2"/>
    <row r="8295" ht="12.75" x14ac:dyDescent="0.2"/>
    <row r="8296" ht="12.75" x14ac:dyDescent="0.2"/>
    <row r="8297" ht="12.75" x14ac:dyDescent="0.2"/>
    <row r="8298" ht="12.75" x14ac:dyDescent="0.2"/>
    <row r="8299" ht="12.75" x14ac:dyDescent="0.2"/>
    <row r="8300" ht="12.75" x14ac:dyDescent="0.2"/>
    <row r="8301" ht="12.75" x14ac:dyDescent="0.2"/>
    <row r="8302" ht="12.75" x14ac:dyDescent="0.2"/>
    <row r="8303" ht="12.75" x14ac:dyDescent="0.2"/>
    <row r="8304" ht="12.75" x14ac:dyDescent="0.2"/>
    <row r="8305" ht="12.75" x14ac:dyDescent="0.2"/>
    <row r="8306" ht="12.75" x14ac:dyDescent="0.2"/>
    <row r="8307" ht="12.75" x14ac:dyDescent="0.2"/>
    <row r="8308" ht="12.75" x14ac:dyDescent="0.2"/>
    <row r="8309" ht="12.75" x14ac:dyDescent="0.2"/>
    <row r="8310" ht="12.75" x14ac:dyDescent="0.2"/>
    <row r="8311" ht="12.75" x14ac:dyDescent="0.2"/>
    <row r="8312" ht="12.75" x14ac:dyDescent="0.2"/>
    <row r="8313" ht="12.75" x14ac:dyDescent="0.2"/>
    <row r="8314" ht="12.75" x14ac:dyDescent="0.2"/>
    <row r="8315" ht="12.75" x14ac:dyDescent="0.2"/>
    <row r="8316" ht="12.75" x14ac:dyDescent="0.2"/>
    <row r="8317" ht="12.75" x14ac:dyDescent="0.2"/>
    <row r="8318" ht="12.75" x14ac:dyDescent="0.2"/>
    <row r="8319" ht="12.75" x14ac:dyDescent="0.2"/>
    <row r="8320" ht="12.75" x14ac:dyDescent="0.2"/>
    <row r="8321" ht="12.75" x14ac:dyDescent="0.2"/>
    <row r="8322" ht="12.75" x14ac:dyDescent="0.2"/>
    <row r="8323" ht="12.75" x14ac:dyDescent="0.2"/>
    <row r="8324" ht="12.75" x14ac:dyDescent="0.2"/>
    <row r="8325" ht="12.75" x14ac:dyDescent="0.2"/>
    <row r="8326" ht="12.75" x14ac:dyDescent="0.2"/>
    <row r="8327" ht="12.75" x14ac:dyDescent="0.2"/>
    <row r="8328" ht="12.75" x14ac:dyDescent="0.2"/>
    <row r="8329" ht="12.75" x14ac:dyDescent="0.2"/>
    <row r="8330" ht="12.75" x14ac:dyDescent="0.2"/>
    <row r="8331" ht="12.75" x14ac:dyDescent="0.2"/>
    <row r="8332" ht="12.75" x14ac:dyDescent="0.2"/>
    <row r="8333" ht="12.75" x14ac:dyDescent="0.2"/>
    <row r="8334" ht="12.75" x14ac:dyDescent="0.2"/>
    <row r="8335" ht="12.75" x14ac:dyDescent="0.2"/>
    <row r="8336" ht="12.75" x14ac:dyDescent="0.2"/>
    <row r="8337" ht="12.75" x14ac:dyDescent="0.2"/>
    <row r="8338" ht="12.75" x14ac:dyDescent="0.2"/>
    <row r="8339" ht="12.75" x14ac:dyDescent="0.2"/>
    <row r="8340" ht="12.75" x14ac:dyDescent="0.2"/>
    <row r="8341" ht="12.75" x14ac:dyDescent="0.2"/>
    <row r="8342" ht="12.75" x14ac:dyDescent="0.2"/>
    <row r="8343" ht="12.75" x14ac:dyDescent="0.2"/>
    <row r="8344" ht="12.75" x14ac:dyDescent="0.2"/>
    <row r="8345" ht="12.75" x14ac:dyDescent="0.2"/>
    <row r="8346" ht="12.75" x14ac:dyDescent="0.2"/>
    <row r="8347" ht="12.75" x14ac:dyDescent="0.2"/>
    <row r="8348" ht="12.75" x14ac:dyDescent="0.2"/>
    <row r="8349" ht="12.75" x14ac:dyDescent="0.2"/>
    <row r="8350" ht="12.75" x14ac:dyDescent="0.2"/>
    <row r="8351" ht="12.75" x14ac:dyDescent="0.2"/>
    <row r="8352" ht="12.75" x14ac:dyDescent="0.2"/>
    <row r="8353" ht="12.75" x14ac:dyDescent="0.2"/>
    <row r="8354" ht="12.75" x14ac:dyDescent="0.2"/>
    <row r="8355" ht="12.75" x14ac:dyDescent="0.2"/>
    <row r="8356" ht="12.75" x14ac:dyDescent="0.2"/>
    <row r="8357" ht="12.75" x14ac:dyDescent="0.2"/>
    <row r="8358" ht="12.75" x14ac:dyDescent="0.2"/>
    <row r="8359" ht="12.75" x14ac:dyDescent="0.2"/>
    <row r="8360" ht="12.75" x14ac:dyDescent="0.2"/>
    <row r="8361" ht="12.75" x14ac:dyDescent="0.2"/>
    <row r="8362" ht="12.75" x14ac:dyDescent="0.2"/>
    <row r="8363" ht="12.75" x14ac:dyDescent="0.2"/>
    <row r="8364" ht="12.75" x14ac:dyDescent="0.2"/>
    <row r="8365" ht="12.75" x14ac:dyDescent="0.2"/>
    <row r="8366" ht="12.75" x14ac:dyDescent="0.2"/>
    <row r="8367" ht="12.75" x14ac:dyDescent="0.2"/>
    <row r="8368" ht="12.75" x14ac:dyDescent="0.2"/>
    <row r="8369" ht="12.75" x14ac:dyDescent="0.2"/>
    <row r="8370" ht="12.75" x14ac:dyDescent="0.2"/>
    <row r="8371" ht="12.75" x14ac:dyDescent="0.2"/>
    <row r="8372" ht="12.75" x14ac:dyDescent="0.2"/>
    <row r="8373" ht="12.75" x14ac:dyDescent="0.2"/>
    <row r="8374" ht="12.75" x14ac:dyDescent="0.2"/>
    <row r="8375" ht="12.75" x14ac:dyDescent="0.2"/>
    <row r="8376" ht="12.75" x14ac:dyDescent="0.2"/>
    <row r="8377" ht="12.75" x14ac:dyDescent="0.2"/>
    <row r="8378" ht="12.75" x14ac:dyDescent="0.2"/>
    <row r="8379" ht="12.75" x14ac:dyDescent="0.2"/>
    <row r="8380" ht="12.75" x14ac:dyDescent="0.2"/>
    <row r="8381" ht="12.75" x14ac:dyDescent="0.2"/>
    <row r="8382" ht="12.75" x14ac:dyDescent="0.2"/>
    <row r="8383" ht="12.75" x14ac:dyDescent="0.2"/>
    <row r="8384" ht="12.75" x14ac:dyDescent="0.2"/>
    <row r="8385" ht="12.75" x14ac:dyDescent="0.2"/>
    <row r="8386" ht="12.75" x14ac:dyDescent="0.2"/>
    <row r="8387" ht="12.75" x14ac:dyDescent="0.2"/>
    <row r="8388" ht="12.75" x14ac:dyDescent="0.2"/>
    <row r="8389" ht="12.75" x14ac:dyDescent="0.2"/>
    <row r="8390" ht="12.75" x14ac:dyDescent="0.2"/>
    <row r="8391" ht="12.75" x14ac:dyDescent="0.2"/>
    <row r="8392" ht="12.75" x14ac:dyDescent="0.2"/>
    <row r="8393" ht="12.75" x14ac:dyDescent="0.2"/>
    <row r="8394" ht="12.75" x14ac:dyDescent="0.2"/>
    <row r="8395" ht="12.75" x14ac:dyDescent="0.2"/>
    <row r="8396" ht="12.75" x14ac:dyDescent="0.2"/>
    <row r="8397" ht="12.75" x14ac:dyDescent="0.2"/>
    <row r="8398" ht="12.75" x14ac:dyDescent="0.2"/>
    <row r="8399" ht="12.75" x14ac:dyDescent="0.2"/>
    <row r="8400" ht="12.75" x14ac:dyDescent="0.2"/>
    <row r="8401" ht="12.75" x14ac:dyDescent="0.2"/>
    <row r="8402" ht="12.75" x14ac:dyDescent="0.2"/>
    <row r="8403" ht="12.75" x14ac:dyDescent="0.2"/>
    <row r="8404" ht="12.75" x14ac:dyDescent="0.2"/>
    <row r="8405" ht="12.75" x14ac:dyDescent="0.2"/>
    <row r="8406" ht="12.75" x14ac:dyDescent="0.2"/>
    <row r="8407" ht="12.75" x14ac:dyDescent="0.2"/>
    <row r="8408" ht="12.75" x14ac:dyDescent="0.2"/>
    <row r="8409" ht="12.75" x14ac:dyDescent="0.2"/>
    <row r="8410" ht="12.75" x14ac:dyDescent="0.2"/>
    <row r="8411" ht="12.75" x14ac:dyDescent="0.2"/>
    <row r="8412" ht="12.75" x14ac:dyDescent="0.2"/>
    <row r="8413" ht="12.75" x14ac:dyDescent="0.2"/>
    <row r="8414" ht="12.75" x14ac:dyDescent="0.2"/>
    <row r="8415" ht="12.75" x14ac:dyDescent="0.2"/>
    <row r="8416" ht="12.75" x14ac:dyDescent="0.2"/>
    <row r="8417" ht="12.75" x14ac:dyDescent="0.2"/>
    <row r="8418" ht="12.75" x14ac:dyDescent="0.2"/>
    <row r="8419" ht="12.75" x14ac:dyDescent="0.2"/>
    <row r="8420" ht="12.75" x14ac:dyDescent="0.2"/>
    <row r="8421" ht="12.75" x14ac:dyDescent="0.2"/>
    <row r="8422" ht="12.75" x14ac:dyDescent="0.2"/>
    <row r="8423" ht="12.75" x14ac:dyDescent="0.2"/>
    <row r="8424" ht="12.75" x14ac:dyDescent="0.2"/>
    <row r="8425" ht="12.75" x14ac:dyDescent="0.2"/>
    <row r="8426" ht="12.75" x14ac:dyDescent="0.2"/>
    <row r="8427" ht="12.75" x14ac:dyDescent="0.2"/>
    <row r="8428" ht="12.75" x14ac:dyDescent="0.2"/>
    <row r="8429" ht="12.75" x14ac:dyDescent="0.2"/>
    <row r="8430" ht="12.75" x14ac:dyDescent="0.2"/>
    <row r="8431" ht="12.75" x14ac:dyDescent="0.2"/>
    <row r="8432" ht="12.75" x14ac:dyDescent="0.2"/>
    <row r="8433" ht="12.75" x14ac:dyDescent="0.2"/>
    <row r="8434" ht="12.75" x14ac:dyDescent="0.2"/>
    <row r="8435" ht="12.75" x14ac:dyDescent="0.2"/>
    <row r="8436" ht="12.75" x14ac:dyDescent="0.2"/>
    <row r="8437" ht="12.75" x14ac:dyDescent="0.2"/>
    <row r="8438" ht="12.75" x14ac:dyDescent="0.2"/>
    <row r="8439" ht="12.75" x14ac:dyDescent="0.2"/>
    <row r="8440" ht="12.75" x14ac:dyDescent="0.2"/>
    <row r="8441" ht="12.75" x14ac:dyDescent="0.2"/>
    <row r="8442" ht="12.75" x14ac:dyDescent="0.2"/>
    <row r="8443" ht="12.75" x14ac:dyDescent="0.2"/>
    <row r="8444" ht="12.75" x14ac:dyDescent="0.2"/>
    <row r="8445" ht="12.75" x14ac:dyDescent="0.2"/>
    <row r="8446" ht="12.75" x14ac:dyDescent="0.2"/>
    <row r="8447" ht="12.75" x14ac:dyDescent="0.2"/>
    <row r="8448" ht="12.75" x14ac:dyDescent="0.2"/>
    <row r="8449" ht="12.75" x14ac:dyDescent="0.2"/>
    <row r="8450" ht="12.75" x14ac:dyDescent="0.2"/>
    <row r="8451" ht="12.75" x14ac:dyDescent="0.2"/>
    <row r="8452" ht="12.75" x14ac:dyDescent="0.2"/>
    <row r="8453" ht="12.75" x14ac:dyDescent="0.2"/>
    <row r="8454" ht="12.75" x14ac:dyDescent="0.2"/>
    <row r="8455" ht="12.75" x14ac:dyDescent="0.2"/>
    <row r="8456" ht="12.75" x14ac:dyDescent="0.2"/>
    <row r="8457" ht="12.75" x14ac:dyDescent="0.2"/>
    <row r="8458" ht="12.75" x14ac:dyDescent="0.2"/>
    <row r="8459" ht="12.75" x14ac:dyDescent="0.2"/>
    <row r="8460" ht="12.75" x14ac:dyDescent="0.2"/>
    <row r="8461" ht="12.75" x14ac:dyDescent="0.2"/>
    <row r="8462" ht="12.75" x14ac:dyDescent="0.2"/>
    <row r="8463" ht="12.75" x14ac:dyDescent="0.2"/>
    <row r="8464" ht="12.75" x14ac:dyDescent="0.2"/>
    <row r="8465" ht="12.75" x14ac:dyDescent="0.2"/>
    <row r="8466" ht="12.75" x14ac:dyDescent="0.2"/>
    <row r="8467" ht="12.75" x14ac:dyDescent="0.2"/>
    <row r="8468" ht="12.75" x14ac:dyDescent="0.2"/>
    <row r="8469" ht="12.75" x14ac:dyDescent="0.2"/>
    <row r="8470" ht="12.75" x14ac:dyDescent="0.2"/>
    <row r="8471" ht="12.75" x14ac:dyDescent="0.2"/>
    <row r="8472" ht="12.75" x14ac:dyDescent="0.2"/>
    <row r="8473" ht="12.75" x14ac:dyDescent="0.2"/>
    <row r="8474" ht="12.75" x14ac:dyDescent="0.2"/>
    <row r="8475" ht="12.75" x14ac:dyDescent="0.2"/>
    <row r="8476" ht="12.75" x14ac:dyDescent="0.2"/>
    <row r="8477" ht="12.75" x14ac:dyDescent="0.2"/>
    <row r="8478" ht="12.75" x14ac:dyDescent="0.2"/>
    <row r="8479" ht="12.75" x14ac:dyDescent="0.2"/>
    <row r="8480" ht="12.75" x14ac:dyDescent="0.2"/>
    <row r="8481" ht="12.75" x14ac:dyDescent="0.2"/>
    <row r="8482" ht="12.75" x14ac:dyDescent="0.2"/>
    <row r="8483" ht="12.75" x14ac:dyDescent="0.2"/>
    <row r="8484" ht="12.75" x14ac:dyDescent="0.2"/>
    <row r="8485" ht="12.75" x14ac:dyDescent="0.2"/>
    <row r="8486" ht="12.75" x14ac:dyDescent="0.2"/>
    <row r="8487" ht="12.75" x14ac:dyDescent="0.2"/>
    <row r="8488" ht="12.75" x14ac:dyDescent="0.2"/>
    <row r="8489" ht="12.75" x14ac:dyDescent="0.2"/>
    <row r="8490" ht="12.75" x14ac:dyDescent="0.2"/>
    <row r="8491" ht="12.75" x14ac:dyDescent="0.2"/>
    <row r="8492" ht="12.75" x14ac:dyDescent="0.2"/>
    <row r="8493" ht="12.75" x14ac:dyDescent="0.2"/>
    <row r="8494" ht="12.75" x14ac:dyDescent="0.2"/>
    <row r="8495" ht="12.75" x14ac:dyDescent="0.2"/>
    <row r="8496" ht="12.75" x14ac:dyDescent="0.2"/>
    <row r="8497" ht="12.75" x14ac:dyDescent="0.2"/>
    <row r="8498" ht="12.75" x14ac:dyDescent="0.2"/>
    <row r="8499" ht="12.75" x14ac:dyDescent="0.2"/>
    <row r="8500" ht="12.75" x14ac:dyDescent="0.2"/>
    <row r="8501" ht="12.75" x14ac:dyDescent="0.2"/>
    <row r="8502" ht="12.75" x14ac:dyDescent="0.2"/>
    <row r="8503" ht="12.75" x14ac:dyDescent="0.2"/>
    <row r="8504" ht="12.75" x14ac:dyDescent="0.2"/>
    <row r="8505" ht="12.75" x14ac:dyDescent="0.2"/>
    <row r="8506" ht="12.75" x14ac:dyDescent="0.2"/>
    <row r="8507" ht="12.75" x14ac:dyDescent="0.2"/>
    <row r="8508" ht="12.75" x14ac:dyDescent="0.2"/>
    <row r="8509" ht="12.75" x14ac:dyDescent="0.2"/>
    <row r="8510" ht="12.75" x14ac:dyDescent="0.2"/>
    <row r="8511" ht="12.75" x14ac:dyDescent="0.2"/>
    <row r="8512" ht="12.75" x14ac:dyDescent="0.2"/>
    <row r="8513" ht="12.75" x14ac:dyDescent="0.2"/>
    <row r="8514" ht="12.75" x14ac:dyDescent="0.2"/>
    <row r="8515" ht="12.75" x14ac:dyDescent="0.2"/>
    <row r="8516" ht="12.75" x14ac:dyDescent="0.2"/>
    <row r="8517" ht="12.75" x14ac:dyDescent="0.2"/>
    <row r="8518" ht="12.75" x14ac:dyDescent="0.2"/>
    <row r="8519" ht="12.75" x14ac:dyDescent="0.2"/>
    <row r="8520" ht="12.75" x14ac:dyDescent="0.2"/>
    <row r="8521" ht="12.75" x14ac:dyDescent="0.2"/>
    <row r="8522" ht="12.75" x14ac:dyDescent="0.2"/>
    <row r="8523" ht="12.75" x14ac:dyDescent="0.2"/>
    <row r="8524" ht="12.75" x14ac:dyDescent="0.2"/>
    <row r="8525" ht="12.75" x14ac:dyDescent="0.2"/>
    <row r="8526" ht="12.75" x14ac:dyDescent="0.2"/>
    <row r="8527" ht="12.75" x14ac:dyDescent="0.2"/>
    <row r="8528" ht="12.75" x14ac:dyDescent="0.2"/>
    <row r="8529" ht="12.75" x14ac:dyDescent="0.2"/>
    <row r="8530" ht="12.75" x14ac:dyDescent="0.2"/>
    <row r="8531" ht="12.75" x14ac:dyDescent="0.2"/>
    <row r="8532" ht="12.75" x14ac:dyDescent="0.2"/>
    <row r="8533" ht="12.75" x14ac:dyDescent="0.2"/>
    <row r="8534" ht="12.75" x14ac:dyDescent="0.2"/>
    <row r="8535" ht="12.75" x14ac:dyDescent="0.2"/>
    <row r="8536" ht="12.75" x14ac:dyDescent="0.2"/>
    <row r="8537" ht="12.75" x14ac:dyDescent="0.2"/>
    <row r="8538" ht="12.75" x14ac:dyDescent="0.2"/>
    <row r="8539" ht="12.75" x14ac:dyDescent="0.2"/>
    <row r="8540" ht="12.75" x14ac:dyDescent="0.2"/>
    <row r="8541" ht="12.75" x14ac:dyDescent="0.2"/>
    <row r="8542" ht="12.75" x14ac:dyDescent="0.2"/>
    <row r="8543" ht="12.75" x14ac:dyDescent="0.2"/>
    <row r="8544" ht="12.75" x14ac:dyDescent="0.2"/>
    <row r="8545" ht="12.75" x14ac:dyDescent="0.2"/>
    <row r="8546" ht="12.75" x14ac:dyDescent="0.2"/>
    <row r="8547" ht="12.75" x14ac:dyDescent="0.2"/>
    <row r="8548" ht="12.75" x14ac:dyDescent="0.2"/>
    <row r="8549" ht="12.75" x14ac:dyDescent="0.2"/>
    <row r="8550" ht="12.75" x14ac:dyDescent="0.2"/>
    <row r="8551" ht="12.75" x14ac:dyDescent="0.2"/>
    <row r="8552" ht="12.75" x14ac:dyDescent="0.2"/>
    <row r="8553" ht="12.75" x14ac:dyDescent="0.2"/>
    <row r="8554" ht="12.75" x14ac:dyDescent="0.2"/>
    <row r="8555" ht="12.75" x14ac:dyDescent="0.2"/>
    <row r="8556" ht="12.75" x14ac:dyDescent="0.2"/>
    <row r="8557" ht="12.75" x14ac:dyDescent="0.2"/>
    <row r="8558" ht="12.75" x14ac:dyDescent="0.2"/>
    <row r="8559" ht="12.75" x14ac:dyDescent="0.2"/>
    <row r="8560" ht="12.75" x14ac:dyDescent="0.2"/>
    <row r="8561" ht="12.75" x14ac:dyDescent="0.2"/>
    <row r="8562" ht="12.75" x14ac:dyDescent="0.2"/>
    <row r="8563" ht="12.75" x14ac:dyDescent="0.2"/>
    <row r="8564" ht="12.75" x14ac:dyDescent="0.2"/>
    <row r="8565" ht="12.75" x14ac:dyDescent="0.2"/>
    <row r="8566" ht="12.75" x14ac:dyDescent="0.2"/>
    <row r="8567" ht="12.75" x14ac:dyDescent="0.2"/>
    <row r="8568" ht="12.75" x14ac:dyDescent="0.2"/>
    <row r="8569" ht="12.75" x14ac:dyDescent="0.2"/>
    <row r="8570" ht="12.75" x14ac:dyDescent="0.2"/>
    <row r="8571" ht="12.75" x14ac:dyDescent="0.2"/>
    <row r="8572" ht="12.75" x14ac:dyDescent="0.2"/>
    <row r="8573" ht="12.75" x14ac:dyDescent="0.2"/>
    <row r="8574" ht="12.75" x14ac:dyDescent="0.2"/>
    <row r="8575" ht="12.75" x14ac:dyDescent="0.2"/>
    <row r="8576" ht="12.75" x14ac:dyDescent="0.2"/>
    <row r="8577" ht="12.75" x14ac:dyDescent="0.2"/>
    <row r="8578" ht="12.75" x14ac:dyDescent="0.2"/>
    <row r="8579" ht="12.75" x14ac:dyDescent="0.2"/>
    <row r="8580" ht="12.75" x14ac:dyDescent="0.2"/>
    <row r="8581" ht="12.75" x14ac:dyDescent="0.2"/>
    <row r="8582" ht="12.75" x14ac:dyDescent="0.2"/>
    <row r="8583" ht="12.75" x14ac:dyDescent="0.2"/>
    <row r="8584" ht="12.75" x14ac:dyDescent="0.2"/>
    <row r="8585" ht="12.75" x14ac:dyDescent="0.2"/>
    <row r="8586" ht="12.75" x14ac:dyDescent="0.2"/>
    <row r="8587" ht="12.75" x14ac:dyDescent="0.2"/>
    <row r="8588" ht="12.75" x14ac:dyDescent="0.2"/>
    <row r="8589" ht="12.75" x14ac:dyDescent="0.2"/>
    <row r="8590" ht="12.75" x14ac:dyDescent="0.2"/>
    <row r="8591" ht="12.75" x14ac:dyDescent="0.2"/>
    <row r="8592" ht="12.75" x14ac:dyDescent="0.2"/>
    <row r="8593" ht="12.75" x14ac:dyDescent="0.2"/>
    <row r="8594" ht="12.75" x14ac:dyDescent="0.2"/>
    <row r="8595" ht="12.75" x14ac:dyDescent="0.2"/>
    <row r="8596" ht="12.75" x14ac:dyDescent="0.2"/>
    <row r="8597" ht="12.75" x14ac:dyDescent="0.2"/>
    <row r="8598" ht="12.75" x14ac:dyDescent="0.2"/>
    <row r="8599" ht="12.75" x14ac:dyDescent="0.2"/>
    <row r="8600" ht="12.75" x14ac:dyDescent="0.2"/>
    <row r="8601" ht="12.75" x14ac:dyDescent="0.2"/>
    <row r="8602" ht="12.75" x14ac:dyDescent="0.2"/>
    <row r="8603" ht="12.75" x14ac:dyDescent="0.2"/>
    <row r="8604" ht="12.75" x14ac:dyDescent="0.2"/>
    <row r="8605" ht="12.75" x14ac:dyDescent="0.2"/>
    <row r="8606" ht="12.75" x14ac:dyDescent="0.2"/>
    <row r="8607" ht="12.75" x14ac:dyDescent="0.2"/>
    <row r="8608" ht="12.75" x14ac:dyDescent="0.2"/>
    <row r="8609" ht="12.75" x14ac:dyDescent="0.2"/>
    <row r="8610" ht="12.75" x14ac:dyDescent="0.2"/>
    <row r="8611" ht="12.75" x14ac:dyDescent="0.2"/>
    <row r="8612" ht="12.75" x14ac:dyDescent="0.2"/>
    <row r="8613" ht="12.75" x14ac:dyDescent="0.2"/>
    <row r="8614" ht="12.75" x14ac:dyDescent="0.2"/>
    <row r="8615" ht="12.75" x14ac:dyDescent="0.2"/>
    <row r="8616" ht="12.75" x14ac:dyDescent="0.2"/>
    <row r="8617" ht="12.75" x14ac:dyDescent="0.2"/>
    <row r="8618" ht="12.75" x14ac:dyDescent="0.2"/>
    <row r="8619" ht="12.75" x14ac:dyDescent="0.2"/>
    <row r="8620" ht="12.75" x14ac:dyDescent="0.2"/>
    <row r="8621" ht="12.75" x14ac:dyDescent="0.2"/>
    <row r="8622" ht="12.75" x14ac:dyDescent="0.2"/>
    <row r="8623" ht="12.75" x14ac:dyDescent="0.2"/>
    <row r="8624" ht="12.75" x14ac:dyDescent="0.2"/>
    <row r="8625" ht="12.75" x14ac:dyDescent="0.2"/>
    <row r="8626" ht="12.75" x14ac:dyDescent="0.2"/>
    <row r="8627" ht="12.75" x14ac:dyDescent="0.2"/>
    <row r="8628" ht="12.75" x14ac:dyDescent="0.2"/>
    <row r="8629" ht="12.75" x14ac:dyDescent="0.2"/>
    <row r="8630" ht="12.75" x14ac:dyDescent="0.2"/>
    <row r="8631" ht="12.75" x14ac:dyDescent="0.2"/>
    <row r="8632" ht="12.75" x14ac:dyDescent="0.2"/>
    <row r="8633" ht="12.75" x14ac:dyDescent="0.2"/>
    <row r="8634" ht="12.75" x14ac:dyDescent="0.2"/>
    <row r="8635" ht="12.75" x14ac:dyDescent="0.2"/>
    <row r="8636" ht="12.75" x14ac:dyDescent="0.2"/>
    <row r="8637" ht="12.75" x14ac:dyDescent="0.2"/>
    <row r="8638" ht="12.75" x14ac:dyDescent="0.2"/>
    <row r="8639" ht="12.75" x14ac:dyDescent="0.2"/>
    <row r="8640" ht="12.75" x14ac:dyDescent="0.2"/>
    <row r="8641" ht="12.75" x14ac:dyDescent="0.2"/>
    <row r="8642" ht="12.75" x14ac:dyDescent="0.2"/>
    <row r="8643" ht="12.75" x14ac:dyDescent="0.2"/>
    <row r="8644" ht="12.75" x14ac:dyDescent="0.2"/>
    <row r="8645" ht="12.75" x14ac:dyDescent="0.2"/>
    <row r="8646" ht="12.75" x14ac:dyDescent="0.2"/>
    <row r="8647" ht="12.75" x14ac:dyDescent="0.2"/>
    <row r="8648" ht="12.75" x14ac:dyDescent="0.2"/>
    <row r="8649" ht="12.75" x14ac:dyDescent="0.2"/>
    <row r="8650" ht="12.75" x14ac:dyDescent="0.2"/>
    <row r="8651" ht="12.75" x14ac:dyDescent="0.2"/>
    <row r="8652" ht="12.75" x14ac:dyDescent="0.2"/>
    <row r="8653" ht="12.75" x14ac:dyDescent="0.2"/>
    <row r="8654" ht="12.75" x14ac:dyDescent="0.2"/>
    <row r="8655" ht="12.75" x14ac:dyDescent="0.2"/>
    <row r="8656" ht="12.75" x14ac:dyDescent="0.2"/>
    <row r="8657" ht="12.75" x14ac:dyDescent="0.2"/>
    <row r="8658" ht="12.75" x14ac:dyDescent="0.2"/>
    <row r="8659" ht="12.75" x14ac:dyDescent="0.2"/>
    <row r="8660" ht="12.75" x14ac:dyDescent="0.2"/>
    <row r="8661" ht="12.75" x14ac:dyDescent="0.2"/>
    <row r="8662" ht="12.75" x14ac:dyDescent="0.2"/>
    <row r="8663" ht="12.75" x14ac:dyDescent="0.2"/>
    <row r="8664" ht="12.75" x14ac:dyDescent="0.2"/>
    <row r="8665" ht="12.75" x14ac:dyDescent="0.2"/>
    <row r="8666" ht="12.75" x14ac:dyDescent="0.2"/>
    <row r="8667" ht="12.75" x14ac:dyDescent="0.2"/>
    <row r="8668" ht="12.75" x14ac:dyDescent="0.2"/>
    <row r="8669" ht="12.75" x14ac:dyDescent="0.2"/>
    <row r="8670" ht="12.75" x14ac:dyDescent="0.2"/>
    <row r="8671" ht="12.75" x14ac:dyDescent="0.2"/>
    <row r="8672" ht="12.75" x14ac:dyDescent="0.2"/>
    <row r="8673" ht="12.75" x14ac:dyDescent="0.2"/>
    <row r="8674" ht="12.75" x14ac:dyDescent="0.2"/>
    <row r="8675" ht="12.75" x14ac:dyDescent="0.2"/>
    <row r="8676" ht="12.75" x14ac:dyDescent="0.2"/>
    <row r="8677" ht="12.75" x14ac:dyDescent="0.2"/>
    <row r="8678" ht="12.75" x14ac:dyDescent="0.2"/>
    <row r="8679" ht="12.75" x14ac:dyDescent="0.2"/>
    <row r="8680" ht="12.75" x14ac:dyDescent="0.2"/>
    <row r="8681" ht="12.75" x14ac:dyDescent="0.2"/>
    <row r="8682" ht="12.75" x14ac:dyDescent="0.2"/>
    <row r="8683" ht="12.75" x14ac:dyDescent="0.2"/>
    <row r="8684" ht="12.75" x14ac:dyDescent="0.2"/>
    <row r="8685" ht="12.75" x14ac:dyDescent="0.2"/>
    <row r="8686" ht="12.75" x14ac:dyDescent="0.2"/>
    <row r="8687" ht="12.75" x14ac:dyDescent="0.2"/>
    <row r="8688" ht="12.75" x14ac:dyDescent="0.2"/>
    <row r="8689" ht="12.75" x14ac:dyDescent="0.2"/>
    <row r="8690" ht="12.75" x14ac:dyDescent="0.2"/>
    <row r="8691" ht="12.75" x14ac:dyDescent="0.2"/>
    <row r="8692" ht="12.75" x14ac:dyDescent="0.2"/>
    <row r="8693" ht="12.75" x14ac:dyDescent="0.2"/>
    <row r="8694" ht="12.75" x14ac:dyDescent="0.2"/>
    <row r="8695" ht="12.75" x14ac:dyDescent="0.2"/>
    <row r="8696" ht="12.75" x14ac:dyDescent="0.2"/>
    <row r="8697" ht="12.75" x14ac:dyDescent="0.2"/>
    <row r="8698" ht="12.75" x14ac:dyDescent="0.2"/>
    <row r="8699" ht="12.75" x14ac:dyDescent="0.2"/>
    <row r="8700" ht="12.75" x14ac:dyDescent="0.2"/>
    <row r="8701" ht="12.75" x14ac:dyDescent="0.2"/>
    <row r="8702" ht="12.75" x14ac:dyDescent="0.2"/>
    <row r="8703" ht="12.75" x14ac:dyDescent="0.2"/>
    <row r="8704" ht="12.75" x14ac:dyDescent="0.2"/>
    <row r="8705" ht="12.75" x14ac:dyDescent="0.2"/>
    <row r="8706" ht="12.75" x14ac:dyDescent="0.2"/>
    <row r="8707" ht="12.75" x14ac:dyDescent="0.2"/>
    <row r="8708" ht="12.75" x14ac:dyDescent="0.2"/>
    <row r="8709" ht="12.75" x14ac:dyDescent="0.2"/>
    <row r="8710" ht="12.75" x14ac:dyDescent="0.2"/>
    <row r="8711" ht="12.75" x14ac:dyDescent="0.2"/>
    <row r="8712" ht="12.75" x14ac:dyDescent="0.2"/>
    <row r="8713" ht="12.75" x14ac:dyDescent="0.2"/>
    <row r="8714" ht="12.75" x14ac:dyDescent="0.2"/>
    <row r="8715" ht="12.75" x14ac:dyDescent="0.2"/>
    <row r="8716" ht="12.75" x14ac:dyDescent="0.2"/>
    <row r="8717" ht="12.75" x14ac:dyDescent="0.2"/>
    <row r="8718" ht="12.75" x14ac:dyDescent="0.2"/>
    <row r="8719" ht="12.75" x14ac:dyDescent="0.2"/>
    <row r="8720" ht="12.75" x14ac:dyDescent="0.2"/>
    <row r="8721" ht="12.75" x14ac:dyDescent="0.2"/>
    <row r="8722" ht="12.75" x14ac:dyDescent="0.2"/>
    <row r="8723" ht="12.75" x14ac:dyDescent="0.2"/>
    <row r="8724" ht="12.75" x14ac:dyDescent="0.2"/>
    <row r="8725" ht="12.75" x14ac:dyDescent="0.2"/>
    <row r="8726" ht="12.75" x14ac:dyDescent="0.2"/>
    <row r="8727" ht="12.75" x14ac:dyDescent="0.2"/>
    <row r="8728" ht="12.75" x14ac:dyDescent="0.2"/>
    <row r="8729" ht="12.75" x14ac:dyDescent="0.2"/>
    <row r="8730" ht="12.75" x14ac:dyDescent="0.2"/>
    <row r="8731" ht="12.75" x14ac:dyDescent="0.2"/>
    <row r="8732" ht="12.75" x14ac:dyDescent="0.2"/>
    <row r="8733" ht="12.75" x14ac:dyDescent="0.2"/>
    <row r="8734" ht="12.75" x14ac:dyDescent="0.2"/>
    <row r="8735" ht="12.75" x14ac:dyDescent="0.2"/>
    <row r="8736" ht="12.75" x14ac:dyDescent="0.2"/>
    <row r="8737" ht="12.75" x14ac:dyDescent="0.2"/>
    <row r="8738" ht="12.75" x14ac:dyDescent="0.2"/>
    <row r="8739" ht="12.75" x14ac:dyDescent="0.2"/>
    <row r="8740" ht="12.75" x14ac:dyDescent="0.2"/>
    <row r="8741" ht="12.75" x14ac:dyDescent="0.2"/>
    <row r="8742" ht="12.75" x14ac:dyDescent="0.2"/>
    <row r="8743" ht="12.75" x14ac:dyDescent="0.2"/>
    <row r="8744" ht="12.75" x14ac:dyDescent="0.2"/>
    <row r="8745" ht="12.75" x14ac:dyDescent="0.2"/>
    <row r="8746" ht="12.75" x14ac:dyDescent="0.2"/>
    <row r="8747" ht="12.75" x14ac:dyDescent="0.2"/>
    <row r="8748" ht="12.75" x14ac:dyDescent="0.2"/>
    <row r="8749" ht="12.75" x14ac:dyDescent="0.2"/>
    <row r="8750" ht="12.75" x14ac:dyDescent="0.2"/>
    <row r="8751" ht="12.75" x14ac:dyDescent="0.2"/>
    <row r="8752" ht="12.75" x14ac:dyDescent="0.2"/>
    <row r="8753" ht="12.75" x14ac:dyDescent="0.2"/>
    <row r="8754" ht="12.75" x14ac:dyDescent="0.2"/>
    <row r="8755" ht="12.75" x14ac:dyDescent="0.2"/>
    <row r="8756" ht="12.75" x14ac:dyDescent="0.2"/>
    <row r="8757" ht="12.75" x14ac:dyDescent="0.2"/>
    <row r="8758" ht="12.75" x14ac:dyDescent="0.2"/>
    <row r="8759" ht="12.75" x14ac:dyDescent="0.2"/>
    <row r="8760" ht="12.75" x14ac:dyDescent="0.2"/>
    <row r="8761" ht="12.75" x14ac:dyDescent="0.2"/>
    <row r="8762" ht="12.75" x14ac:dyDescent="0.2"/>
    <row r="8763" ht="12.75" x14ac:dyDescent="0.2"/>
    <row r="8764" ht="12.75" x14ac:dyDescent="0.2"/>
    <row r="8765" ht="12.75" x14ac:dyDescent="0.2"/>
    <row r="8766" ht="12.75" x14ac:dyDescent="0.2"/>
    <row r="8767" ht="12.75" x14ac:dyDescent="0.2"/>
    <row r="8768" ht="12.75" x14ac:dyDescent="0.2"/>
    <row r="8769" ht="12.75" x14ac:dyDescent="0.2"/>
    <row r="8770" ht="12.75" x14ac:dyDescent="0.2"/>
    <row r="8771" ht="12.75" x14ac:dyDescent="0.2"/>
    <row r="8772" ht="12.75" x14ac:dyDescent="0.2"/>
    <row r="8773" ht="12.75" x14ac:dyDescent="0.2"/>
    <row r="8774" ht="12.75" x14ac:dyDescent="0.2"/>
    <row r="8775" ht="12.75" x14ac:dyDescent="0.2"/>
    <row r="8776" ht="12.75" x14ac:dyDescent="0.2"/>
    <row r="8777" ht="12.75" x14ac:dyDescent="0.2"/>
    <row r="8778" ht="12.75" x14ac:dyDescent="0.2"/>
    <row r="8779" ht="12.75" x14ac:dyDescent="0.2"/>
    <row r="8780" ht="12.75" x14ac:dyDescent="0.2"/>
    <row r="8781" ht="12.75" x14ac:dyDescent="0.2"/>
    <row r="8782" ht="12.75" x14ac:dyDescent="0.2"/>
    <row r="8783" ht="12.75" x14ac:dyDescent="0.2"/>
    <row r="8784" ht="12.75" x14ac:dyDescent="0.2"/>
    <row r="8785" ht="12.75" x14ac:dyDescent="0.2"/>
    <row r="8786" ht="12.75" x14ac:dyDescent="0.2"/>
    <row r="8787" ht="12.75" x14ac:dyDescent="0.2"/>
    <row r="8788" ht="12.75" x14ac:dyDescent="0.2"/>
    <row r="8789" ht="12.75" x14ac:dyDescent="0.2"/>
    <row r="8790" ht="12.75" x14ac:dyDescent="0.2"/>
    <row r="8791" ht="12.75" x14ac:dyDescent="0.2"/>
    <row r="8792" ht="12.75" x14ac:dyDescent="0.2"/>
    <row r="8793" ht="12.75" x14ac:dyDescent="0.2"/>
    <row r="8794" ht="12.75" x14ac:dyDescent="0.2"/>
    <row r="8795" ht="12.75" x14ac:dyDescent="0.2"/>
    <row r="8796" ht="12.75" x14ac:dyDescent="0.2"/>
    <row r="8797" ht="12.75" x14ac:dyDescent="0.2"/>
    <row r="8798" ht="12.75" x14ac:dyDescent="0.2"/>
    <row r="8799" ht="12.75" x14ac:dyDescent="0.2"/>
    <row r="8800" ht="12.75" x14ac:dyDescent="0.2"/>
    <row r="8801" ht="12.75" x14ac:dyDescent="0.2"/>
    <row r="8802" ht="12.75" x14ac:dyDescent="0.2"/>
    <row r="8803" ht="12.75" x14ac:dyDescent="0.2"/>
    <row r="8804" ht="12.75" x14ac:dyDescent="0.2"/>
    <row r="8805" ht="12.75" x14ac:dyDescent="0.2"/>
    <row r="8806" ht="12.75" x14ac:dyDescent="0.2"/>
    <row r="8807" ht="12.75" x14ac:dyDescent="0.2"/>
    <row r="8808" ht="12.75" x14ac:dyDescent="0.2"/>
    <row r="8809" ht="12.75" x14ac:dyDescent="0.2"/>
    <row r="8810" ht="12.75" x14ac:dyDescent="0.2"/>
    <row r="8811" ht="12.75" x14ac:dyDescent="0.2"/>
    <row r="8812" ht="12.75" x14ac:dyDescent="0.2"/>
    <row r="8813" ht="12.75" x14ac:dyDescent="0.2"/>
    <row r="8814" ht="12.75" x14ac:dyDescent="0.2"/>
    <row r="8815" ht="12.75" x14ac:dyDescent="0.2"/>
    <row r="8816" ht="12.75" x14ac:dyDescent="0.2"/>
    <row r="8817" ht="12.75" x14ac:dyDescent="0.2"/>
    <row r="8818" ht="12.75" x14ac:dyDescent="0.2"/>
    <row r="8819" ht="12.75" x14ac:dyDescent="0.2"/>
    <row r="8820" ht="12.75" x14ac:dyDescent="0.2"/>
    <row r="8821" ht="12.75" x14ac:dyDescent="0.2"/>
    <row r="8822" ht="12.75" x14ac:dyDescent="0.2"/>
    <row r="8823" ht="12.75" x14ac:dyDescent="0.2"/>
    <row r="8824" ht="12.75" x14ac:dyDescent="0.2"/>
    <row r="8825" ht="12.75" x14ac:dyDescent="0.2"/>
    <row r="8826" ht="12.75" x14ac:dyDescent="0.2"/>
    <row r="8827" ht="12.75" x14ac:dyDescent="0.2"/>
    <row r="8828" ht="12.75" x14ac:dyDescent="0.2"/>
    <row r="8829" ht="12.75" x14ac:dyDescent="0.2"/>
    <row r="8830" ht="12.75" x14ac:dyDescent="0.2"/>
    <row r="8831" ht="12.75" x14ac:dyDescent="0.2"/>
    <row r="8832" ht="12.75" x14ac:dyDescent="0.2"/>
    <row r="8833" ht="12.75" x14ac:dyDescent="0.2"/>
    <row r="8834" ht="12.75" x14ac:dyDescent="0.2"/>
    <row r="8835" ht="12.75" x14ac:dyDescent="0.2"/>
    <row r="8836" ht="12.75" x14ac:dyDescent="0.2"/>
    <row r="8837" ht="12.75" x14ac:dyDescent="0.2"/>
    <row r="8838" ht="12.75" x14ac:dyDescent="0.2"/>
    <row r="8839" ht="12.75" x14ac:dyDescent="0.2"/>
    <row r="8840" ht="12.75" x14ac:dyDescent="0.2"/>
    <row r="8841" ht="12.75" x14ac:dyDescent="0.2"/>
    <row r="8842" ht="12.75" x14ac:dyDescent="0.2"/>
    <row r="8843" ht="12.75" x14ac:dyDescent="0.2"/>
    <row r="8844" ht="12.75" x14ac:dyDescent="0.2"/>
    <row r="8845" ht="12.75" x14ac:dyDescent="0.2"/>
    <row r="8846" ht="12.75" x14ac:dyDescent="0.2"/>
    <row r="8847" ht="12.75" x14ac:dyDescent="0.2"/>
    <row r="8848" ht="12.75" x14ac:dyDescent="0.2"/>
    <row r="8849" ht="12.75" x14ac:dyDescent="0.2"/>
    <row r="8850" ht="12.75" x14ac:dyDescent="0.2"/>
    <row r="8851" ht="12.75" x14ac:dyDescent="0.2"/>
    <row r="8852" ht="12.75" x14ac:dyDescent="0.2"/>
    <row r="8853" ht="12.75" x14ac:dyDescent="0.2"/>
    <row r="8854" ht="12.75" x14ac:dyDescent="0.2"/>
    <row r="8855" ht="12.75" x14ac:dyDescent="0.2"/>
    <row r="8856" ht="12.75" x14ac:dyDescent="0.2"/>
    <row r="8857" ht="12.75" x14ac:dyDescent="0.2"/>
    <row r="8858" ht="12.75" x14ac:dyDescent="0.2"/>
    <row r="8859" ht="12.75" x14ac:dyDescent="0.2"/>
    <row r="8860" ht="12.75" x14ac:dyDescent="0.2"/>
    <row r="8861" ht="12.75" x14ac:dyDescent="0.2"/>
    <row r="8862" ht="12.75" x14ac:dyDescent="0.2"/>
    <row r="8863" ht="12.75" x14ac:dyDescent="0.2"/>
    <row r="8864" ht="12.75" x14ac:dyDescent="0.2"/>
    <row r="8865" ht="12.75" x14ac:dyDescent="0.2"/>
    <row r="8866" ht="12.75" x14ac:dyDescent="0.2"/>
    <row r="8867" ht="12.75" x14ac:dyDescent="0.2"/>
    <row r="8868" ht="12.75" x14ac:dyDescent="0.2"/>
    <row r="8869" ht="12.75" x14ac:dyDescent="0.2"/>
    <row r="8870" ht="12.75" x14ac:dyDescent="0.2"/>
    <row r="8871" ht="12.75" x14ac:dyDescent="0.2"/>
    <row r="8872" ht="12.75" x14ac:dyDescent="0.2"/>
    <row r="8873" ht="12.75" x14ac:dyDescent="0.2"/>
    <row r="8874" ht="12.75" x14ac:dyDescent="0.2"/>
    <row r="8875" ht="12.75" x14ac:dyDescent="0.2"/>
    <row r="8876" ht="12.75" x14ac:dyDescent="0.2"/>
    <row r="8877" ht="12.75" x14ac:dyDescent="0.2"/>
    <row r="8878" ht="12.75" x14ac:dyDescent="0.2"/>
    <row r="8879" ht="12.75" x14ac:dyDescent="0.2"/>
    <row r="8880" ht="12.75" x14ac:dyDescent="0.2"/>
    <row r="8881" ht="12.75" x14ac:dyDescent="0.2"/>
    <row r="8882" ht="12.75" x14ac:dyDescent="0.2"/>
    <row r="8883" ht="12.75" x14ac:dyDescent="0.2"/>
    <row r="8884" ht="12.75" x14ac:dyDescent="0.2"/>
    <row r="8885" ht="12.75" x14ac:dyDescent="0.2"/>
    <row r="8886" ht="12.75" x14ac:dyDescent="0.2"/>
    <row r="8887" ht="12.75" x14ac:dyDescent="0.2"/>
    <row r="8888" ht="12.75" x14ac:dyDescent="0.2"/>
    <row r="8889" ht="12.75" x14ac:dyDescent="0.2"/>
    <row r="8890" ht="12.75" x14ac:dyDescent="0.2"/>
    <row r="8891" ht="12.75" x14ac:dyDescent="0.2"/>
    <row r="8892" ht="12.75" x14ac:dyDescent="0.2"/>
    <row r="8893" ht="12.75" x14ac:dyDescent="0.2"/>
    <row r="8894" ht="12.75" x14ac:dyDescent="0.2"/>
    <row r="8895" ht="12.75" x14ac:dyDescent="0.2"/>
    <row r="8896" ht="12.75" x14ac:dyDescent="0.2"/>
    <row r="8897" ht="12.75" x14ac:dyDescent="0.2"/>
    <row r="8898" ht="12.75" x14ac:dyDescent="0.2"/>
    <row r="8899" ht="12.75" x14ac:dyDescent="0.2"/>
    <row r="8900" ht="12.75" x14ac:dyDescent="0.2"/>
    <row r="8901" ht="12.75" x14ac:dyDescent="0.2"/>
    <row r="8902" ht="12.75" x14ac:dyDescent="0.2"/>
    <row r="8903" ht="12.75" x14ac:dyDescent="0.2"/>
    <row r="8904" ht="12.75" x14ac:dyDescent="0.2"/>
    <row r="8905" ht="12.75" x14ac:dyDescent="0.2"/>
    <row r="8906" ht="12.75" x14ac:dyDescent="0.2"/>
    <row r="8907" ht="12.75" x14ac:dyDescent="0.2"/>
    <row r="8908" ht="12.75" x14ac:dyDescent="0.2"/>
    <row r="8909" ht="12.75" x14ac:dyDescent="0.2"/>
    <row r="8910" ht="12.75" x14ac:dyDescent="0.2"/>
    <row r="8911" ht="12.75" x14ac:dyDescent="0.2"/>
    <row r="8912" ht="12.75" x14ac:dyDescent="0.2"/>
    <row r="8913" ht="12.75" x14ac:dyDescent="0.2"/>
    <row r="8914" ht="12.75" x14ac:dyDescent="0.2"/>
    <row r="8915" ht="12.75" x14ac:dyDescent="0.2"/>
    <row r="8916" ht="12.75" x14ac:dyDescent="0.2"/>
    <row r="8917" ht="12.75" x14ac:dyDescent="0.2"/>
    <row r="8918" ht="12.75" x14ac:dyDescent="0.2"/>
    <row r="8919" ht="12.75" x14ac:dyDescent="0.2"/>
    <row r="8920" ht="12.75" x14ac:dyDescent="0.2"/>
    <row r="8921" ht="12.75" x14ac:dyDescent="0.2"/>
    <row r="8922" ht="12.75" x14ac:dyDescent="0.2"/>
    <row r="8923" ht="12.75" x14ac:dyDescent="0.2"/>
    <row r="8924" ht="12.75" x14ac:dyDescent="0.2"/>
    <row r="8925" ht="12.75" x14ac:dyDescent="0.2"/>
    <row r="8926" ht="12.75" x14ac:dyDescent="0.2"/>
    <row r="8927" ht="12.75" x14ac:dyDescent="0.2"/>
    <row r="8928" ht="12.75" x14ac:dyDescent="0.2"/>
    <row r="8929" ht="12.75" x14ac:dyDescent="0.2"/>
    <row r="8930" ht="12.75" x14ac:dyDescent="0.2"/>
    <row r="8931" ht="12.75" x14ac:dyDescent="0.2"/>
    <row r="8932" ht="12.75" x14ac:dyDescent="0.2"/>
    <row r="8933" ht="12.75" x14ac:dyDescent="0.2"/>
    <row r="8934" ht="12.75" x14ac:dyDescent="0.2"/>
    <row r="8935" ht="12.75" x14ac:dyDescent="0.2"/>
    <row r="8936" ht="12.75" x14ac:dyDescent="0.2"/>
    <row r="8937" ht="12.75" x14ac:dyDescent="0.2"/>
    <row r="8938" ht="12.75" x14ac:dyDescent="0.2"/>
    <row r="8939" ht="12.75" x14ac:dyDescent="0.2"/>
    <row r="8940" ht="12.75" x14ac:dyDescent="0.2"/>
    <row r="8941" ht="12.75" x14ac:dyDescent="0.2"/>
    <row r="8942" ht="12.75" x14ac:dyDescent="0.2"/>
    <row r="8943" ht="12.75" x14ac:dyDescent="0.2"/>
    <row r="8944" ht="12.75" x14ac:dyDescent="0.2"/>
    <row r="8945" ht="12.75" x14ac:dyDescent="0.2"/>
    <row r="8946" ht="12.75" x14ac:dyDescent="0.2"/>
    <row r="8947" ht="12.75" x14ac:dyDescent="0.2"/>
    <row r="8948" ht="12.75" x14ac:dyDescent="0.2"/>
    <row r="8949" ht="12.75" x14ac:dyDescent="0.2"/>
    <row r="8950" ht="12.75" x14ac:dyDescent="0.2"/>
    <row r="8951" ht="12.75" x14ac:dyDescent="0.2"/>
    <row r="8952" ht="12.75" x14ac:dyDescent="0.2"/>
    <row r="8953" ht="12.75" x14ac:dyDescent="0.2"/>
    <row r="8954" ht="12.75" x14ac:dyDescent="0.2"/>
    <row r="8955" ht="12.75" x14ac:dyDescent="0.2"/>
    <row r="8956" ht="12.75" x14ac:dyDescent="0.2"/>
    <row r="8957" ht="12.75" x14ac:dyDescent="0.2"/>
    <row r="8958" ht="12.75" x14ac:dyDescent="0.2"/>
    <row r="8959" ht="12.75" x14ac:dyDescent="0.2"/>
    <row r="8960" ht="12.75" x14ac:dyDescent="0.2"/>
    <row r="8961" ht="12.75" x14ac:dyDescent="0.2"/>
    <row r="8962" ht="12.75" x14ac:dyDescent="0.2"/>
    <row r="8963" ht="12.75" x14ac:dyDescent="0.2"/>
    <row r="8964" ht="12.75" x14ac:dyDescent="0.2"/>
    <row r="8965" ht="12.75" x14ac:dyDescent="0.2"/>
    <row r="8966" ht="12.75" x14ac:dyDescent="0.2"/>
    <row r="8967" ht="12.75" x14ac:dyDescent="0.2"/>
    <row r="8968" ht="12.75" x14ac:dyDescent="0.2"/>
    <row r="8969" ht="12.75" x14ac:dyDescent="0.2"/>
    <row r="8970" ht="12.75" x14ac:dyDescent="0.2"/>
    <row r="8971" ht="12.75" x14ac:dyDescent="0.2"/>
    <row r="8972" ht="12.75" x14ac:dyDescent="0.2"/>
    <row r="8973" ht="12.75" x14ac:dyDescent="0.2"/>
    <row r="8974" ht="12.75" x14ac:dyDescent="0.2"/>
    <row r="8975" ht="12.75" x14ac:dyDescent="0.2"/>
    <row r="8976" ht="12.75" x14ac:dyDescent="0.2"/>
    <row r="8977" ht="12.75" x14ac:dyDescent="0.2"/>
    <row r="8978" ht="12.75" x14ac:dyDescent="0.2"/>
    <row r="8979" ht="12.75" x14ac:dyDescent="0.2"/>
    <row r="8980" ht="12.75" x14ac:dyDescent="0.2"/>
    <row r="8981" ht="12.75" x14ac:dyDescent="0.2"/>
    <row r="8982" ht="12.75" x14ac:dyDescent="0.2"/>
    <row r="8983" ht="12.75" x14ac:dyDescent="0.2"/>
    <row r="8984" ht="12.75" x14ac:dyDescent="0.2"/>
    <row r="8985" ht="12.75" x14ac:dyDescent="0.2"/>
    <row r="8986" ht="12.75" x14ac:dyDescent="0.2"/>
    <row r="8987" ht="12.75" x14ac:dyDescent="0.2"/>
    <row r="8988" ht="12.75" x14ac:dyDescent="0.2"/>
    <row r="8989" ht="12.75" x14ac:dyDescent="0.2"/>
    <row r="8990" ht="12.75" x14ac:dyDescent="0.2"/>
    <row r="8991" ht="12.75" x14ac:dyDescent="0.2"/>
    <row r="8992" ht="12.75" x14ac:dyDescent="0.2"/>
    <row r="8993" ht="12.75" x14ac:dyDescent="0.2"/>
    <row r="8994" ht="12.75" x14ac:dyDescent="0.2"/>
    <row r="8995" ht="12.75" x14ac:dyDescent="0.2"/>
    <row r="8996" ht="12.75" x14ac:dyDescent="0.2"/>
    <row r="8997" ht="12.75" x14ac:dyDescent="0.2"/>
    <row r="8998" ht="12.75" x14ac:dyDescent="0.2"/>
    <row r="8999" ht="12.75" x14ac:dyDescent="0.2"/>
    <row r="9000" ht="12.75" x14ac:dyDescent="0.2"/>
    <row r="9001" ht="12.75" x14ac:dyDescent="0.2"/>
    <row r="9002" ht="12.75" x14ac:dyDescent="0.2"/>
    <row r="9003" ht="12.75" x14ac:dyDescent="0.2"/>
    <row r="9004" ht="12.75" x14ac:dyDescent="0.2"/>
    <row r="9005" ht="12.75" x14ac:dyDescent="0.2"/>
    <row r="9006" ht="12.75" x14ac:dyDescent="0.2"/>
    <row r="9007" ht="12.75" x14ac:dyDescent="0.2"/>
    <row r="9008" ht="12.75" x14ac:dyDescent="0.2"/>
    <row r="9009" ht="12.75" x14ac:dyDescent="0.2"/>
    <row r="9010" ht="12.75" x14ac:dyDescent="0.2"/>
    <row r="9011" ht="12.75" x14ac:dyDescent="0.2"/>
    <row r="9012" ht="12.75" x14ac:dyDescent="0.2"/>
    <row r="9013" ht="12.75" x14ac:dyDescent="0.2"/>
    <row r="9014" ht="12.75" x14ac:dyDescent="0.2"/>
    <row r="9015" ht="12.75" x14ac:dyDescent="0.2"/>
    <row r="9016" ht="12.75" x14ac:dyDescent="0.2"/>
    <row r="9017" ht="12.75" x14ac:dyDescent="0.2"/>
    <row r="9018" ht="12.75" x14ac:dyDescent="0.2"/>
    <row r="9019" ht="12.75" x14ac:dyDescent="0.2"/>
    <row r="9020" ht="12.75" x14ac:dyDescent="0.2"/>
    <row r="9021" ht="12.75" x14ac:dyDescent="0.2"/>
    <row r="9022" ht="12.75" x14ac:dyDescent="0.2"/>
    <row r="9023" ht="12.75" x14ac:dyDescent="0.2"/>
    <row r="9024" ht="12.75" x14ac:dyDescent="0.2"/>
    <row r="9025" ht="12.75" x14ac:dyDescent="0.2"/>
    <row r="9026" ht="12.75" x14ac:dyDescent="0.2"/>
    <row r="9027" ht="12.75" x14ac:dyDescent="0.2"/>
    <row r="9028" ht="12.75" x14ac:dyDescent="0.2"/>
    <row r="9029" ht="12.75" x14ac:dyDescent="0.2"/>
    <row r="9030" ht="12.75" x14ac:dyDescent="0.2"/>
    <row r="9031" ht="12.75" x14ac:dyDescent="0.2"/>
    <row r="9032" ht="12.75" x14ac:dyDescent="0.2"/>
    <row r="9033" ht="12.75" x14ac:dyDescent="0.2"/>
    <row r="9034" ht="12.75" x14ac:dyDescent="0.2"/>
    <row r="9035" ht="12.75" x14ac:dyDescent="0.2"/>
    <row r="9036" ht="12.75" x14ac:dyDescent="0.2"/>
    <row r="9037" ht="12.75" x14ac:dyDescent="0.2"/>
    <row r="9038" ht="12.75" x14ac:dyDescent="0.2"/>
    <row r="9039" ht="12.75" x14ac:dyDescent="0.2"/>
    <row r="9040" ht="12.75" x14ac:dyDescent="0.2"/>
    <row r="9041" ht="12.75" x14ac:dyDescent="0.2"/>
    <row r="9042" ht="12.75" x14ac:dyDescent="0.2"/>
    <row r="9043" ht="12.75" x14ac:dyDescent="0.2"/>
    <row r="9044" ht="12.75" x14ac:dyDescent="0.2"/>
    <row r="9045" ht="12.75" x14ac:dyDescent="0.2"/>
    <row r="9046" ht="12.75" x14ac:dyDescent="0.2"/>
    <row r="9047" ht="12.75" x14ac:dyDescent="0.2"/>
    <row r="9048" ht="12.75" x14ac:dyDescent="0.2"/>
    <row r="9049" ht="12.75" x14ac:dyDescent="0.2"/>
    <row r="9050" ht="12.75" x14ac:dyDescent="0.2"/>
    <row r="9051" ht="12.75" x14ac:dyDescent="0.2"/>
    <row r="9052" ht="12.75" x14ac:dyDescent="0.2"/>
    <row r="9053" ht="12.75" x14ac:dyDescent="0.2"/>
    <row r="9054" ht="12.75" x14ac:dyDescent="0.2"/>
    <row r="9055" ht="12.75" x14ac:dyDescent="0.2"/>
    <row r="9056" ht="12.75" x14ac:dyDescent="0.2"/>
    <row r="9057" ht="12.75" x14ac:dyDescent="0.2"/>
    <row r="9058" ht="12.75" x14ac:dyDescent="0.2"/>
    <row r="9059" ht="12.75" x14ac:dyDescent="0.2"/>
    <row r="9060" ht="12.75" x14ac:dyDescent="0.2"/>
    <row r="9061" ht="12.75" x14ac:dyDescent="0.2"/>
    <row r="9062" ht="12.75" x14ac:dyDescent="0.2"/>
    <row r="9063" ht="12.75" x14ac:dyDescent="0.2"/>
    <row r="9064" ht="12.75" x14ac:dyDescent="0.2"/>
    <row r="9065" ht="12.75" x14ac:dyDescent="0.2"/>
    <row r="9066" ht="12.75" x14ac:dyDescent="0.2"/>
    <row r="9067" ht="12.75" x14ac:dyDescent="0.2"/>
    <row r="9068" ht="12.75" x14ac:dyDescent="0.2"/>
    <row r="9069" ht="12.75" x14ac:dyDescent="0.2"/>
    <row r="9070" ht="12.75" x14ac:dyDescent="0.2"/>
    <row r="9071" ht="12.75" x14ac:dyDescent="0.2"/>
    <row r="9072" ht="12.75" x14ac:dyDescent="0.2"/>
    <row r="9073" ht="12.75" x14ac:dyDescent="0.2"/>
    <row r="9074" ht="12.75" x14ac:dyDescent="0.2"/>
    <row r="9075" ht="12.75" x14ac:dyDescent="0.2"/>
    <row r="9076" ht="12.75" x14ac:dyDescent="0.2"/>
    <row r="9077" ht="12.75" x14ac:dyDescent="0.2"/>
    <row r="9078" ht="12.75" x14ac:dyDescent="0.2"/>
    <row r="9079" ht="12.75" x14ac:dyDescent="0.2"/>
    <row r="9080" ht="12.75" x14ac:dyDescent="0.2"/>
    <row r="9081" ht="12.75" x14ac:dyDescent="0.2"/>
    <row r="9082" ht="12.75" x14ac:dyDescent="0.2"/>
    <row r="9083" ht="12.75" x14ac:dyDescent="0.2"/>
    <row r="9084" ht="12.75" x14ac:dyDescent="0.2"/>
    <row r="9085" ht="12.75" x14ac:dyDescent="0.2"/>
    <row r="9086" ht="12.75" x14ac:dyDescent="0.2"/>
    <row r="9087" ht="12.75" x14ac:dyDescent="0.2"/>
    <row r="9088" ht="12.75" x14ac:dyDescent="0.2"/>
    <row r="9089" ht="12.75" x14ac:dyDescent="0.2"/>
    <row r="9090" ht="12.75" x14ac:dyDescent="0.2"/>
    <row r="9091" ht="12.75" x14ac:dyDescent="0.2"/>
    <row r="9092" ht="12.75" x14ac:dyDescent="0.2"/>
    <row r="9093" ht="12.75" x14ac:dyDescent="0.2"/>
    <row r="9094" ht="12.75" x14ac:dyDescent="0.2"/>
    <row r="9095" ht="12.75" x14ac:dyDescent="0.2"/>
    <row r="9096" ht="12.75" x14ac:dyDescent="0.2"/>
    <row r="9097" ht="12.75" x14ac:dyDescent="0.2"/>
    <row r="9098" ht="12.75" x14ac:dyDescent="0.2"/>
    <row r="9099" ht="12.75" x14ac:dyDescent="0.2"/>
    <row r="9100" ht="12.75" x14ac:dyDescent="0.2"/>
    <row r="9101" ht="12.75" x14ac:dyDescent="0.2"/>
    <row r="9102" ht="12.75" x14ac:dyDescent="0.2"/>
    <row r="9103" ht="12.75" x14ac:dyDescent="0.2"/>
    <row r="9104" ht="12.75" x14ac:dyDescent="0.2"/>
    <row r="9105" ht="12.75" x14ac:dyDescent="0.2"/>
    <row r="9106" ht="12.75" x14ac:dyDescent="0.2"/>
    <row r="9107" ht="12.75" x14ac:dyDescent="0.2"/>
    <row r="9108" ht="12.75" x14ac:dyDescent="0.2"/>
    <row r="9109" ht="12.75" x14ac:dyDescent="0.2"/>
    <row r="9110" ht="12.75" x14ac:dyDescent="0.2"/>
    <row r="9111" ht="12.75" x14ac:dyDescent="0.2"/>
    <row r="9112" ht="12.75" x14ac:dyDescent="0.2"/>
    <row r="9113" ht="12.75" x14ac:dyDescent="0.2"/>
    <row r="9114" ht="12.75" x14ac:dyDescent="0.2"/>
    <row r="9115" ht="12.75" x14ac:dyDescent="0.2"/>
    <row r="9116" ht="12.75" x14ac:dyDescent="0.2"/>
    <row r="9117" ht="12.75" x14ac:dyDescent="0.2"/>
    <row r="9118" ht="12.75" x14ac:dyDescent="0.2"/>
    <row r="9119" ht="12.75" x14ac:dyDescent="0.2"/>
    <row r="9120" ht="12.75" x14ac:dyDescent="0.2"/>
    <row r="9121" ht="12.75" x14ac:dyDescent="0.2"/>
    <row r="9122" ht="12.75" x14ac:dyDescent="0.2"/>
    <row r="9123" ht="12.75" x14ac:dyDescent="0.2"/>
    <row r="9124" ht="12.75" x14ac:dyDescent="0.2"/>
    <row r="9125" ht="12.75" x14ac:dyDescent="0.2"/>
    <row r="9126" ht="12.75" x14ac:dyDescent="0.2"/>
    <row r="9127" ht="12.75" x14ac:dyDescent="0.2"/>
    <row r="9128" ht="12.75" x14ac:dyDescent="0.2"/>
    <row r="9129" ht="12.75" x14ac:dyDescent="0.2"/>
    <row r="9130" ht="12.75" x14ac:dyDescent="0.2"/>
    <row r="9131" ht="12.75" x14ac:dyDescent="0.2"/>
    <row r="9132" ht="12.75" x14ac:dyDescent="0.2"/>
    <row r="9133" ht="12.75" x14ac:dyDescent="0.2"/>
    <row r="9134" ht="12.75" x14ac:dyDescent="0.2"/>
    <row r="9135" ht="12.75" x14ac:dyDescent="0.2"/>
    <row r="9136" ht="12.75" x14ac:dyDescent="0.2"/>
    <row r="9137" ht="12.75" x14ac:dyDescent="0.2"/>
    <row r="9138" ht="12.75" x14ac:dyDescent="0.2"/>
    <row r="9139" ht="12.75" x14ac:dyDescent="0.2"/>
    <row r="9140" ht="12.75" x14ac:dyDescent="0.2"/>
    <row r="9141" ht="12.75" x14ac:dyDescent="0.2"/>
    <row r="9142" ht="12.75" x14ac:dyDescent="0.2"/>
    <row r="9143" ht="12.75" x14ac:dyDescent="0.2"/>
    <row r="9144" ht="12.75" x14ac:dyDescent="0.2"/>
    <row r="9145" ht="12.75" x14ac:dyDescent="0.2"/>
    <row r="9146" ht="12.75" x14ac:dyDescent="0.2"/>
    <row r="9147" ht="12.75" x14ac:dyDescent="0.2"/>
    <row r="9148" ht="12.75" x14ac:dyDescent="0.2"/>
    <row r="9149" ht="12.75" x14ac:dyDescent="0.2"/>
    <row r="9150" ht="12.75" x14ac:dyDescent="0.2"/>
    <row r="9151" ht="12.75" x14ac:dyDescent="0.2"/>
    <row r="9152" ht="12.75" x14ac:dyDescent="0.2"/>
    <row r="9153" ht="12.75" x14ac:dyDescent="0.2"/>
    <row r="9154" ht="12.75" x14ac:dyDescent="0.2"/>
    <row r="9155" ht="12.75" x14ac:dyDescent="0.2"/>
    <row r="9156" ht="12.75" x14ac:dyDescent="0.2"/>
    <row r="9157" ht="12.75" x14ac:dyDescent="0.2"/>
    <row r="9158" ht="12.75" x14ac:dyDescent="0.2"/>
    <row r="9159" ht="12.75" x14ac:dyDescent="0.2"/>
    <row r="9160" ht="12.75" x14ac:dyDescent="0.2"/>
    <row r="9161" ht="12.75" x14ac:dyDescent="0.2"/>
    <row r="9162" ht="12.75" x14ac:dyDescent="0.2"/>
    <row r="9163" ht="12.75" x14ac:dyDescent="0.2"/>
    <row r="9164" ht="12.75" x14ac:dyDescent="0.2"/>
    <row r="9165" ht="12.75" x14ac:dyDescent="0.2"/>
    <row r="9166" ht="12.75" x14ac:dyDescent="0.2"/>
    <row r="9167" ht="12.75" x14ac:dyDescent="0.2"/>
    <row r="9168" ht="12.75" x14ac:dyDescent="0.2"/>
    <row r="9169" ht="12.75" x14ac:dyDescent="0.2"/>
    <row r="9170" ht="12.75" x14ac:dyDescent="0.2"/>
    <row r="9171" ht="12.75" x14ac:dyDescent="0.2"/>
    <row r="9172" ht="12.75" x14ac:dyDescent="0.2"/>
    <row r="9173" ht="12.75" x14ac:dyDescent="0.2"/>
    <row r="9174" ht="12.75" x14ac:dyDescent="0.2"/>
    <row r="9175" ht="12.75" x14ac:dyDescent="0.2"/>
    <row r="9176" ht="12.75" x14ac:dyDescent="0.2"/>
    <row r="9177" ht="12.75" x14ac:dyDescent="0.2"/>
    <row r="9178" ht="12.75" x14ac:dyDescent="0.2"/>
    <row r="9179" ht="12.75" x14ac:dyDescent="0.2"/>
    <row r="9180" ht="12.75" x14ac:dyDescent="0.2"/>
    <row r="9181" ht="12.75" x14ac:dyDescent="0.2"/>
    <row r="9182" ht="12.75" x14ac:dyDescent="0.2"/>
    <row r="9183" ht="12.75" x14ac:dyDescent="0.2"/>
    <row r="9184" ht="12.75" x14ac:dyDescent="0.2"/>
    <row r="9185" ht="12.75" x14ac:dyDescent="0.2"/>
    <row r="9186" ht="12.75" x14ac:dyDescent="0.2"/>
    <row r="9187" ht="12.75" x14ac:dyDescent="0.2"/>
    <row r="9188" ht="12.75" x14ac:dyDescent="0.2"/>
    <row r="9189" ht="12.75" x14ac:dyDescent="0.2"/>
    <row r="9190" ht="12.75" x14ac:dyDescent="0.2"/>
    <row r="9191" ht="12.75" x14ac:dyDescent="0.2"/>
    <row r="9192" ht="12.75" x14ac:dyDescent="0.2"/>
    <row r="9193" ht="12.75" x14ac:dyDescent="0.2"/>
    <row r="9194" ht="12.75" x14ac:dyDescent="0.2"/>
    <row r="9195" ht="12.75" x14ac:dyDescent="0.2"/>
    <row r="9196" ht="12.75" x14ac:dyDescent="0.2"/>
    <row r="9197" ht="12.75" x14ac:dyDescent="0.2"/>
    <row r="9198" ht="12.75" x14ac:dyDescent="0.2"/>
    <row r="9199" ht="12.75" x14ac:dyDescent="0.2"/>
    <row r="9200" ht="12.75" x14ac:dyDescent="0.2"/>
    <row r="9201" ht="12.75" x14ac:dyDescent="0.2"/>
    <row r="9202" ht="12.75" x14ac:dyDescent="0.2"/>
    <row r="9203" ht="12.75" x14ac:dyDescent="0.2"/>
    <row r="9204" ht="12.75" x14ac:dyDescent="0.2"/>
    <row r="9205" ht="12.75" x14ac:dyDescent="0.2"/>
    <row r="9206" ht="12.75" x14ac:dyDescent="0.2"/>
    <row r="9207" ht="12.75" x14ac:dyDescent="0.2"/>
    <row r="9208" ht="12.75" x14ac:dyDescent="0.2"/>
    <row r="9209" ht="12.75" x14ac:dyDescent="0.2"/>
    <row r="9210" ht="12.75" x14ac:dyDescent="0.2"/>
    <row r="9211" ht="12.75" x14ac:dyDescent="0.2"/>
    <row r="9212" ht="12.75" x14ac:dyDescent="0.2"/>
    <row r="9213" ht="12.75" x14ac:dyDescent="0.2"/>
    <row r="9214" ht="12.75" x14ac:dyDescent="0.2"/>
    <row r="9215" ht="12.75" x14ac:dyDescent="0.2"/>
    <row r="9216" ht="12.75" x14ac:dyDescent="0.2"/>
    <row r="9217" ht="12.75" x14ac:dyDescent="0.2"/>
    <row r="9218" ht="12.75" x14ac:dyDescent="0.2"/>
    <row r="9219" ht="12.75" x14ac:dyDescent="0.2"/>
    <row r="9220" ht="12.75" x14ac:dyDescent="0.2"/>
    <row r="9221" ht="12.75" x14ac:dyDescent="0.2"/>
    <row r="9222" ht="12.75" x14ac:dyDescent="0.2"/>
    <row r="9223" ht="12.75" x14ac:dyDescent="0.2"/>
    <row r="9224" ht="12.75" x14ac:dyDescent="0.2"/>
    <row r="9225" ht="12.75" x14ac:dyDescent="0.2"/>
    <row r="9226" ht="12.75" x14ac:dyDescent="0.2"/>
    <row r="9227" ht="12.75" x14ac:dyDescent="0.2"/>
    <row r="9228" ht="12.75" x14ac:dyDescent="0.2"/>
    <row r="9229" ht="12.75" x14ac:dyDescent="0.2"/>
    <row r="9230" ht="12.75" x14ac:dyDescent="0.2"/>
    <row r="9231" ht="12.75" x14ac:dyDescent="0.2"/>
    <row r="9232" ht="12.75" x14ac:dyDescent="0.2"/>
    <row r="9233" ht="12.75" x14ac:dyDescent="0.2"/>
    <row r="9234" ht="12.75" x14ac:dyDescent="0.2"/>
    <row r="9235" ht="12.75" x14ac:dyDescent="0.2"/>
    <row r="9236" ht="12.75" x14ac:dyDescent="0.2"/>
    <row r="9237" ht="12.75" x14ac:dyDescent="0.2"/>
    <row r="9238" ht="12.75" x14ac:dyDescent="0.2"/>
    <row r="9239" ht="12.75" x14ac:dyDescent="0.2"/>
    <row r="9240" ht="12.75" x14ac:dyDescent="0.2"/>
    <row r="9241" ht="12.75" x14ac:dyDescent="0.2"/>
    <row r="9242" ht="12.75" x14ac:dyDescent="0.2"/>
    <row r="9243" ht="12.75" x14ac:dyDescent="0.2"/>
    <row r="9244" ht="12.75" x14ac:dyDescent="0.2"/>
    <row r="9245" ht="12.75" x14ac:dyDescent="0.2"/>
    <row r="9246" ht="12.75" x14ac:dyDescent="0.2"/>
    <row r="9247" ht="12.75" x14ac:dyDescent="0.2"/>
    <row r="9248" ht="12.75" x14ac:dyDescent="0.2"/>
    <row r="9249" ht="12.75" x14ac:dyDescent="0.2"/>
    <row r="9250" ht="12.75" x14ac:dyDescent="0.2"/>
    <row r="9251" ht="12.75" x14ac:dyDescent="0.2"/>
    <row r="9252" ht="12.75" x14ac:dyDescent="0.2"/>
    <row r="9253" ht="12.75" x14ac:dyDescent="0.2"/>
    <row r="9254" ht="12.75" x14ac:dyDescent="0.2"/>
    <row r="9255" ht="12.75" x14ac:dyDescent="0.2"/>
    <row r="9256" ht="12.75" x14ac:dyDescent="0.2"/>
    <row r="9257" ht="12.75" x14ac:dyDescent="0.2"/>
    <row r="9258" ht="12.75" x14ac:dyDescent="0.2"/>
    <row r="9259" ht="12.75" x14ac:dyDescent="0.2"/>
    <row r="9260" ht="12.75" x14ac:dyDescent="0.2"/>
    <row r="9261" ht="12.75" x14ac:dyDescent="0.2"/>
    <row r="9262" ht="12.75" x14ac:dyDescent="0.2"/>
    <row r="9263" ht="12.75" x14ac:dyDescent="0.2"/>
    <row r="9264" ht="12.75" x14ac:dyDescent="0.2"/>
    <row r="9265" ht="12.75" x14ac:dyDescent="0.2"/>
    <row r="9266" ht="12.75" x14ac:dyDescent="0.2"/>
    <row r="9267" ht="12.75" x14ac:dyDescent="0.2"/>
    <row r="9268" ht="12.75" x14ac:dyDescent="0.2"/>
    <row r="9269" ht="12.75" x14ac:dyDescent="0.2"/>
    <row r="9270" ht="12.75" x14ac:dyDescent="0.2"/>
    <row r="9271" ht="12.75" x14ac:dyDescent="0.2"/>
    <row r="9272" ht="12.75" x14ac:dyDescent="0.2"/>
    <row r="9273" ht="12.75" x14ac:dyDescent="0.2"/>
    <row r="9274" ht="12.75" x14ac:dyDescent="0.2"/>
    <row r="9275" ht="12.75" x14ac:dyDescent="0.2"/>
    <row r="9276" ht="12.75" x14ac:dyDescent="0.2"/>
    <row r="9277" ht="12.75" x14ac:dyDescent="0.2"/>
    <row r="9278" ht="12.75" x14ac:dyDescent="0.2"/>
    <row r="9279" ht="12.75" x14ac:dyDescent="0.2"/>
    <row r="9280" ht="12.75" x14ac:dyDescent="0.2"/>
    <row r="9281" ht="12.75" x14ac:dyDescent="0.2"/>
    <row r="9282" ht="12.75" x14ac:dyDescent="0.2"/>
    <row r="9283" ht="12.75" x14ac:dyDescent="0.2"/>
    <row r="9284" ht="12.75" x14ac:dyDescent="0.2"/>
    <row r="9285" ht="12.75" x14ac:dyDescent="0.2"/>
    <row r="9286" ht="12.75" x14ac:dyDescent="0.2"/>
    <row r="9287" ht="12.75" x14ac:dyDescent="0.2"/>
    <row r="9288" ht="12.75" x14ac:dyDescent="0.2"/>
    <row r="9289" ht="12.75" x14ac:dyDescent="0.2"/>
    <row r="9290" ht="12.75" x14ac:dyDescent="0.2"/>
    <row r="9291" ht="12.75" x14ac:dyDescent="0.2"/>
    <row r="9292" ht="12.75" x14ac:dyDescent="0.2"/>
    <row r="9293" ht="12.75" x14ac:dyDescent="0.2"/>
    <row r="9294" ht="12.75" x14ac:dyDescent="0.2"/>
    <row r="9295" ht="12.75" x14ac:dyDescent="0.2"/>
    <row r="9296" ht="12.75" x14ac:dyDescent="0.2"/>
    <row r="9297" ht="12.75" x14ac:dyDescent="0.2"/>
    <row r="9298" ht="12.75" x14ac:dyDescent="0.2"/>
    <row r="9299" ht="12.75" x14ac:dyDescent="0.2"/>
    <row r="9300" ht="12.75" x14ac:dyDescent="0.2"/>
    <row r="9301" ht="12.75" x14ac:dyDescent="0.2"/>
    <row r="9302" ht="12.75" x14ac:dyDescent="0.2"/>
    <row r="9303" ht="12.75" x14ac:dyDescent="0.2"/>
    <row r="9304" ht="12.75" x14ac:dyDescent="0.2"/>
    <row r="9305" ht="12.75" x14ac:dyDescent="0.2"/>
    <row r="9306" ht="12.75" x14ac:dyDescent="0.2"/>
    <row r="9307" ht="12.75" x14ac:dyDescent="0.2"/>
    <row r="9308" ht="12.75" x14ac:dyDescent="0.2"/>
    <row r="9309" ht="12.75" x14ac:dyDescent="0.2"/>
    <row r="9310" ht="12.75" x14ac:dyDescent="0.2"/>
    <row r="9311" ht="12.75" x14ac:dyDescent="0.2"/>
    <row r="9312" ht="12.75" x14ac:dyDescent="0.2"/>
    <row r="9313" ht="12.75" x14ac:dyDescent="0.2"/>
    <row r="9314" ht="12.75" x14ac:dyDescent="0.2"/>
    <row r="9315" ht="12.75" x14ac:dyDescent="0.2"/>
    <row r="9316" ht="12.75" x14ac:dyDescent="0.2"/>
    <row r="9317" ht="12.75" x14ac:dyDescent="0.2"/>
    <row r="9318" ht="12.75" x14ac:dyDescent="0.2"/>
    <row r="9319" ht="12.75" x14ac:dyDescent="0.2"/>
    <row r="9320" ht="12.75" x14ac:dyDescent="0.2"/>
    <row r="9321" ht="12.75" x14ac:dyDescent="0.2"/>
    <row r="9322" ht="12.75" x14ac:dyDescent="0.2"/>
    <row r="9323" ht="12.75" x14ac:dyDescent="0.2"/>
    <row r="9324" ht="12.75" x14ac:dyDescent="0.2"/>
    <row r="9325" ht="12.75" x14ac:dyDescent="0.2"/>
    <row r="9326" ht="12.75" x14ac:dyDescent="0.2"/>
    <row r="9327" ht="12.75" x14ac:dyDescent="0.2"/>
    <row r="9328" ht="12.75" x14ac:dyDescent="0.2"/>
    <row r="9329" ht="12.75" x14ac:dyDescent="0.2"/>
    <row r="9330" ht="12.75" x14ac:dyDescent="0.2"/>
    <row r="9331" ht="12.75" x14ac:dyDescent="0.2"/>
    <row r="9332" ht="12.75" x14ac:dyDescent="0.2"/>
    <row r="9333" ht="12.75" x14ac:dyDescent="0.2"/>
    <row r="9334" ht="12.75" x14ac:dyDescent="0.2"/>
    <row r="9335" ht="12.75" x14ac:dyDescent="0.2"/>
    <row r="9336" ht="12.75" x14ac:dyDescent="0.2"/>
    <row r="9337" ht="12.75" x14ac:dyDescent="0.2"/>
    <row r="9338" ht="12.75" x14ac:dyDescent="0.2"/>
    <row r="9339" ht="12.75" x14ac:dyDescent="0.2"/>
    <row r="9340" ht="12.75" x14ac:dyDescent="0.2"/>
    <row r="9341" ht="12.75" x14ac:dyDescent="0.2"/>
    <row r="9342" ht="12.75" x14ac:dyDescent="0.2"/>
    <row r="9343" ht="12.75" x14ac:dyDescent="0.2"/>
    <row r="9344" ht="12.75" x14ac:dyDescent="0.2"/>
    <row r="9345" ht="12.75" x14ac:dyDescent="0.2"/>
    <row r="9346" ht="12.75" x14ac:dyDescent="0.2"/>
    <row r="9347" ht="12.75" x14ac:dyDescent="0.2"/>
    <row r="9348" ht="12.75" x14ac:dyDescent="0.2"/>
    <row r="9349" ht="12.75" x14ac:dyDescent="0.2"/>
    <row r="9350" ht="12.75" x14ac:dyDescent="0.2"/>
    <row r="9351" ht="12.75" x14ac:dyDescent="0.2"/>
    <row r="9352" ht="12.75" x14ac:dyDescent="0.2"/>
    <row r="9353" ht="12.75" x14ac:dyDescent="0.2"/>
    <row r="9354" ht="12.75" x14ac:dyDescent="0.2"/>
    <row r="9355" ht="12.75" x14ac:dyDescent="0.2"/>
    <row r="9356" ht="12.75" x14ac:dyDescent="0.2"/>
    <row r="9357" ht="12.75" x14ac:dyDescent="0.2"/>
    <row r="9358" ht="12.75" x14ac:dyDescent="0.2"/>
    <row r="9359" ht="12.75" x14ac:dyDescent="0.2"/>
    <row r="9360" ht="12.75" x14ac:dyDescent="0.2"/>
    <row r="9361" ht="12.75" x14ac:dyDescent="0.2"/>
    <row r="9362" ht="12.75" x14ac:dyDescent="0.2"/>
    <row r="9363" ht="12.75" x14ac:dyDescent="0.2"/>
    <row r="9364" ht="12.75" x14ac:dyDescent="0.2"/>
    <row r="9365" ht="12.75" x14ac:dyDescent="0.2"/>
    <row r="9366" ht="12.75" x14ac:dyDescent="0.2"/>
    <row r="9367" ht="12.75" x14ac:dyDescent="0.2"/>
    <row r="9368" ht="12.75" x14ac:dyDescent="0.2"/>
    <row r="9369" ht="12.75" x14ac:dyDescent="0.2"/>
    <row r="9370" ht="12.75" x14ac:dyDescent="0.2"/>
    <row r="9371" ht="12.75" x14ac:dyDescent="0.2"/>
    <row r="9372" ht="12.75" x14ac:dyDescent="0.2"/>
    <row r="9373" ht="12.75" x14ac:dyDescent="0.2"/>
    <row r="9374" ht="12.75" x14ac:dyDescent="0.2"/>
    <row r="9375" ht="12.75" x14ac:dyDescent="0.2"/>
    <row r="9376" ht="12.75" x14ac:dyDescent="0.2"/>
    <row r="9377" ht="12.75" x14ac:dyDescent="0.2"/>
    <row r="9378" ht="12.75" x14ac:dyDescent="0.2"/>
    <row r="9379" ht="12.75" x14ac:dyDescent="0.2"/>
    <row r="9380" ht="12.75" x14ac:dyDescent="0.2"/>
    <row r="9381" ht="12.75" x14ac:dyDescent="0.2"/>
    <row r="9382" ht="12.75" x14ac:dyDescent="0.2"/>
    <row r="9383" ht="12.75" x14ac:dyDescent="0.2"/>
    <row r="9384" ht="12.75" x14ac:dyDescent="0.2"/>
    <row r="9385" ht="12.75" x14ac:dyDescent="0.2"/>
    <row r="9386" ht="12.75" x14ac:dyDescent="0.2"/>
    <row r="9387" ht="12.75" x14ac:dyDescent="0.2"/>
    <row r="9388" ht="12.75" x14ac:dyDescent="0.2"/>
    <row r="9389" ht="12.75" x14ac:dyDescent="0.2"/>
    <row r="9390" ht="12.75" x14ac:dyDescent="0.2"/>
    <row r="9391" ht="12.75" x14ac:dyDescent="0.2"/>
    <row r="9392" ht="12.75" x14ac:dyDescent="0.2"/>
    <row r="9393" ht="12.75" x14ac:dyDescent="0.2"/>
    <row r="9394" ht="12.75" x14ac:dyDescent="0.2"/>
    <row r="9395" ht="12.75" x14ac:dyDescent="0.2"/>
    <row r="9396" ht="12.75" x14ac:dyDescent="0.2"/>
    <row r="9397" ht="12.75" x14ac:dyDescent="0.2"/>
    <row r="9398" ht="12.75" x14ac:dyDescent="0.2"/>
    <row r="9399" ht="12.75" x14ac:dyDescent="0.2"/>
    <row r="9400" ht="12.75" x14ac:dyDescent="0.2"/>
    <row r="9401" ht="12.75" x14ac:dyDescent="0.2"/>
    <row r="9402" ht="12.75" x14ac:dyDescent="0.2"/>
    <row r="9403" ht="12.75" x14ac:dyDescent="0.2"/>
    <row r="9404" ht="12.75" x14ac:dyDescent="0.2"/>
    <row r="9405" ht="12.75" x14ac:dyDescent="0.2"/>
    <row r="9406" ht="12.75" x14ac:dyDescent="0.2"/>
    <row r="9407" ht="12.75" x14ac:dyDescent="0.2"/>
    <row r="9408" ht="12.75" x14ac:dyDescent="0.2"/>
    <row r="9409" ht="12.75" x14ac:dyDescent="0.2"/>
    <row r="9410" ht="12.75" x14ac:dyDescent="0.2"/>
    <row r="9411" ht="12.75" x14ac:dyDescent="0.2"/>
    <row r="9412" ht="12.75" x14ac:dyDescent="0.2"/>
    <row r="9413" ht="12.75" x14ac:dyDescent="0.2"/>
    <row r="9414" ht="12.75" x14ac:dyDescent="0.2"/>
    <row r="9415" ht="12.75" x14ac:dyDescent="0.2"/>
    <row r="9416" ht="12.75" x14ac:dyDescent="0.2"/>
    <row r="9417" ht="12.75" x14ac:dyDescent="0.2"/>
    <row r="9418" ht="12.75" x14ac:dyDescent="0.2"/>
    <row r="9419" ht="12.75" x14ac:dyDescent="0.2"/>
    <row r="9420" ht="12.75" x14ac:dyDescent="0.2"/>
    <row r="9421" ht="12.75" x14ac:dyDescent="0.2"/>
    <row r="9422" ht="12.75" x14ac:dyDescent="0.2"/>
    <row r="9423" ht="12.75" x14ac:dyDescent="0.2"/>
    <row r="9424" ht="12.75" x14ac:dyDescent="0.2"/>
    <row r="9425" ht="12.75" x14ac:dyDescent="0.2"/>
    <row r="9426" ht="12.75" x14ac:dyDescent="0.2"/>
    <row r="9427" ht="12.75" x14ac:dyDescent="0.2"/>
    <row r="9428" ht="12.75" x14ac:dyDescent="0.2"/>
    <row r="9429" ht="12.75" x14ac:dyDescent="0.2"/>
    <row r="9430" ht="12.75" x14ac:dyDescent="0.2"/>
    <row r="9431" ht="12.75" x14ac:dyDescent="0.2"/>
    <row r="9432" ht="12.75" x14ac:dyDescent="0.2"/>
    <row r="9433" ht="12.75" x14ac:dyDescent="0.2"/>
    <row r="9434" ht="12.75" x14ac:dyDescent="0.2"/>
    <row r="9435" ht="12.75" x14ac:dyDescent="0.2"/>
    <row r="9436" ht="12.75" x14ac:dyDescent="0.2"/>
    <row r="9437" ht="12.75" x14ac:dyDescent="0.2"/>
    <row r="9438" ht="12.75" x14ac:dyDescent="0.2"/>
    <row r="9439" ht="12.75" x14ac:dyDescent="0.2"/>
    <row r="9440" ht="12.75" x14ac:dyDescent="0.2"/>
    <row r="9441" ht="12.75" x14ac:dyDescent="0.2"/>
    <row r="9442" ht="12.75" x14ac:dyDescent="0.2"/>
    <row r="9443" ht="12.75" x14ac:dyDescent="0.2"/>
    <row r="9444" ht="12.75" x14ac:dyDescent="0.2"/>
    <row r="9445" ht="12.75" x14ac:dyDescent="0.2"/>
    <row r="9446" ht="12.75" x14ac:dyDescent="0.2"/>
    <row r="9447" ht="12.75" x14ac:dyDescent="0.2"/>
    <row r="9448" ht="12.75" x14ac:dyDescent="0.2"/>
    <row r="9449" ht="12.75" x14ac:dyDescent="0.2"/>
    <row r="9450" ht="12.75" x14ac:dyDescent="0.2"/>
    <row r="9451" ht="12.75" x14ac:dyDescent="0.2"/>
    <row r="9452" ht="12.75" x14ac:dyDescent="0.2"/>
    <row r="9453" ht="12.75" x14ac:dyDescent="0.2"/>
    <row r="9454" ht="12.75" x14ac:dyDescent="0.2"/>
    <row r="9455" ht="12.75" x14ac:dyDescent="0.2"/>
    <row r="9456" ht="12.75" x14ac:dyDescent="0.2"/>
    <row r="9457" ht="12.75" x14ac:dyDescent="0.2"/>
    <row r="9458" ht="12.75" x14ac:dyDescent="0.2"/>
    <row r="9459" ht="12.75" x14ac:dyDescent="0.2"/>
    <row r="9460" ht="12.75" x14ac:dyDescent="0.2"/>
    <row r="9461" ht="12.75" x14ac:dyDescent="0.2"/>
    <row r="9462" ht="12.75" x14ac:dyDescent="0.2"/>
    <row r="9463" ht="12.75" x14ac:dyDescent="0.2"/>
    <row r="9464" ht="12.75" x14ac:dyDescent="0.2"/>
    <row r="9465" ht="12.75" x14ac:dyDescent="0.2"/>
    <row r="9466" ht="12.75" x14ac:dyDescent="0.2"/>
    <row r="9467" ht="12.75" x14ac:dyDescent="0.2"/>
    <row r="9468" ht="12.75" x14ac:dyDescent="0.2"/>
    <row r="9469" ht="12.75" x14ac:dyDescent="0.2"/>
    <row r="9470" ht="12.75" x14ac:dyDescent="0.2"/>
    <row r="9471" ht="12.75" x14ac:dyDescent="0.2"/>
    <row r="9472" ht="12.75" x14ac:dyDescent="0.2"/>
    <row r="9473" ht="12.75" x14ac:dyDescent="0.2"/>
    <row r="9474" ht="12.75" x14ac:dyDescent="0.2"/>
    <row r="9475" ht="12.75" x14ac:dyDescent="0.2"/>
    <row r="9476" ht="12.75" x14ac:dyDescent="0.2"/>
    <row r="9477" ht="12.75" x14ac:dyDescent="0.2"/>
    <row r="9478" ht="12.75" x14ac:dyDescent="0.2"/>
    <row r="9479" ht="12.75" x14ac:dyDescent="0.2"/>
    <row r="9480" ht="12.75" x14ac:dyDescent="0.2"/>
    <row r="9481" ht="12.75" x14ac:dyDescent="0.2"/>
    <row r="9482" ht="12.75" x14ac:dyDescent="0.2"/>
    <row r="9483" ht="12.75" x14ac:dyDescent="0.2"/>
    <row r="9484" ht="12.75" x14ac:dyDescent="0.2"/>
    <row r="9485" ht="12.75" x14ac:dyDescent="0.2"/>
    <row r="9486" ht="12.75" x14ac:dyDescent="0.2"/>
    <row r="9487" ht="12.75" x14ac:dyDescent="0.2"/>
    <row r="9488" ht="12.75" x14ac:dyDescent="0.2"/>
    <row r="9489" ht="12.75" x14ac:dyDescent="0.2"/>
    <row r="9490" ht="12.75" x14ac:dyDescent="0.2"/>
    <row r="9491" ht="12.75" x14ac:dyDescent="0.2"/>
    <row r="9492" ht="12.75" x14ac:dyDescent="0.2"/>
    <row r="9493" ht="12.75" x14ac:dyDescent="0.2"/>
    <row r="9494" ht="12.75" x14ac:dyDescent="0.2"/>
    <row r="9495" ht="12.75" x14ac:dyDescent="0.2"/>
    <row r="9496" ht="12.75" x14ac:dyDescent="0.2"/>
    <row r="9497" ht="12.75" x14ac:dyDescent="0.2"/>
    <row r="9498" ht="12.75" x14ac:dyDescent="0.2"/>
    <row r="9499" ht="12.75" x14ac:dyDescent="0.2"/>
    <row r="9500" ht="12.75" x14ac:dyDescent="0.2"/>
    <row r="9501" ht="12.75" x14ac:dyDescent="0.2"/>
    <row r="9502" ht="12.75" x14ac:dyDescent="0.2"/>
    <row r="9503" ht="12.75" x14ac:dyDescent="0.2"/>
    <row r="9504" ht="12.75" x14ac:dyDescent="0.2"/>
    <row r="9505" ht="12.75" x14ac:dyDescent="0.2"/>
    <row r="9506" ht="12.75" x14ac:dyDescent="0.2"/>
    <row r="9507" ht="12.75" x14ac:dyDescent="0.2"/>
    <row r="9508" ht="12.75" x14ac:dyDescent="0.2"/>
    <row r="9509" ht="12.75" x14ac:dyDescent="0.2"/>
    <row r="9510" ht="12.75" x14ac:dyDescent="0.2"/>
    <row r="9511" ht="12.75" x14ac:dyDescent="0.2"/>
    <row r="9512" ht="12.75" x14ac:dyDescent="0.2"/>
    <row r="9513" ht="12.75" x14ac:dyDescent="0.2"/>
    <row r="9514" ht="12.75" x14ac:dyDescent="0.2"/>
    <row r="9515" ht="12.75" x14ac:dyDescent="0.2"/>
    <row r="9516" ht="12.75" x14ac:dyDescent="0.2"/>
    <row r="9517" ht="12.75" x14ac:dyDescent="0.2"/>
    <row r="9518" ht="12.75" x14ac:dyDescent="0.2"/>
    <row r="9519" ht="12.75" x14ac:dyDescent="0.2"/>
    <row r="9520" ht="12.75" x14ac:dyDescent="0.2"/>
    <row r="9521" ht="12.75" x14ac:dyDescent="0.2"/>
    <row r="9522" ht="12.75" x14ac:dyDescent="0.2"/>
    <row r="9523" ht="12.75" x14ac:dyDescent="0.2"/>
    <row r="9524" ht="12.75" x14ac:dyDescent="0.2"/>
    <row r="9525" ht="12.75" x14ac:dyDescent="0.2"/>
    <row r="9526" ht="12.75" x14ac:dyDescent="0.2"/>
    <row r="9527" ht="12.75" x14ac:dyDescent="0.2"/>
    <row r="9528" ht="12.75" x14ac:dyDescent="0.2"/>
    <row r="9529" ht="12.75" x14ac:dyDescent="0.2"/>
    <row r="9530" ht="12.75" x14ac:dyDescent="0.2"/>
    <row r="9531" ht="12.75" x14ac:dyDescent="0.2"/>
    <row r="9532" ht="12.75" x14ac:dyDescent="0.2"/>
    <row r="9533" ht="12.75" x14ac:dyDescent="0.2"/>
    <row r="9534" ht="12.75" x14ac:dyDescent="0.2"/>
    <row r="9535" ht="12.75" x14ac:dyDescent="0.2"/>
    <row r="9536" ht="12.75" x14ac:dyDescent="0.2"/>
    <row r="9537" ht="12.75" x14ac:dyDescent="0.2"/>
    <row r="9538" ht="12.75" x14ac:dyDescent="0.2"/>
    <row r="9539" ht="12.75" x14ac:dyDescent="0.2"/>
    <row r="9540" ht="12.75" x14ac:dyDescent="0.2"/>
    <row r="9541" ht="12.75" x14ac:dyDescent="0.2"/>
    <row r="9542" ht="12.75" x14ac:dyDescent="0.2"/>
    <row r="9543" ht="12.75" x14ac:dyDescent="0.2"/>
    <row r="9544" ht="12.75" x14ac:dyDescent="0.2"/>
    <row r="9545" ht="12.75" x14ac:dyDescent="0.2"/>
    <row r="9546" ht="12.75" x14ac:dyDescent="0.2"/>
    <row r="9547" ht="12.75" x14ac:dyDescent="0.2"/>
    <row r="9548" ht="12.75" x14ac:dyDescent="0.2"/>
    <row r="9549" ht="12.75" x14ac:dyDescent="0.2"/>
    <row r="9550" ht="12.75" x14ac:dyDescent="0.2"/>
    <row r="9551" ht="12.75" x14ac:dyDescent="0.2"/>
    <row r="9552" ht="12.75" x14ac:dyDescent="0.2"/>
    <row r="9553" ht="12.75" x14ac:dyDescent="0.2"/>
    <row r="9554" ht="12.75" x14ac:dyDescent="0.2"/>
    <row r="9555" ht="12.75" x14ac:dyDescent="0.2"/>
    <row r="9556" ht="12.75" x14ac:dyDescent="0.2"/>
    <row r="9557" ht="12.75" x14ac:dyDescent="0.2"/>
    <row r="9558" ht="12.75" x14ac:dyDescent="0.2"/>
    <row r="9559" ht="12.75" x14ac:dyDescent="0.2"/>
    <row r="9560" ht="12.75" x14ac:dyDescent="0.2"/>
    <row r="9561" ht="12.75" x14ac:dyDescent="0.2"/>
    <row r="9562" ht="12.75" x14ac:dyDescent="0.2"/>
    <row r="9563" ht="12.75" x14ac:dyDescent="0.2"/>
    <row r="9564" ht="12.75" x14ac:dyDescent="0.2"/>
    <row r="9565" ht="12.75" x14ac:dyDescent="0.2"/>
    <row r="9566" ht="12.75" x14ac:dyDescent="0.2"/>
    <row r="9567" ht="12.75" x14ac:dyDescent="0.2"/>
    <row r="9568" ht="12.75" x14ac:dyDescent="0.2"/>
    <row r="9569" ht="12.75" x14ac:dyDescent="0.2"/>
    <row r="9570" ht="12.75" x14ac:dyDescent="0.2"/>
    <row r="9571" ht="12.75" x14ac:dyDescent="0.2"/>
    <row r="9572" ht="12.75" x14ac:dyDescent="0.2"/>
    <row r="9573" ht="12.75" x14ac:dyDescent="0.2"/>
    <row r="9574" ht="12.75" x14ac:dyDescent="0.2"/>
    <row r="9575" ht="12.75" x14ac:dyDescent="0.2"/>
    <row r="9576" ht="12.75" x14ac:dyDescent="0.2"/>
    <row r="9577" ht="12.75" x14ac:dyDescent="0.2"/>
    <row r="9578" ht="12.75" x14ac:dyDescent="0.2"/>
    <row r="9579" ht="12.75" x14ac:dyDescent="0.2"/>
    <row r="9580" ht="12.75" x14ac:dyDescent="0.2"/>
    <row r="9581" ht="12.75" x14ac:dyDescent="0.2"/>
    <row r="9582" ht="12.75" x14ac:dyDescent="0.2"/>
    <row r="9583" ht="12.75" x14ac:dyDescent="0.2"/>
    <row r="9584" ht="12.75" x14ac:dyDescent="0.2"/>
    <row r="9585" ht="12.75" x14ac:dyDescent="0.2"/>
    <row r="9586" ht="12.75" x14ac:dyDescent="0.2"/>
    <row r="9587" ht="12.75" x14ac:dyDescent="0.2"/>
    <row r="9588" ht="12.75" x14ac:dyDescent="0.2"/>
    <row r="9589" ht="12.75" x14ac:dyDescent="0.2"/>
    <row r="9590" ht="12.75" x14ac:dyDescent="0.2"/>
    <row r="9591" ht="12.75" x14ac:dyDescent="0.2"/>
    <row r="9592" ht="12.75" x14ac:dyDescent="0.2"/>
    <row r="9593" ht="12.75" x14ac:dyDescent="0.2"/>
    <row r="9594" ht="12.75" x14ac:dyDescent="0.2"/>
    <row r="9595" ht="12.75" x14ac:dyDescent="0.2"/>
    <row r="9596" ht="12.75" x14ac:dyDescent="0.2"/>
    <row r="9597" ht="12.75" x14ac:dyDescent="0.2"/>
    <row r="9598" ht="12.75" x14ac:dyDescent="0.2"/>
    <row r="9599" ht="12.75" x14ac:dyDescent="0.2"/>
    <row r="9600" ht="12.75" x14ac:dyDescent="0.2"/>
    <row r="9601" ht="12.75" x14ac:dyDescent="0.2"/>
    <row r="9602" ht="12.75" x14ac:dyDescent="0.2"/>
    <row r="9603" ht="12.75" x14ac:dyDescent="0.2"/>
    <row r="9604" ht="12.75" x14ac:dyDescent="0.2"/>
    <row r="9605" ht="12.75" x14ac:dyDescent="0.2"/>
    <row r="9606" ht="12.75" x14ac:dyDescent="0.2"/>
    <row r="9607" ht="12.75" x14ac:dyDescent="0.2"/>
    <row r="9608" ht="12.75" x14ac:dyDescent="0.2"/>
    <row r="9609" ht="12.75" x14ac:dyDescent="0.2"/>
    <row r="9610" ht="12.75" x14ac:dyDescent="0.2"/>
    <row r="9611" ht="12.75" x14ac:dyDescent="0.2"/>
    <row r="9612" ht="12.75" x14ac:dyDescent="0.2"/>
    <row r="9613" ht="12.75" x14ac:dyDescent="0.2"/>
    <row r="9614" ht="12.75" x14ac:dyDescent="0.2"/>
    <row r="9615" ht="12.75" x14ac:dyDescent="0.2"/>
    <row r="9616" ht="12.75" x14ac:dyDescent="0.2"/>
    <row r="9617" ht="12.75" x14ac:dyDescent="0.2"/>
    <row r="9618" ht="12.75" x14ac:dyDescent="0.2"/>
    <row r="9619" ht="12.75" x14ac:dyDescent="0.2"/>
    <row r="9620" ht="12.75" x14ac:dyDescent="0.2"/>
    <row r="9621" ht="12.75" x14ac:dyDescent="0.2"/>
    <row r="9622" ht="12.75" x14ac:dyDescent="0.2"/>
    <row r="9623" ht="12.75" x14ac:dyDescent="0.2"/>
    <row r="9624" ht="12.75" x14ac:dyDescent="0.2"/>
    <row r="9625" ht="12.75" x14ac:dyDescent="0.2"/>
    <row r="9626" ht="12.75" x14ac:dyDescent="0.2"/>
    <row r="9627" ht="12.75" x14ac:dyDescent="0.2"/>
    <row r="9628" ht="12.75" x14ac:dyDescent="0.2"/>
    <row r="9629" ht="12.75" x14ac:dyDescent="0.2"/>
    <row r="9630" ht="12.75" x14ac:dyDescent="0.2"/>
    <row r="9631" ht="12.75" x14ac:dyDescent="0.2"/>
    <row r="9632" ht="12.75" x14ac:dyDescent="0.2"/>
    <row r="9633" ht="12.75" x14ac:dyDescent="0.2"/>
    <row r="9634" ht="12.75" x14ac:dyDescent="0.2"/>
    <row r="9635" ht="12.75" x14ac:dyDescent="0.2"/>
    <row r="9636" ht="12.75" x14ac:dyDescent="0.2"/>
    <row r="9637" ht="12.75" x14ac:dyDescent="0.2"/>
    <row r="9638" ht="12.75" x14ac:dyDescent="0.2"/>
    <row r="9639" ht="12.75" x14ac:dyDescent="0.2"/>
    <row r="9640" ht="12.75" x14ac:dyDescent="0.2"/>
    <row r="9641" ht="12.75" x14ac:dyDescent="0.2"/>
    <row r="9642" ht="12.75" x14ac:dyDescent="0.2"/>
    <row r="9643" ht="12.75" x14ac:dyDescent="0.2"/>
    <row r="9644" ht="12.75" x14ac:dyDescent="0.2"/>
    <row r="9645" ht="12.75" x14ac:dyDescent="0.2"/>
    <row r="9646" ht="12.75" x14ac:dyDescent="0.2"/>
    <row r="9647" ht="12.75" x14ac:dyDescent="0.2"/>
    <row r="9648" ht="12.75" x14ac:dyDescent="0.2"/>
    <row r="9649" ht="12.75" x14ac:dyDescent="0.2"/>
    <row r="9650" ht="12.75" x14ac:dyDescent="0.2"/>
    <row r="9651" ht="12.75" x14ac:dyDescent="0.2"/>
    <row r="9652" ht="12.75" x14ac:dyDescent="0.2"/>
    <row r="9653" ht="12.75" x14ac:dyDescent="0.2"/>
    <row r="9654" ht="12.75" x14ac:dyDescent="0.2"/>
    <row r="9655" ht="12.75" x14ac:dyDescent="0.2"/>
    <row r="9656" ht="12.75" x14ac:dyDescent="0.2"/>
    <row r="9657" ht="12.75" x14ac:dyDescent="0.2"/>
    <row r="9658" ht="12.75" x14ac:dyDescent="0.2"/>
    <row r="9659" ht="12.75" x14ac:dyDescent="0.2"/>
    <row r="9660" ht="12.75" x14ac:dyDescent="0.2"/>
    <row r="9661" ht="12.75" x14ac:dyDescent="0.2"/>
    <row r="9662" ht="12.75" x14ac:dyDescent="0.2"/>
    <row r="9663" ht="12.75" x14ac:dyDescent="0.2"/>
    <row r="9664" ht="12.75" x14ac:dyDescent="0.2"/>
    <row r="9665" ht="12.75" x14ac:dyDescent="0.2"/>
    <row r="9666" ht="12.75" x14ac:dyDescent="0.2"/>
    <row r="9667" ht="12.75" x14ac:dyDescent="0.2"/>
    <row r="9668" ht="12.75" x14ac:dyDescent="0.2"/>
    <row r="9669" ht="12.75" x14ac:dyDescent="0.2"/>
    <row r="9670" ht="12.75" x14ac:dyDescent="0.2"/>
    <row r="9671" ht="12.75" x14ac:dyDescent="0.2"/>
    <row r="9672" ht="12.75" x14ac:dyDescent="0.2"/>
    <row r="9673" ht="12.75" x14ac:dyDescent="0.2"/>
    <row r="9674" ht="12.75" x14ac:dyDescent="0.2"/>
    <row r="9675" ht="12.75" x14ac:dyDescent="0.2"/>
    <row r="9676" ht="12.75" x14ac:dyDescent="0.2"/>
    <row r="9677" ht="12.75" x14ac:dyDescent="0.2"/>
    <row r="9678" ht="12.75" x14ac:dyDescent="0.2"/>
    <row r="9679" ht="12.75" x14ac:dyDescent="0.2"/>
    <row r="9680" ht="12.75" x14ac:dyDescent="0.2"/>
    <row r="9681" ht="12.75" x14ac:dyDescent="0.2"/>
    <row r="9682" ht="12.75" x14ac:dyDescent="0.2"/>
    <row r="9683" ht="12.75" x14ac:dyDescent="0.2"/>
    <row r="9684" ht="12.75" x14ac:dyDescent="0.2"/>
    <row r="9685" ht="12.75" x14ac:dyDescent="0.2"/>
    <row r="9686" ht="12.75" x14ac:dyDescent="0.2"/>
    <row r="9687" ht="12.75" x14ac:dyDescent="0.2"/>
    <row r="9688" ht="12.75" x14ac:dyDescent="0.2"/>
    <row r="9689" ht="12.75" x14ac:dyDescent="0.2"/>
    <row r="9690" ht="12.75" x14ac:dyDescent="0.2"/>
    <row r="9691" ht="12.75" x14ac:dyDescent="0.2"/>
    <row r="9692" ht="12.75" x14ac:dyDescent="0.2"/>
    <row r="9693" ht="12.75" x14ac:dyDescent="0.2"/>
    <row r="9694" ht="12.75" x14ac:dyDescent="0.2"/>
    <row r="9695" ht="12.75" x14ac:dyDescent="0.2"/>
    <row r="9696" ht="12.75" x14ac:dyDescent="0.2"/>
    <row r="9697" ht="12.75" x14ac:dyDescent="0.2"/>
    <row r="9698" ht="12.75" x14ac:dyDescent="0.2"/>
    <row r="9699" ht="12.75" x14ac:dyDescent="0.2"/>
    <row r="9700" ht="12.75" x14ac:dyDescent="0.2"/>
    <row r="9701" ht="12.75" x14ac:dyDescent="0.2"/>
    <row r="9702" ht="12.75" x14ac:dyDescent="0.2"/>
    <row r="9703" ht="12.75" x14ac:dyDescent="0.2"/>
    <row r="9704" ht="12.75" x14ac:dyDescent="0.2"/>
    <row r="9705" ht="12.75" x14ac:dyDescent="0.2"/>
    <row r="9706" ht="12.75" x14ac:dyDescent="0.2"/>
    <row r="9707" ht="12.75" x14ac:dyDescent="0.2"/>
    <row r="9708" ht="12.75" x14ac:dyDescent="0.2"/>
    <row r="9709" ht="12.75" x14ac:dyDescent="0.2"/>
    <row r="9710" ht="12.75" x14ac:dyDescent="0.2"/>
    <row r="9711" ht="12.75" x14ac:dyDescent="0.2"/>
    <row r="9712" ht="12.75" x14ac:dyDescent="0.2"/>
    <row r="9713" ht="12.75" x14ac:dyDescent="0.2"/>
    <row r="9714" ht="12.75" x14ac:dyDescent="0.2"/>
    <row r="9715" ht="12.75" x14ac:dyDescent="0.2"/>
    <row r="9716" ht="12.75" x14ac:dyDescent="0.2"/>
    <row r="9717" ht="12.75" x14ac:dyDescent="0.2"/>
    <row r="9718" ht="12.75" x14ac:dyDescent="0.2"/>
    <row r="9719" ht="12.75" x14ac:dyDescent="0.2"/>
    <row r="9720" ht="12.75" x14ac:dyDescent="0.2"/>
    <row r="9721" ht="12.75" x14ac:dyDescent="0.2"/>
    <row r="9722" ht="12.75" x14ac:dyDescent="0.2"/>
    <row r="9723" ht="12.75" x14ac:dyDescent="0.2"/>
    <row r="9724" ht="12.75" x14ac:dyDescent="0.2"/>
    <row r="9725" ht="12.75" x14ac:dyDescent="0.2"/>
    <row r="9726" ht="12.75" x14ac:dyDescent="0.2"/>
    <row r="9727" ht="12.75" x14ac:dyDescent="0.2"/>
    <row r="9728" ht="12.75" x14ac:dyDescent="0.2"/>
    <row r="9729" ht="12.75" x14ac:dyDescent="0.2"/>
    <row r="9730" ht="12.75" x14ac:dyDescent="0.2"/>
    <row r="9731" ht="12.75" x14ac:dyDescent="0.2"/>
    <row r="9732" ht="12.75" x14ac:dyDescent="0.2"/>
    <row r="9733" ht="12.75" x14ac:dyDescent="0.2"/>
    <row r="9734" ht="12.75" x14ac:dyDescent="0.2"/>
    <row r="9735" ht="12.75" x14ac:dyDescent="0.2"/>
    <row r="9736" ht="12.75" x14ac:dyDescent="0.2"/>
    <row r="9737" ht="12.75" x14ac:dyDescent="0.2"/>
    <row r="9738" ht="12.75" x14ac:dyDescent="0.2"/>
    <row r="9739" ht="12.75" x14ac:dyDescent="0.2"/>
    <row r="9740" ht="12.75" x14ac:dyDescent="0.2"/>
    <row r="9741" ht="12.75" x14ac:dyDescent="0.2"/>
    <row r="9742" ht="12.75" x14ac:dyDescent="0.2"/>
    <row r="9743" ht="12.75" x14ac:dyDescent="0.2"/>
    <row r="9744" ht="12.75" x14ac:dyDescent="0.2"/>
    <row r="9745" ht="12.75" x14ac:dyDescent="0.2"/>
    <row r="9746" ht="12.75" x14ac:dyDescent="0.2"/>
    <row r="9747" ht="12.75" x14ac:dyDescent="0.2"/>
    <row r="9748" ht="12.75" x14ac:dyDescent="0.2"/>
    <row r="9749" ht="12.75" x14ac:dyDescent="0.2"/>
    <row r="9750" ht="12.75" x14ac:dyDescent="0.2"/>
    <row r="9751" ht="12.75" x14ac:dyDescent="0.2"/>
    <row r="9752" ht="12.75" x14ac:dyDescent="0.2"/>
    <row r="9753" ht="12.75" x14ac:dyDescent="0.2"/>
    <row r="9754" ht="12.75" x14ac:dyDescent="0.2"/>
    <row r="9755" ht="12.75" x14ac:dyDescent="0.2"/>
    <row r="9756" ht="12.75" x14ac:dyDescent="0.2"/>
    <row r="9757" ht="12.75" x14ac:dyDescent="0.2"/>
    <row r="9758" ht="12.75" x14ac:dyDescent="0.2"/>
    <row r="9759" ht="12.75" x14ac:dyDescent="0.2"/>
    <row r="9760" ht="12.75" x14ac:dyDescent="0.2"/>
    <row r="9761" ht="12.75" x14ac:dyDescent="0.2"/>
    <row r="9762" ht="12.75" x14ac:dyDescent="0.2"/>
    <row r="9763" ht="12.75" x14ac:dyDescent="0.2"/>
    <row r="9764" ht="12.75" x14ac:dyDescent="0.2"/>
    <row r="9765" ht="12.75" x14ac:dyDescent="0.2"/>
    <row r="9766" ht="12.75" x14ac:dyDescent="0.2"/>
    <row r="9767" ht="12.75" x14ac:dyDescent="0.2"/>
    <row r="9768" ht="12.75" x14ac:dyDescent="0.2"/>
    <row r="9769" ht="12.75" x14ac:dyDescent="0.2"/>
    <row r="9770" ht="12.75" x14ac:dyDescent="0.2"/>
    <row r="9771" ht="12.75" x14ac:dyDescent="0.2"/>
    <row r="9772" ht="12.75" x14ac:dyDescent="0.2"/>
    <row r="9773" ht="12.75" x14ac:dyDescent="0.2"/>
    <row r="9774" ht="12.75" x14ac:dyDescent="0.2"/>
    <row r="9775" ht="12.75" x14ac:dyDescent="0.2"/>
    <row r="9776" ht="12.75" x14ac:dyDescent="0.2"/>
    <row r="9777" ht="12.75" x14ac:dyDescent="0.2"/>
    <row r="9778" ht="12.75" x14ac:dyDescent="0.2"/>
    <row r="9779" ht="12.75" x14ac:dyDescent="0.2"/>
    <row r="9780" ht="12.75" x14ac:dyDescent="0.2"/>
    <row r="9781" ht="12.75" x14ac:dyDescent="0.2"/>
    <row r="9782" ht="12.75" x14ac:dyDescent="0.2"/>
    <row r="9783" ht="12.75" x14ac:dyDescent="0.2"/>
    <row r="9784" ht="12.75" x14ac:dyDescent="0.2"/>
    <row r="9785" ht="12.75" x14ac:dyDescent="0.2"/>
    <row r="9786" ht="12.75" x14ac:dyDescent="0.2"/>
    <row r="9787" ht="12.75" x14ac:dyDescent="0.2"/>
    <row r="9788" ht="12.75" x14ac:dyDescent="0.2"/>
    <row r="9789" ht="12.75" x14ac:dyDescent="0.2"/>
    <row r="9790" ht="12.75" x14ac:dyDescent="0.2"/>
    <row r="9791" ht="12.75" x14ac:dyDescent="0.2"/>
    <row r="9792" ht="12.75" x14ac:dyDescent="0.2"/>
    <row r="9793" ht="12.75" x14ac:dyDescent="0.2"/>
    <row r="9794" ht="12.75" x14ac:dyDescent="0.2"/>
    <row r="9795" ht="12.75" x14ac:dyDescent="0.2"/>
    <row r="9796" ht="12.75" x14ac:dyDescent="0.2"/>
    <row r="9797" ht="12.75" x14ac:dyDescent="0.2"/>
    <row r="9798" ht="12.75" x14ac:dyDescent="0.2"/>
    <row r="9799" ht="12.75" x14ac:dyDescent="0.2"/>
    <row r="9800" ht="12.75" x14ac:dyDescent="0.2"/>
    <row r="9801" ht="12.75" x14ac:dyDescent="0.2"/>
    <row r="9802" ht="12.75" x14ac:dyDescent="0.2"/>
    <row r="9803" ht="12.75" x14ac:dyDescent="0.2"/>
    <row r="9804" ht="12.75" x14ac:dyDescent="0.2"/>
    <row r="9805" ht="12.75" x14ac:dyDescent="0.2"/>
    <row r="9806" ht="12.75" x14ac:dyDescent="0.2"/>
    <row r="9807" ht="12.75" x14ac:dyDescent="0.2"/>
    <row r="9808" ht="12.75" x14ac:dyDescent="0.2"/>
    <row r="9809" ht="12.75" x14ac:dyDescent="0.2"/>
    <row r="9810" ht="12.75" x14ac:dyDescent="0.2"/>
    <row r="9811" ht="12.75" x14ac:dyDescent="0.2"/>
    <row r="9812" ht="12.75" x14ac:dyDescent="0.2"/>
    <row r="9813" ht="12.75" x14ac:dyDescent="0.2"/>
    <row r="9814" ht="12.75" x14ac:dyDescent="0.2"/>
    <row r="9815" ht="12.75" x14ac:dyDescent="0.2"/>
    <row r="9816" ht="12.75" x14ac:dyDescent="0.2"/>
    <row r="9817" ht="12.75" x14ac:dyDescent="0.2"/>
    <row r="9818" ht="12.75" x14ac:dyDescent="0.2"/>
    <row r="9819" ht="12.75" x14ac:dyDescent="0.2"/>
    <row r="9820" ht="12.75" x14ac:dyDescent="0.2"/>
    <row r="9821" ht="12.75" x14ac:dyDescent="0.2"/>
    <row r="9822" ht="12.75" x14ac:dyDescent="0.2"/>
    <row r="9823" ht="12.75" x14ac:dyDescent="0.2"/>
    <row r="9824" ht="12.75" x14ac:dyDescent="0.2"/>
    <row r="9825" ht="12.75" x14ac:dyDescent="0.2"/>
    <row r="9826" ht="12.75" x14ac:dyDescent="0.2"/>
    <row r="9827" ht="12.75" x14ac:dyDescent="0.2"/>
    <row r="9828" ht="12.75" x14ac:dyDescent="0.2"/>
    <row r="9829" ht="12.75" x14ac:dyDescent="0.2"/>
    <row r="9830" ht="12.75" x14ac:dyDescent="0.2"/>
    <row r="9831" ht="12.75" x14ac:dyDescent="0.2"/>
    <row r="9832" ht="12.75" x14ac:dyDescent="0.2"/>
    <row r="9833" ht="12.75" x14ac:dyDescent="0.2"/>
    <row r="9834" ht="12.75" x14ac:dyDescent="0.2"/>
    <row r="9835" ht="12.75" x14ac:dyDescent="0.2"/>
    <row r="9836" ht="12.75" x14ac:dyDescent="0.2"/>
    <row r="9837" ht="12.75" x14ac:dyDescent="0.2"/>
    <row r="9838" ht="12.75" x14ac:dyDescent="0.2"/>
    <row r="9839" ht="12.75" x14ac:dyDescent="0.2"/>
    <row r="9840" ht="12.75" x14ac:dyDescent="0.2"/>
    <row r="9841" ht="12.75" x14ac:dyDescent="0.2"/>
    <row r="9842" ht="12.75" x14ac:dyDescent="0.2"/>
    <row r="9843" ht="12.75" x14ac:dyDescent="0.2"/>
    <row r="9844" ht="12.75" x14ac:dyDescent="0.2"/>
    <row r="9845" ht="12.75" x14ac:dyDescent="0.2"/>
    <row r="9846" ht="12.75" x14ac:dyDescent="0.2"/>
    <row r="9847" ht="12.75" x14ac:dyDescent="0.2"/>
    <row r="9848" ht="12.75" x14ac:dyDescent="0.2"/>
    <row r="9849" ht="12.75" x14ac:dyDescent="0.2"/>
    <row r="9850" ht="12.75" x14ac:dyDescent="0.2"/>
    <row r="9851" ht="12.75" x14ac:dyDescent="0.2"/>
    <row r="9852" ht="12.75" x14ac:dyDescent="0.2"/>
    <row r="9853" ht="12.75" x14ac:dyDescent="0.2"/>
    <row r="9854" ht="12.75" x14ac:dyDescent="0.2"/>
    <row r="9855" ht="12.75" x14ac:dyDescent="0.2"/>
    <row r="9856" ht="12.75" x14ac:dyDescent="0.2"/>
    <row r="9857" ht="12.75" x14ac:dyDescent="0.2"/>
    <row r="9858" ht="12.75" x14ac:dyDescent="0.2"/>
    <row r="9859" ht="12.75" x14ac:dyDescent="0.2"/>
    <row r="9860" ht="12.75" x14ac:dyDescent="0.2"/>
    <row r="9861" ht="12.75" x14ac:dyDescent="0.2"/>
    <row r="9862" ht="12.75" x14ac:dyDescent="0.2"/>
    <row r="9863" ht="12.75" x14ac:dyDescent="0.2"/>
    <row r="9864" ht="12.75" x14ac:dyDescent="0.2"/>
    <row r="9865" ht="12.75" x14ac:dyDescent="0.2"/>
    <row r="9866" ht="12.75" x14ac:dyDescent="0.2"/>
    <row r="9867" ht="12.75" x14ac:dyDescent="0.2"/>
    <row r="9868" ht="12.75" x14ac:dyDescent="0.2"/>
    <row r="9869" ht="12.75" x14ac:dyDescent="0.2"/>
    <row r="9870" ht="12.75" x14ac:dyDescent="0.2"/>
    <row r="9871" ht="12.75" x14ac:dyDescent="0.2"/>
    <row r="9872" ht="12.75" x14ac:dyDescent="0.2"/>
    <row r="9873" ht="12.75" x14ac:dyDescent="0.2"/>
    <row r="9874" ht="12.75" x14ac:dyDescent="0.2"/>
    <row r="9875" ht="12.75" x14ac:dyDescent="0.2"/>
    <row r="9876" ht="12.75" x14ac:dyDescent="0.2"/>
    <row r="9877" ht="12.75" x14ac:dyDescent="0.2"/>
    <row r="9878" ht="12.75" x14ac:dyDescent="0.2"/>
    <row r="9879" ht="12.75" x14ac:dyDescent="0.2"/>
    <row r="9880" ht="12.75" x14ac:dyDescent="0.2"/>
    <row r="9881" ht="12.75" x14ac:dyDescent="0.2"/>
    <row r="9882" ht="12.75" x14ac:dyDescent="0.2"/>
    <row r="9883" ht="12.75" x14ac:dyDescent="0.2"/>
    <row r="9884" ht="12.75" x14ac:dyDescent="0.2"/>
    <row r="9885" ht="12.75" x14ac:dyDescent="0.2"/>
    <row r="9886" ht="12.75" x14ac:dyDescent="0.2"/>
    <row r="9887" ht="12.75" x14ac:dyDescent="0.2"/>
    <row r="9888" ht="12.75" x14ac:dyDescent="0.2"/>
    <row r="9889" ht="12.75" x14ac:dyDescent="0.2"/>
    <row r="9890" ht="12.75" x14ac:dyDescent="0.2"/>
    <row r="9891" ht="12.75" x14ac:dyDescent="0.2"/>
    <row r="9892" ht="12.75" x14ac:dyDescent="0.2"/>
    <row r="9893" ht="12.75" x14ac:dyDescent="0.2"/>
    <row r="9894" ht="12.75" x14ac:dyDescent="0.2"/>
    <row r="9895" ht="12.75" x14ac:dyDescent="0.2"/>
    <row r="9896" ht="12.75" x14ac:dyDescent="0.2"/>
    <row r="9897" ht="12.75" x14ac:dyDescent="0.2"/>
    <row r="9898" ht="12.75" x14ac:dyDescent="0.2"/>
    <row r="9899" ht="12.75" x14ac:dyDescent="0.2"/>
    <row r="9900" ht="12.75" x14ac:dyDescent="0.2"/>
    <row r="9901" ht="12.75" x14ac:dyDescent="0.2"/>
    <row r="9902" ht="12.75" x14ac:dyDescent="0.2"/>
    <row r="9903" ht="12.75" x14ac:dyDescent="0.2"/>
    <row r="9904" ht="12.75" x14ac:dyDescent="0.2"/>
    <row r="9905" ht="12.75" x14ac:dyDescent="0.2"/>
    <row r="9906" ht="12.75" x14ac:dyDescent="0.2"/>
    <row r="9907" ht="12.75" x14ac:dyDescent="0.2"/>
    <row r="9908" ht="12.75" x14ac:dyDescent="0.2"/>
    <row r="9909" ht="12.75" x14ac:dyDescent="0.2"/>
    <row r="9910" ht="12.75" x14ac:dyDescent="0.2"/>
    <row r="9911" ht="12.75" x14ac:dyDescent="0.2"/>
    <row r="9912" ht="12.75" x14ac:dyDescent="0.2"/>
    <row r="9913" ht="12.75" x14ac:dyDescent="0.2"/>
    <row r="9914" ht="12.75" x14ac:dyDescent="0.2"/>
    <row r="9915" ht="12.75" x14ac:dyDescent="0.2"/>
    <row r="9916" ht="12.75" x14ac:dyDescent="0.2"/>
    <row r="9917" ht="12.75" x14ac:dyDescent="0.2"/>
    <row r="9918" ht="12.75" x14ac:dyDescent="0.2"/>
    <row r="9919" ht="12.75" x14ac:dyDescent="0.2"/>
    <row r="9920" ht="12.75" x14ac:dyDescent="0.2"/>
    <row r="9921" ht="12.75" x14ac:dyDescent="0.2"/>
    <row r="9922" ht="12.75" x14ac:dyDescent="0.2"/>
    <row r="9923" ht="12.75" x14ac:dyDescent="0.2"/>
    <row r="9924" ht="12.75" x14ac:dyDescent="0.2"/>
    <row r="9925" ht="12.75" x14ac:dyDescent="0.2"/>
    <row r="9926" ht="12.75" x14ac:dyDescent="0.2"/>
    <row r="9927" ht="12.75" x14ac:dyDescent="0.2"/>
    <row r="9928" ht="12.75" x14ac:dyDescent="0.2"/>
    <row r="9929" ht="12.75" x14ac:dyDescent="0.2"/>
    <row r="9930" ht="12.75" x14ac:dyDescent="0.2"/>
    <row r="9931" ht="12.75" x14ac:dyDescent="0.2"/>
    <row r="9932" ht="12.75" x14ac:dyDescent="0.2"/>
    <row r="9933" ht="12.75" x14ac:dyDescent="0.2"/>
    <row r="9934" ht="12.75" x14ac:dyDescent="0.2"/>
    <row r="9935" ht="12.75" x14ac:dyDescent="0.2"/>
    <row r="9936" ht="12.75" x14ac:dyDescent="0.2"/>
    <row r="9937" ht="12.75" x14ac:dyDescent="0.2"/>
    <row r="9938" ht="12.75" x14ac:dyDescent="0.2"/>
    <row r="9939" ht="12.75" x14ac:dyDescent="0.2"/>
    <row r="9940" ht="12.75" x14ac:dyDescent="0.2"/>
    <row r="9941" ht="12.75" x14ac:dyDescent="0.2"/>
    <row r="9942" ht="12.75" x14ac:dyDescent="0.2"/>
    <row r="9943" ht="12.75" x14ac:dyDescent="0.2"/>
    <row r="9944" ht="12.75" x14ac:dyDescent="0.2"/>
    <row r="9945" ht="12.75" x14ac:dyDescent="0.2"/>
    <row r="9946" ht="12.75" x14ac:dyDescent="0.2"/>
    <row r="9947" ht="12.75" x14ac:dyDescent="0.2"/>
    <row r="9948" ht="12.75" x14ac:dyDescent="0.2"/>
    <row r="9949" ht="12.75" x14ac:dyDescent="0.2"/>
    <row r="9950" ht="12.75" x14ac:dyDescent="0.2"/>
    <row r="9951" ht="12.75" x14ac:dyDescent="0.2"/>
    <row r="9952" ht="12.75" x14ac:dyDescent="0.2"/>
    <row r="9953" ht="12.75" x14ac:dyDescent="0.2"/>
    <row r="9954" ht="12.75" x14ac:dyDescent="0.2"/>
    <row r="9955" ht="12.75" x14ac:dyDescent="0.2"/>
    <row r="9956" ht="12.75" x14ac:dyDescent="0.2"/>
    <row r="9957" ht="12.75" x14ac:dyDescent="0.2"/>
    <row r="9958" ht="12.75" x14ac:dyDescent="0.2"/>
    <row r="9959" ht="12.75" x14ac:dyDescent="0.2"/>
    <row r="9960" ht="12.75" x14ac:dyDescent="0.2"/>
    <row r="9961" ht="12.75" x14ac:dyDescent="0.2"/>
    <row r="9962" ht="12.75" x14ac:dyDescent="0.2"/>
    <row r="9963" ht="12.75" x14ac:dyDescent="0.2"/>
    <row r="9964" ht="12.75" x14ac:dyDescent="0.2"/>
    <row r="9965" ht="12.75" x14ac:dyDescent="0.2"/>
    <row r="9966" ht="12.75" x14ac:dyDescent="0.2"/>
    <row r="9967" ht="12.75" x14ac:dyDescent="0.2"/>
    <row r="9968" ht="12.75" x14ac:dyDescent="0.2"/>
    <row r="9969" ht="12.75" x14ac:dyDescent="0.2"/>
    <row r="9970" ht="12.75" x14ac:dyDescent="0.2"/>
    <row r="9971" ht="12.75" x14ac:dyDescent="0.2"/>
    <row r="9972" ht="12.75" x14ac:dyDescent="0.2"/>
    <row r="9973" ht="12.75" x14ac:dyDescent="0.2"/>
    <row r="9974" ht="12.75" x14ac:dyDescent="0.2"/>
    <row r="9975" ht="12.75" x14ac:dyDescent="0.2"/>
    <row r="9976" ht="12.75" x14ac:dyDescent="0.2"/>
    <row r="9977" ht="12.75" x14ac:dyDescent="0.2"/>
    <row r="9978" ht="12.75" x14ac:dyDescent="0.2"/>
    <row r="9979" ht="12.75" x14ac:dyDescent="0.2"/>
    <row r="9980" ht="12.75" x14ac:dyDescent="0.2"/>
    <row r="9981" ht="12.75" x14ac:dyDescent="0.2"/>
    <row r="9982" ht="12.75" x14ac:dyDescent="0.2"/>
    <row r="9983" ht="12.75" x14ac:dyDescent="0.2"/>
    <row r="9984" ht="12.75" x14ac:dyDescent="0.2"/>
    <row r="9985" ht="12.75" x14ac:dyDescent="0.2"/>
    <row r="9986" ht="12.75" x14ac:dyDescent="0.2"/>
    <row r="9987" ht="12.75" x14ac:dyDescent="0.2"/>
    <row r="9988" ht="12.75" x14ac:dyDescent="0.2"/>
    <row r="9989" ht="12.75" x14ac:dyDescent="0.2"/>
    <row r="9990" ht="12.75" x14ac:dyDescent="0.2"/>
    <row r="9991" ht="12.75" x14ac:dyDescent="0.2"/>
    <row r="9992" ht="12.75" x14ac:dyDescent="0.2"/>
    <row r="9993" ht="12.75" x14ac:dyDescent="0.2"/>
    <row r="9994" ht="12.75" x14ac:dyDescent="0.2"/>
    <row r="9995" ht="12.75" x14ac:dyDescent="0.2"/>
    <row r="9996" ht="12.75" x14ac:dyDescent="0.2"/>
    <row r="9997" ht="12.75" x14ac:dyDescent="0.2"/>
    <row r="9998" ht="12.75" x14ac:dyDescent="0.2"/>
    <row r="9999" ht="12.75" x14ac:dyDescent="0.2"/>
    <row r="10000" ht="12.75" x14ac:dyDescent="0.2"/>
    <row r="10001" ht="12.75" x14ac:dyDescent="0.2"/>
    <row r="10002" ht="12.75" x14ac:dyDescent="0.2"/>
    <row r="10003" ht="12.75" x14ac:dyDescent="0.2"/>
    <row r="10004" ht="12.75" x14ac:dyDescent="0.2"/>
    <row r="10005" ht="12.75" x14ac:dyDescent="0.2"/>
    <row r="10006" ht="12.75" x14ac:dyDescent="0.2"/>
    <row r="10007" ht="12.75" x14ac:dyDescent="0.2"/>
    <row r="10008" ht="12.75" x14ac:dyDescent="0.2"/>
    <row r="10009" ht="12.75" x14ac:dyDescent="0.2"/>
    <row r="10010" ht="12.75" x14ac:dyDescent="0.2"/>
    <row r="10011" ht="12.75" x14ac:dyDescent="0.2"/>
    <row r="10012" ht="12.75" x14ac:dyDescent="0.2"/>
    <row r="10013" ht="12.75" x14ac:dyDescent="0.2"/>
    <row r="10014" ht="12.75" x14ac:dyDescent="0.2"/>
    <row r="10015" ht="12.75" x14ac:dyDescent="0.2"/>
    <row r="10016" ht="12.75" x14ac:dyDescent="0.2"/>
    <row r="10017" ht="12.75" x14ac:dyDescent="0.2"/>
    <row r="10018" ht="12.75" x14ac:dyDescent="0.2"/>
    <row r="10019" ht="12.75" x14ac:dyDescent="0.2"/>
    <row r="10020" ht="12.75" x14ac:dyDescent="0.2"/>
    <row r="10021" ht="12.75" x14ac:dyDescent="0.2"/>
    <row r="10022" ht="12.75" x14ac:dyDescent="0.2"/>
    <row r="10023" ht="12.75" x14ac:dyDescent="0.2"/>
    <row r="10024" ht="12.75" x14ac:dyDescent="0.2"/>
    <row r="10025" ht="12.75" x14ac:dyDescent="0.2"/>
    <row r="10026" ht="12.75" x14ac:dyDescent="0.2"/>
    <row r="10027" ht="12.75" x14ac:dyDescent="0.2"/>
    <row r="10028" ht="12.75" x14ac:dyDescent="0.2"/>
    <row r="10029" ht="12.75" x14ac:dyDescent="0.2"/>
    <row r="10030" ht="12.75" x14ac:dyDescent="0.2"/>
    <row r="10031" ht="12.75" x14ac:dyDescent="0.2"/>
    <row r="10032" ht="12.75" x14ac:dyDescent="0.2"/>
    <row r="10033" ht="12.75" x14ac:dyDescent="0.2"/>
    <row r="10034" ht="12.75" x14ac:dyDescent="0.2"/>
    <row r="10035" ht="12.75" x14ac:dyDescent="0.2"/>
    <row r="10036" ht="12.75" x14ac:dyDescent="0.2"/>
    <row r="10037" ht="12.75" x14ac:dyDescent="0.2"/>
    <row r="10038" ht="12.75" x14ac:dyDescent="0.2"/>
    <row r="10039" ht="12.75" x14ac:dyDescent="0.2"/>
    <row r="10040" ht="12.75" x14ac:dyDescent="0.2"/>
    <row r="10041" ht="12.75" x14ac:dyDescent="0.2"/>
    <row r="10042" ht="12.75" x14ac:dyDescent="0.2"/>
    <row r="10043" ht="12.75" x14ac:dyDescent="0.2"/>
    <row r="10044" ht="12.75" x14ac:dyDescent="0.2"/>
    <row r="10045" ht="12.75" x14ac:dyDescent="0.2"/>
    <row r="10046" ht="12.75" x14ac:dyDescent="0.2"/>
    <row r="10047" ht="12.75" x14ac:dyDescent="0.2"/>
    <row r="10048" ht="12.75" x14ac:dyDescent="0.2"/>
    <row r="10049" ht="12.75" x14ac:dyDescent="0.2"/>
    <row r="10050" ht="12.75" x14ac:dyDescent="0.2"/>
    <row r="10051" ht="12.75" x14ac:dyDescent="0.2"/>
    <row r="10052" ht="12.75" x14ac:dyDescent="0.2"/>
    <row r="10053" ht="12.75" x14ac:dyDescent="0.2"/>
    <row r="10054" ht="12.75" x14ac:dyDescent="0.2"/>
    <row r="10055" ht="12.75" x14ac:dyDescent="0.2"/>
    <row r="10056" ht="12.75" x14ac:dyDescent="0.2"/>
    <row r="10057" ht="12.75" x14ac:dyDescent="0.2"/>
    <row r="10058" ht="12.75" x14ac:dyDescent="0.2"/>
    <row r="10059" ht="12.75" x14ac:dyDescent="0.2"/>
    <row r="10060" ht="12.75" x14ac:dyDescent="0.2"/>
    <row r="10061" ht="12.75" x14ac:dyDescent="0.2"/>
    <row r="10062" ht="12.75" x14ac:dyDescent="0.2"/>
    <row r="10063" ht="12.75" x14ac:dyDescent="0.2"/>
    <row r="10064" ht="12.75" x14ac:dyDescent="0.2"/>
    <row r="10065" ht="12.75" x14ac:dyDescent="0.2"/>
    <row r="10066" ht="12.75" x14ac:dyDescent="0.2"/>
    <row r="10067" ht="12.75" x14ac:dyDescent="0.2"/>
    <row r="10068" ht="12.75" x14ac:dyDescent="0.2"/>
    <row r="10069" ht="12.75" x14ac:dyDescent="0.2"/>
    <row r="10070" ht="12.75" x14ac:dyDescent="0.2"/>
    <row r="10071" ht="12.75" x14ac:dyDescent="0.2"/>
    <row r="10072" ht="12.75" x14ac:dyDescent="0.2"/>
    <row r="10073" ht="12.75" x14ac:dyDescent="0.2"/>
    <row r="10074" ht="12.75" x14ac:dyDescent="0.2"/>
    <row r="10075" ht="12.75" x14ac:dyDescent="0.2"/>
    <row r="10076" ht="12.75" x14ac:dyDescent="0.2"/>
    <row r="10077" ht="12.75" x14ac:dyDescent="0.2"/>
    <row r="10078" ht="12.75" x14ac:dyDescent="0.2"/>
    <row r="10079" ht="12.75" x14ac:dyDescent="0.2"/>
    <row r="10080" ht="12.75" x14ac:dyDescent="0.2"/>
    <row r="10081" ht="12.75" x14ac:dyDescent="0.2"/>
    <row r="10082" ht="12.75" x14ac:dyDescent="0.2"/>
    <row r="10083" ht="12.75" x14ac:dyDescent="0.2"/>
    <row r="10084" ht="12.75" x14ac:dyDescent="0.2"/>
    <row r="10085" ht="12.75" x14ac:dyDescent="0.2"/>
    <row r="10086" ht="12.75" x14ac:dyDescent="0.2"/>
    <row r="10087" ht="12.75" x14ac:dyDescent="0.2"/>
    <row r="10088" ht="12.75" x14ac:dyDescent="0.2"/>
    <row r="10089" ht="12.75" x14ac:dyDescent="0.2"/>
    <row r="10090" ht="12.75" x14ac:dyDescent="0.2"/>
    <row r="10091" ht="12.75" x14ac:dyDescent="0.2"/>
    <row r="10092" ht="12.75" x14ac:dyDescent="0.2"/>
    <row r="10093" ht="12.75" x14ac:dyDescent="0.2"/>
    <row r="10094" ht="12.75" x14ac:dyDescent="0.2"/>
    <row r="10095" ht="12.75" x14ac:dyDescent="0.2"/>
    <row r="10096" ht="12.75" x14ac:dyDescent="0.2"/>
    <row r="10097" ht="12.75" x14ac:dyDescent="0.2"/>
    <row r="10098" ht="12.75" x14ac:dyDescent="0.2"/>
    <row r="10099" ht="12.75" x14ac:dyDescent="0.2"/>
    <row r="10100" ht="12.75" x14ac:dyDescent="0.2"/>
    <row r="10101" ht="12.75" x14ac:dyDescent="0.2"/>
    <row r="10102" ht="12.75" x14ac:dyDescent="0.2"/>
    <row r="10103" ht="12.75" x14ac:dyDescent="0.2"/>
    <row r="10104" ht="12.75" x14ac:dyDescent="0.2"/>
    <row r="10105" ht="12.75" x14ac:dyDescent="0.2"/>
    <row r="10106" ht="12.75" x14ac:dyDescent="0.2"/>
    <row r="10107" ht="12.75" x14ac:dyDescent="0.2"/>
    <row r="10108" ht="12.75" x14ac:dyDescent="0.2"/>
    <row r="10109" ht="12.75" x14ac:dyDescent="0.2"/>
    <row r="10110" ht="12.75" x14ac:dyDescent="0.2"/>
    <row r="10111" ht="12.75" x14ac:dyDescent="0.2"/>
    <row r="10112" ht="12.75" x14ac:dyDescent="0.2"/>
    <row r="10113" ht="12.75" x14ac:dyDescent="0.2"/>
    <row r="10114" ht="12.75" x14ac:dyDescent="0.2"/>
    <row r="10115" ht="12.75" x14ac:dyDescent="0.2"/>
    <row r="10116" ht="12.75" x14ac:dyDescent="0.2"/>
    <row r="10117" ht="12.75" x14ac:dyDescent="0.2"/>
    <row r="10118" ht="12.75" x14ac:dyDescent="0.2"/>
    <row r="10119" ht="12.75" x14ac:dyDescent="0.2"/>
    <row r="10120" ht="12.75" x14ac:dyDescent="0.2"/>
    <row r="10121" ht="12.75" x14ac:dyDescent="0.2"/>
    <row r="10122" ht="12.75" x14ac:dyDescent="0.2"/>
    <row r="10123" ht="12.75" x14ac:dyDescent="0.2"/>
    <row r="10124" ht="12.75" x14ac:dyDescent="0.2"/>
    <row r="10125" ht="12.75" x14ac:dyDescent="0.2"/>
    <row r="10126" ht="12.75" x14ac:dyDescent="0.2"/>
    <row r="10127" ht="12.75" x14ac:dyDescent="0.2"/>
    <row r="10128" ht="12.75" x14ac:dyDescent="0.2"/>
    <row r="10129" ht="12.75" x14ac:dyDescent="0.2"/>
    <row r="10130" ht="12.75" x14ac:dyDescent="0.2"/>
    <row r="10131" ht="12.75" x14ac:dyDescent="0.2"/>
    <row r="10132" ht="12.75" x14ac:dyDescent="0.2"/>
    <row r="10133" ht="12.75" x14ac:dyDescent="0.2"/>
    <row r="10134" ht="12.75" x14ac:dyDescent="0.2"/>
    <row r="10135" ht="12.75" x14ac:dyDescent="0.2"/>
    <row r="10136" ht="12.75" x14ac:dyDescent="0.2"/>
    <row r="10137" ht="12.75" x14ac:dyDescent="0.2"/>
    <row r="10138" ht="12.75" x14ac:dyDescent="0.2"/>
    <row r="10139" ht="12.75" x14ac:dyDescent="0.2"/>
    <row r="10140" ht="12.75" x14ac:dyDescent="0.2"/>
    <row r="10141" ht="12.75" x14ac:dyDescent="0.2"/>
    <row r="10142" ht="12.75" x14ac:dyDescent="0.2"/>
    <row r="10143" ht="12.75" x14ac:dyDescent="0.2"/>
    <row r="10144" ht="12.75" x14ac:dyDescent="0.2"/>
    <row r="10145" ht="12.75" x14ac:dyDescent="0.2"/>
    <row r="10146" ht="12.75" x14ac:dyDescent="0.2"/>
    <row r="10147" ht="12.75" x14ac:dyDescent="0.2"/>
    <row r="10148" ht="12.75" x14ac:dyDescent="0.2"/>
    <row r="10149" ht="12.75" x14ac:dyDescent="0.2"/>
    <row r="10150" ht="12.75" x14ac:dyDescent="0.2"/>
    <row r="10151" ht="12.75" x14ac:dyDescent="0.2"/>
    <row r="10152" ht="12.75" x14ac:dyDescent="0.2"/>
    <row r="10153" ht="12.75" x14ac:dyDescent="0.2"/>
    <row r="10154" ht="12.75" x14ac:dyDescent="0.2"/>
    <row r="10155" ht="12.75" x14ac:dyDescent="0.2"/>
    <row r="10156" ht="12.75" x14ac:dyDescent="0.2"/>
    <row r="10157" ht="12.75" x14ac:dyDescent="0.2"/>
    <row r="10158" ht="12.75" x14ac:dyDescent="0.2"/>
    <row r="10159" ht="12.75" x14ac:dyDescent="0.2"/>
    <row r="10160" ht="12.75" x14ac:dyDescent="0.2"/>
    <row r="10161" ht="12.75" x14ac:dyDescent="0.2"/>
    <row r="10162" ht="12.75" x14ac:dyDescent="0.2"/>
    <row r="10163" ht="12.75" x14ac:dyDescent="0.2"/>
    <row r="10164" ht="12.75" x14ac:dyDescent="0.2"/>
    <row r="10165" ht="12.75" x14ac:dyDescent="0.2"/>
    <row r="10166" ht="12.75" x14ac:dyDescent="0.2"/>
    <row r="10167" ht="12.75" x14ac:dyDescent="0.2"/>
    <row r="10168" ht="12.75" x14ac:dyDescent="0.2"/>
    <row r="10169" ht="12.75" x14ac:dyDescent="0.2"/>
    <row r="10170" ht="12.75" x14ac:dyDescent="0.2"/>
    <row r="10171" ht="12.75" x14ac:dyDescent="0.2"/>
    <row r="10172" ht="12.75" x14ac:dyDescent="0.2"/>
    <row r="10173" ht="12.75" x14ac:dyDescent="0.2"/>
    <row r="10174" ht="12.75" x14ac:dyDescent="0.2"/>
    <row r="10175" ht="12.75" x14ac:dyDescent="0.2"/>
    <row r="10176" ht="12.75" x14ac:dyDescent="0.2"/>
    <row r="10177" ht="12.75" x14ac:dyDescent="0.2"/>
    <row r="10178" ht="12.75" x14ac:dyDescent="0.2"/>
    <row r="10179" ht="12.75" x14ac:dyDescent="0.2"/>
    <row r="10180" ht="12.75" x14ac:dyDescent="0.2"/>
    <row r="10181" ht="12.75" x14ac:dyDescent="0.2"/>
    <row r="10182" ht="12.75" x14ac:dyDescent="0.2"/>
    <row r="10183" ht="12.75" x14ac:dyDescent="0.2"/>
    <row r="10184" ht="12.75" x14ac:dyDescent="0.2"/>
    <row r="10185" ht="12.75" x14ac:dyDescent="0.2"/>
    <row r="10186" ht="12.75" x14ac:dyDescent="0.2"/>
    <row r="10187" ht="12.75" x14ac:dyDescent="0.2"/>
    <row r="10188" ht="12.75" x14ac:dyDescent="0.2"/>
    <row r="10189" ht="12.75" x14ac:dyDescent="0.2"/>
    <row r="10190" ht="12.75" x14ac:dyDescent="0.2"/>
    <row r="10191" ht="12.75" x14ac:dyDescent="0.2"/>
    <row r="10192" ht="12.75" x14ac:dyDescent="0.2"/>
    <row r="10193" ht="12.75" x14ac:dyDescent="0.2"/>
    <row r="10194" ht="12.75" x14ac:dyDescent="0.2"/>
    <row r="10195" ht="12.75" x14ac:dyDescent="0.2"/>
    <row r="10196" ht="12.75" x14ac:dyDescent="0.2"/>
    <row r="10197" ht="12.75" x14ac:dyDescent="0.2"/>
    <row r="10198" ht="12.75" x14ac:dyDescent="0.2"/>
    <row r="10199" ht="12.75" x14ac:dyDescent="0.2"/>
    <row r="10200" ht="12.75" x14ac:dyDescent="0.2"/>
    <row r="10201" ht="12.75" x14ac:dyDescent="0.2"/>
    <row r="10202" ht="12.75" x14ac:dyDescent="0.2"/>
    <row r="10203" ht="12.75" x14ac:dyDescent="0.2"/>
    <row r="10204" ht="12.75" x14ac:dyDescent="0.2"/>
    <row r="10205" ht="12.75" x14ac:dyDescent="0.2"/>
    <row r="10206" ht="12.75" x14ac:dyDescent="0.2"/>
    <row r="10207" ht="12.75" x14ac:dyDescent="0.2"/>
    <row r="10208" ht="12.75" x14ac:dyDescent="0.2"/>
    <row r="10209" ht="12.75" x14ac:dyDescent="0.2"/>
    <row r="10210" ht="12.75" x14ac:dyDescent="0.2"/>
    <row r="10211" ht="12.75" x14ac:dyDescent="0.2"/>
    <row r="10212" ht="12.75" x14ac:dyDescent="0.2"/>
    <row r="10213" ht="12.75" x14ac:dyDescent="0.2"/>
    <row r="10214" ht="12.75" x14ac:dyDescent="0.2"/>
    <row r="10215" ht="12.75" x14ac:dyDescent="0.2"/>
    <row r="10216" ht="12.75" x14ac:dyDescent="0.2"/>
    <row r="10217" ht="12.75" x14ac:dyDescent="0.2"/>
    <row r="10218" ht="12.75" x14ac:dyDescent="0.2"/>
    <row r="10219" ht="12.75" x14ac:dyDescent="0.2"/>
    <row r="10220" ht="12.75" x14ac:dyDescent="0.2"/>
    <row r="10221" ht="12.75" x14ac:dyDescent="0.2"/>
    <row r="10222" ht="12.75" x14ac:dyDescent="0.2"/>
    <row r="10223" ht="12.75" x14ac:dyDescent="0.2"/>
    <row r="10224" ht="12.75" x14ac:dyDescent="0.2"/>
    <row r="10225" ht="12.75" x14ac:dyDescent="0.2"/>
    <row r="10226" ht="12.75" x14ac:dyDescent="0.2"/>
    <row r="10227" ht="12.75" x14ac:dyDescent="0.2"/>
    <row r="10228" ht="12.75" x14ac:dyDescent="0.2"/>
    <row r="10229" ht="12.75" x14ac:dyDescent="0.2"/>
    <row r="10230" ht="12.75" x14ac:dyDescent="0.2"/>
    <row r="10231" ht="12.75" x14ac:dyDescent="0.2"/>
    <row r="10232" ht="12.75" x14ac:dyDescent="0.2"/>
    <row r="10233" ht="12.75" x14ac:dyDescent="0.2"/>
    <row r="10234" ht="12.75" x14ac:dyDescent="0.2"/>
    <row r="10235" ht="12.75" x14ac:dyDescent="0.2"/>
    <row r="10236" ht="12.75" x14ac:dyDescent="0.2"/>
    <row r="10237" ht="12.75" x14ac:dyDescent="0.2"/>
    <row r="10238" ht="12.75" x14ac:dyDescent="0.2"/>
    <row r="10239" ht="12.75" x14ac:dyDescent="0.2"/>
    <row r="10240" ht="12.75" x14ac:dyDescent="0.2"/>
    <row r="10241" ht="12.75" x14ac:dyDescent="0.2"/>
    <row r="10242" ht="12.75" x14ac:dyDescent="0.2"/>
    <row r="10243" ht="12.75" x14ac:dyDescent="0.2"/>
    <row r="10244" ht="12.75" x14ac:dyDescent="0.2"/>
    <row r="10245" ht="12.75" x14ac:dyDescent="0.2"/>
    <row r="10246" ht="12.75" x14ac:dyDescent="0.2"/>
    <row r="10247" ht="12.75" x14ac:dyDescent="0.2"/>
    <row r="10248" ht="12.75" x14ac:dyDescent="0.2"/>
    <row r="10249" ht="12.75" x14ac:dyDescent="0.2"/>
    <row r="10250" ht="12.75" x14ac:dyDescent="0.2"/>
    <row r="10251" ht="12.75" x14ac:dyDescent="0.2"/>
    <row r="10252" ht="12.75" x14ac:dyDescent="0.2"/>
    <row r="10253" ht="12.75" x14ac:dyDescent="0.2"/>
    <row r="10254" ht="12.75" x14ac:dyDescent="0.2"/>
    <row r="10255" ht="12.75" x14ac:dyDescent="0.2"/>
    <row r="10256" ht="12.75" x14ac:dyDescent="0.2"/>
    <row r="10257" ht="12.75" x14ac:dyDescent="0.2"/>
    <row r="10258" ht="12.75" x14ac:dyDescent="0.2"/>
    <row r="10259" ht="12.75" x14ac:dyDescent="0.2"/>
    <row r="10260" ht="12.75" x14ac:dyDescent="0.2"/>
    <row r="10261" ht="12.75" x14ac:dyDescent="0.2"/>
    <row r="10262" ht="12.75" x14ac:dyDescent="0.2"/>
    <row r="10263" ht="12.75" x14ac:dyDescent="0.2"/>
    <row r="10264" ht="12.75" x14ac:dyDescent="0.2"/>
    <row r="10265" ht="12.75" x14ac:dyDescent="0.2"/>
    <row r="10266" ht="12.75" x14ac:dyDescent="0.2"/>
    <row r="10267" ht="12.75" x14ac:dyDescent="0.2"/>
    <row r="10268" ht="12.75" x14ac:dyDescent="0.2"/>
    <row r="10269" ht="12.75" x14ac:dyDescent="0.2"/>
    <row r="10270" ht="12.75" x14ac:dyDescent="0.2"/>
    <row r="10271" ht="12.75" x14ac:dyDescent="0.2"/>
    <row r="10272" ht="12.75" x14ac:dyDescent="0.2"/>
    <row r="10273" ht="12.75" x14ac:dyDescent="0.2"/>
    <row r="10274" ht="12.75" x14ac:dyDescent="0.2"/>
    <row r="10275" ht="12.75" x14ac:dyDescent="0.2"/>
    <row r="10276" ht="12.75" x14ac:dyDescent="0.2"/>
    <row r="10277" ht="12.75" x14ac:dyDescent="0.2"/>
    <row r="10278" ht="12.75" x14ac:dyDescent="0.2"/>
    <row r="10279" ht="12.75" x14ac:dyDescent="0.2"/>
    <row r="10280" ht="12.75" x14ac:dyDescent="0.2"/>
    <row r="10281" ht="12.75" x14ac:dyDescent="0.2"/>
    <row r="10282" ht="12.75" x14ac:dyDescent="0.2"/>
    <row r="10283" ht="12.75" x14ac:dyDescent="0.2"/>
    <row r="10284" ht="12.75" x14ac:dyDescent="0.2"/>
    <row r="10285" ht="12.75" x14ac:dyDescent="0.2"/>
    <row r="10286" ht="12.75" x14ac:dyDescent="0.2"/>
    <row r="10287" ht="12.75" x14ac:dyDescent="0.2"/>
    <row r="10288" ht="12.75" x14ac:dyDescent="0.2"/>
    <row r="10289" ht="12.75" x14ac:dyDescent="0.2"/>
    <row r="10290" ht="12.75" x14ac:dyDescent="0.2"/>
    <row r="10291" ht="12.75" x14ac:dyDescent="0.2"/>
    <row r="10292" ht="12.75" x14ac:dyDescent="0.2"/>
    <row r="10293" ht="12.75" x14ac:dyDescent="0.2"/>
    <row r="10294" ht="12.75" x14ac:dyDescent="0.2"/>
    <row r="10295" ht="12.75" x14ac:dyDescent="0.2"/>
    <row r="10296" ht="12.75" x14ac:dyDescent="0.2"/>
    <row r="10297" ht="12.75" x14ac:dyDescent="0.2"/>
    <row r="10298" ht="12.75" x14ac:dyDescent="0.2"/>
    <row r="10299" ht="12.75" x14ac:dyDescent="0.2"/>
    <row r="10300" ht="12.75" x14ac:dyDescent="0.2"/>
    <row r="10301" ht="12.75" x14ac:dyDescent="0.2"/>
    <row r="10302" ht="12.75" x14ac:dyDescent="0.2"/>
    <row r="10303" ht="12.75" x14ac:dyDescent="0.2"/>
    <row r="10304" ht="12.75" x14ac:dyDescent="0.2"/>
    <row r="10305" ht="12.75" x14ac:dyDescent="0.2"/>
    <row r="10306" ht="12.75" x14ac:dyDescent="0.2"/>
    <row r="10307" ht="12.75" x14ac:dyDescent="0.2"/>
    <row r="10308" ht="12.75" x14ac:dyDescent="0.2"/>
    <row r="10309" ht="12.75" x14ac:dyDescent="0.2"/>
    <row r="10310" ht="12.75" x14ac:dyDescent="0.2"/>
    <row r="10311" ht="12.75" x14ac:dyDescent="0.2"/>
    <row r="10312" ht="12.75" x14ac:dyDescent="0.2"/>
    <row r="10313" ht="12.75" x14ac:dyDescent="0.2"/>
    <row r="10314" ht="12.75" x14ac:dyDescent="0.2"/>
    <row r="10315" ht="12.75" x14ac:dyDescent="0.2"/>
    <row r="10316" ht="12.75" x14ac:dyDescent="0.2"/>
    <row r="10317" ht="12.75" x14ac:dyDescent="0.2"/>
    <row r="10318" ht="12.75" x14ac:dyDescent="0.2"/>
    <row r="10319" ht="12.75" x14ac:dyDescent="0.2"/>
    <row r="10320" ht="12.75" x14ac:dyDescent="0.2"/>
    <row r="10321" ht="12.75" x14ac:dyDescent="0.2"/>
    <row r="10322" ht="12.75" x14ac:dyDescent="0.2"/>
    <row r="10323" ht="12.75" x14ac:dyDescent="0.2"/>
    <row r="10324" ht="12.75" x14ac:dyDescent="0.2"/>
    <row r="10325" ht="12.75" x14ac:dyDescent="0.2"/>
    <row r="10326" ht="12.75" x14ac:dyDescent="0.2"/>
    <row r="10327" ht="12.75" x14ac:dyDescent="0.2"/>
    <row r="10328" ht="12.75" x14ac:dyDescent="0.2"/>
    <row r="10329" ht="12.75" x14ac:dyDescent="0.2"/>
    <row r="10330" ht="12.75" x14ac:dyDescent="0.2"/>
    <row r="10331" ht="12.75" x14ac:dyDescent="0.2"/>
    <row r="10332" ht="12.75" x14ac:dyDescent="0.2"/>
    <row r="10333" ht="12.75" x14ac:dyDescent="0.2"/>
    <row r="10334" ht="12.75" x14ac:dyDescent="0.2"/>
    <row r="10335" ht="12.75" x14ac:dyDescent="0.2"/>
    <row r="10336" ht="12.75" x14ac:dyDescent="0.2"/>
    <row r="10337" ht="12.75" x14ac:dyDescent="0.2"/>
    <row r="10338" ht="12.75" x14ac:dyDescent="0.2"/>
    <row r="10339" ht="12.75" x14ac:dyDescent="0.2"/>
    <row r="10340" ht="12.75" x14ac:dyDescent="0.2"/>
    <row r="10341" ht="12.75" x14ac:dyDescent="0.2"/>
    <row r="10342" ht="12.75" x14ac:dyDescent="0.2"/>
    <row r="10343" ht="12.75" x14ac:dyDescent="0.2"/>
    <row r="10344" ht="12.75" x14ac:dyDescent="0.2"/>
    <row r="10345" ht="12.75" x14ac:dyDescent="0.2"/>
    <row r="10346" ht="12.75" x14ac:dyDescent="0.2"/>
    <row r="10347" ht="12.75" x14ac:dyDescent="0.2"/>
    <row r="10348" ht="12.75" x14ac:dyDescent="0.2"/>
    <row r="10349" ht="12.75" x14ac:dyDescent="0.2"/>
    <row r="10350" ht="12.75" x14ac:dyDescent="0.2"/>
    <row r="10351" ht="12.75" x14ac:dyDescent="0.2"/>
    <row r="10352" ht="12.75" x14ac:dyDescent="0.2"/>
    <row r="10353" ht="12.75" x14ac:dyDescent="0.2"/>
    <row r="10354" ht="12.75" x14ac:dyDescent="0.2"/>
    <row r="10355" ht="12.75" x14ac:dyDescent="0.2"/>
    <row r="10356" ht="12.75" x14ac:dyDescent="0.2"/>
    <row r="10357" ht="12.75" x14ac:dyDescent="0.2"/>
    <row r="10358" ht="12.75" x14ac:dyDescent="0.2"/>
    <row r="10359" ht="12.75" x14ac:dyDescent="0.2"/>
    <row r="10360" ht="12.75" x14ac:dyDescent="0.2"/>
    <row r="10361" ht="12.75" x14ac:dyDescent="0.2"/>
    <row r="10362" ht="12.75" x14ac:dyDescent="0.2"/>
    <row r="10363" ht="12.75" x14ac:dyDescent="0.2"/>
    <row r="10364" ht="12.75" x14ac:dyDescent="0.2"/>
    <row r="10365" ht="12.75" x14ac:dyDescent="0.2"/>
    <row r="10366" ht="12.75" x14ac:dyDescent="0.2"/>
    <row r="10367" ht="12.75" x14ac:dyDescent="0.2"/>
    <row r="10368" ht="12.75" x14ac:dyDescent="0.2"/>
    <row r="10369" ht="12.75" x14ac:dyDescent="0.2"/>
    <row r="10370" ht="12.75" x14ac:dyDescent="0.2"/>
    <row r="10371" ht="12.75" x14ac:dyDescent="0.2"/>
    <row r="10372" ht="12.75" x14ac:dyDescent="0.2"/>
    <row r="10373" ht="12.75" x14ac:dyDescent="0.2"/>
    <row r="10374" ht="12.75" x14ac:dyDescent="0.2"/>
    <row r="10375" ht="12.75" x14ac:dyDescent="0.2"/>
    <row r="10376" ht="12.75" x14ac:dyDescent="0.2"/>
    <row r="10377" ht="12.75" x14ac:dyDescent="0.2"/>
    <row r="10378" ht="12.75" x14ac:dyDescent="0.2"/>
    <row r="10379" ht="12.75" x14ac:dyDescent="0.2"/>
    <row r="10380" ht="12.75" x14ac:dyDescent="0.2"/>
    <row r="10381" ht="12.75" x14ac:dyDescent="0.2"/>
    <row r="10382" ht="12.75" x14ac:dyDescent="0.2"/>
    <row r="10383" ht="12.75" x14ac:dyDescent="0.2"/>
    <row r="10384" ht="12.75" x14ac:dyDescent="0.2"/>
    <row r="10385" ht="12.75" x14ac:dyDescent="0.2"/>
    <row r="10386" ht="12.75" x14ac:dyDescent="0.2"/>
    <row r="10387" ht="12.75" x14ac:dyDescent="0.2"/>
    <row r="10388" ht="12.75" x14ac:dyDescent="0.2"/>
    <row r="10389" ht="12.75" x14ac:dyDescent="0.2"/>
    <row r="10390" ht="12.75" x14ac:dyDescent="0.2"/>
    <row r="10391" ht="12.75" x14ac:dyDescent="0.2"/>
    <row r="10392" ht="12.75" x14ac:dyDescent="0.2"/>
    <row r="10393" ht="12.75" x14ac:dyDescent="0.2"/>
    <row r="10394" ht="12.75" x14ac:dyDescent="0.2"/>
    <row r="10395" ht="12.75" x14ac:dyDescent="0.2"/>
    <row r="10396" ht="12.75" x14ac:dyDescent="0.2"/>
    <row r="10397" ht="12.75" x14ac:dyDescent="0.2"/>
    <row r="10398" ht="12.75" x14ac:dyDescent="0.2"/>
    <row r="10399" ht="12.75" x14ac:dyDescent="0.2"/>
    <row r="10400" ht="12.75" x14ac:dyDescent="0.2"/>
    <row r="10401" ht="12.75" x14ac:dyDescent="0.2"/>
    <row r="10402" ht="12.75" x14ac:dyDescent="0.2"/>
    <row r="10403" ht="12.75" x14ac:dyDescent="0.2"/>
    <row r="10404" ht="12.75" x14ac:dyDescent="0.2"/>
    <row r="10405" ht="12.75" x14ac:dyDescent="0.2"/>
    <row r="10406" ht="12.75" x14ac:dyDescent="0.2"/>
    <row r="10407" ht="12.75" x14ac:dyDescent="0.2"/>
    <row r="10408" ht="12.75" x14ac:dyDescent="0.2"/>
    <row r="10409" ht="12.75" x14ac:dyDescent="0.2"/>
    <row r="10410" ht="12.75" x14ac:dyDescent="0.2"/>
    <row r="10411" ht="12.75" x14ac:dyDescent="0.2"/>
    <row r="10412" ht="12.75" x14ac:dyDescent="0.2"/>
    <row r="10413" ht="12.75" x14ac:dyDescent="0.2"/>
    <row r="10414" ht="12.75" x14ac:dyDescent="0.2"/>
    <row r="10415" ht="12.75" x14ac:dyDescent="0.2"/>
    <row r="10416" ht="12.75" x14ac:dyDescent="0.2"/>
    <row r="10417" ht="12.75" x14ac:dyDescent="0.2"/>
    <row r="10418" ht="12.75" x14ac:dyDescent="0.2"/>
    <row r="10419" ht="12.75" x14ac:dyDescent="0.2"/>
    <row r="10420" ht="12.75" x14ac:dyDescent="0.2"/>
    <row r="10421" ht="12.75" x14ac:dyDescent="0.2"/>
    <row r="10422" ht="12.75" x14ac:dyDescent="0.2"/>
    <row r="10423" ht="12.75" x14ac:dyDescent="0.2"/>
    <row r="10424" ht="12.75" x14ac:dyDescent="0.2"/>
    <row r="10425" ht="12.75" x14ac:dyDescent="0.2"/>
    <row r="10426" ht="12.75" x14ac:dyDescent="0.2"/>
    <row r="10427" ht="12.75" x14ac:dyDescent="0.2"/>
    <row r="10428" ht="12.75" x14ac:dyDescent="0.2"/>
    <row r="10429" ht="12.75" x14ac:dyDescent="0.2"/>
    <row r="10430" ht="12.75" x14ac:dyDescent="0.2"/>
    <row r="10431" ht="12.75" x14ac:dyDescent="0.2"/>
    <row r="10432" ht="12.75" x14ac:dyDescent="0.2"/>
    <row r="10433" ht="12.75" x14ac:dyDescent="0.2"/>
    <row r="10434" ht="12.75" x14ac:dyDescent="0.2"/>
    <row r="10435" ht="12.75" x14ac:dyDescent="0.2"/>
    <row r="10436" ht="12.75" x14ac:dyDescent="0.2"/>
    <row r="10437" ht="12.75" x14ac:dyDescent="0.2"/>
    <row r="10438" ht="12.75" x14ac:dyDescent="0.2"/>
    <row r="10439" ht="12.75" x14ac:dyDescent="0.2"/>
    <row r="10440" ht="12.75" x14ac:dyDescent="0.2"/>
    <row r="10441" ht="12.75" x14ac:dyDescent="0.2"/>
    <row r="10442" ht="12.75" x14ac:dyDescent="0.2"/>
    <row r="10443" ht="12.75" x14ac:dyDescent="0.2"/>
    <row r="10444" ht="12.75" x14ac:dyDescent="0.2"/>
    <row r="10445" ht="12.75" x14ac:dyDescent="0.2"/>
    <row r="10446" ht="12.75" x14ac:dyDescent="0.2"/>
    <row r="10447" ht="12.75" x14ac:dyDescent="0.2"/>
    <row r="10448" ht="12.75" x14ac:dyDescent="0.2"/>
    <row r="10449" ht="12.75" x14ac:dyDescent="0.2"/>
    <row r="10450" ht="12.75" x14ac:dyDescent="0.2"/>
    <row r="10451" ht="12.75" x14ac:dyDescent="0.2"/>
    <row r="10452" ht="12.75" x14ac:dyDescent="0.2"/>
    <row r="10453" ht="12.75" x14ac:dyDescent="0.2"/>
    <row r="10454" ht="12.75" x14ac:dyDescent="0.2"/>
    <row r="10455" ht="12.75" x14ac:dyDescent="0.2"/>
    <row r="10456" ht="12.75" x14ac:dyDescent="0.2"/>
    <row r="10457" ht="12.75" x14ac:dyDescent="0.2"/>
    <row r="10458" ht="12.75" x14ac:dyDescent="0.2"/>
    <row r="10459" ht="12.75" x14ac:dyDescent="0.2"/>
    <row r="10460" ht="12.75" x14ac:dyDescent="0.2"/>
    <row r="10461" ht="12.75" x14ac:dyDescent="0.2"/>
    <row r="10462" ht="12.75" x14ac:dyDescent="0.2"/>
    <row r="10463" ht="12.75" x14ac:dyDescent="0.2"/>
    <row r="10464" ht="12.75" x14ac:dyDescent="0.2"/>
    <row r="10465" ht="12.75" x14ac:dyDescent="0.2"/>
    <row r="10466" ht="12.75" x14ac:dyDescent="0.2"/>
    <row r="10467" ht="12.75" x14ac:dyDescent="0.2"/>
    <row r="10468" ht="12.75" x14ac:dyDescent="0.2"/>
    <row r="10469" ht="12.75" x14ac:dyDescent="0.2"/>
    <row r="10470" ht="12.75" x14ac:dyDescent="0.2"/>
    <row r="10471" ht="12.75" x14ac:dyDescent="0.2"/>
    <row r="10472" ht="12.75" x14ac:dyDescent="0.2"/>
    <row r="10473" ht="12.75" x14ac:dyDescent="0.2"/>
    <row r="10474" ht="12.75" x14ac:dyDescent="0.2"/>
    <row r="10475" ht="12.75" x14ac:dyDescent="0.2"/>
    <row r="10476" ht="12.75" x14ac:dyDescent="0.2"/>
    <row r="10477" ht="12.75" x14ac:dyDescent="0.2"/>
    <row r="10478" ht="12.75" x14ac:dyDescent="0.2"/>
    <row r="10479" ht="12.75" x14ac:dyDescent="0.2"/>
    <row r="10480" ht="12.75" x14ac:dyDescent="0.2"/>
    <row r="10481" ht="12.75" x14ac:dyDescent="0.2"/>
    <row r="10482" ht="12.75" x14ac:dyDescent="0.2"/>
    <row r="10483" ht="12.75" x14ac:dyDescent="0.2"/>
    <row r="10484" ht="12.75" x14ac:dyDescent="0.2"/>
    <row r="10485" ht="12.75" x14ac:dyDescent="0.2"/>
    <row r="10486" ht="12.75" x14ac:dyDescent="0.2"/>
    <row r="10487" ht="12.75" x14ac:dyDescent="0.2"/>
    <row r="10488" ht="12.75" x14ac:dyDescent="0.2"/>
    <row r="10489" ht="12.75" x14ac:dyDescent="0.2"/>
    <row r="10490" ht="12.75" x14ac:dyDescent="0.2"/>
    <row r="10491" ht="12.75" x14ac:dyDescent="0.2"/>
    <row r="10492" ht="12.75" x14ac:dyDescent="0.2"/>
    <row r="10493" ht="12.75" x14ac:dyDescent="0.2"/>
    <row r="10494" ht="12.75" x14ac:dyDescent="0.2"/>
    <row r="10495" ht="12.75" x14ac:dyDescent="0.2"/>
    <row r="10496" ht="12.75" x14ac:dyDescent="0.2"/>
    <row r="10497" ht="12.75" x14ac:dyDescent="0.2"/>
    <row r="10498" ht="12.75" x14ac:dyDescent="0.2"/>
    <row r="10499" ht="12.75" x14ac:dyDescent="0.2"/>
    <row r="10500" ht="12.75" x14ac:dyDescent="0.2"/>
    <row r="10501" ht="12.75" x14ac:dyDescent="0.2"/>
    <row r="10502" ht="12.75" x14ac:dyDescent="0.2"/>
    <row r="10503" ht="12.75" x14ac:dyDescent="0.2"/>
    <row r="10504" ht="12.75" x14ac:dyDescent="0.2"/>
    <row r="10505" ht="12.75" x14ac:dyDescent="0.2"/>
    <row r="10506" ht="12.75" x14ac:dyDescent="0.2"/>
    <row r="10507" ht="12.75" x14ac:dyDescent="0.2"/>
    <row r="10508" ht="12.75" x14ac:dyDescent="0.2"/>
    <row r="10509" ht="12.75" x14ac:dyDescent="0.2"/>
    <row r="10510" ht="12.75" x14ac:dyDescent="0.2"/>
    <row r="10511" ht="12.75" x14ac:dyDescent="0.2"/>
    <row r="10512" ht="12.75" x14ac:dyDescent="0.2"/>
    <row r="10513" ht="12.75" x14ac:dyDescent="0.2"/>
    <row r="10514" ht="12.75" x14ac:dyDescent="0.2"/>
    <row r="10515" ht="12.75" x14ac:dyDescent="0.2"/>
    <row r="10516" ht="12.75" x14ac:dyDescent="0.2"/>
    <row r="10517" ht="12.75" x14ac:dyDescent="0.2"/>
    <row r="10518" ht="12.75" x14ac:dyDescent="0.2"/>
    <row r="10519" ht="12.75" x14ac:dyDescent="0.2"/>
    <row r="10520" ht="12.75" x14ac:dyDescent="0.2"/>
    <row r="10521" ht="12.75" x14ac:dyDescent="0.2"/>
    <row r="10522" ht="12.75" x14ac:dyDescent="0.2"/>
    <row r="10523" ht="12.75" x14ac:dyDescent="0.2"/>
    <row r="10524" ht="12.75" x14ac:dyDescent="0.2"/>
    <row r="10525" ht="12.75" x14ac:dyDescent="0.2"/>
    <row r="10526" ht="12.75" x14ac:dyDescent="0.2"/>
    <row r="10527" ht="12.75" x14ac:dyDescent="0.2"/>
    <row r="10528" ht="12.75" x14ac:dyDescent="0.2"/>
    <row r="10529" ht="12.75" x14ac:dyDescent="0.2"/>
    <row r="10530" ht="12.75" x14ac:dyDescent="0.2"/>
    <row r="10531" ht="12.75" x14ac:dyDescent="0.2"/>
    <row r="10532" ht="12.75" x14ac:dyDescent="0.2"/>
    <row r="10533" ht="12.75" x14ac:dyDescent="0.2"/>
    <row r="10534" ht="12.75" x14ac:dyDescent="0.2"/>
    <row r="10535" ht="12.75" x14ac:dyDescent="0.2"/>
    <row r="10536" ht="12.75" x14ac:dyDescent="0.2"/>
    <row r="10537" ht="12.75" x14ac:dyDescent="0.2"/>
    <row r="10538" ht="12.75" x14ac:dyDescent="0.2"/>
    <row r="10539" ht="12.75" x14ac:dyDescent="0.2"/>
    <row r="10540" ht="12.75" x14ac:dyDescent="0.2"/>
    <row r="10541" ht="12.75" x14ac:dyDescent="0.2"/>
    <row r="10542" ht="12.75" x14ac:dyDescent="0.2"/>
    <row r="10543" ht="12.75" x14ac:dyDescent="0.2"/>
    <row r="10544" ht="12.75" x14ac:dyDescent="0.2"/>
    <row r="10545" ht="12.75" x14ac:dyDescent="0.2"/>
    <row r="10546" ht="12.75" x14ac:dyDescent="0.2"/>
    <row r="10547" ht="12.75" x14ac:dyDescent="0.2"/>
    <row r="10548" ht="12.75" x14ac:dyDescent="0.2"/>
    <row r="10549" ht="12.75" x14ac:dyDescent="0.2"/>
    <row r="10550" ht="12.75" x14ac:dyDescent="0.2"/>
    <row r="10551" ht="12.75" x14ac:dyDescent="0.2"/>
    <row r="10552" ht="12.75" x14ac:dyDescent="0.2"/>
    <row r="10553" ht="12.75" x14ac:dyDescent="0.2"/>
    <row r="10554" ht="12.75" x14ac:dyDescent="0.2"/>
    <row r="10555" ht="12.75" x14ac:dyDescent="0.2"/>
    <row r="10556" ht="12.75" x14ac:dyDescent="0.2"/>
    <row r="10557" ht="12.75" x14ac:dyDescent="0.2"/>
    <row r="10558" ht="12.75" x14ac:dyDescent="0.2"/>
    <row r="10559" ht="12.75" x14ac:dyDescent="0.2"/>
    <row r="10560" ht="12.75" x14ac:dyDescent="0.2"/>
    <row r="10561" ht="12.75" x14ac:dyDescent="0.2"/>
    <row r="10562" ht="12.75" x14ac:dyDescent="0.2"/>
    <row r="10563" ht="12.75" x14ac:dyDescent="0.2"/>
    <row r="10564" ht="12.75" x14ac:dyDescent="0.2"/>
    <row r="10565" ht="12.75" x14ac:dyDescent="0.2"/>
    <row r="10566" ht="12.75" x14ac:dyDescent="0.2"/>
    <row r="10567" ht="12.75" x14ac:dyDescent="0.2"/>
    <row r="10568" ht="12.75" x14ac:dyDescent="0.2"/>
    <row r="10569" ht="12.75" x14ac:dyDescent="0.2"/>
    <row r="10570" ht="12.75" x14ac:dyDescent="0.2"/>
    <row r="10571" ht="12.75" x14ac:dyDescent="0.2"/>
    <row r="10572" ht="12.75" x14ac:dyDescent="0.2"/>
    <row r="10573" ht="12.75" x14ac:dyDescent="0.2"/>
    <row r="10574" ht="12.75" x14ac:dyDescent="0.2"/>
    <row r="10575" ht="12.75" x14ac:dyDescent="0.2"/>
    <row r="10576" ht="12.75" x14ac:dyDescent="0.2"/>
    <row r="10577" ht="12.75" x14ac:dyDescent="0.2"/>
    <row r="10578" ht="12.75" x14ac:dyDescent="0.2"/>
    <row r="10579" ht="12.75" x14ac:dyDescent="0.2"/>
    <row r="10580" ht="12.75" x14ac:dyDescent="0.2"/>
    <row r="10581" ht="12.75" x14ac:dyDescent="0.2"/>
    <row r="10582" ht="12.75" x14ac:dyDescent="0.2"/>
    <row r="10583" ht="12.75" x14ac:dyDescent="0.2"/>
    <row r="10584" ht="12.75" x14ac:dyDescent="0.2"/>
    <row r="10585" ht="12.75" x14ac:dyDescent="0.2"/>
    <row r="10586" ht="12.75" x14ac:dyDescent="0.2"/>
    <row r="10587" ht="12.75" x14ac:dyDescent="0.2"/>
    <row r="10588" ht="12.75" x14ac:dyDescent="0.2"/>
    <row r="10589" ht="12.75" x14ac:dyDescent="0.2"/>
    <row r="10590" ht="12.75" x14ac:dyDescent="0.2"/>
    <row r="10591" ht="12.75" x14ac:dyDescent="0.2"/>
    <row r="10592" ht="12.75" x14ac:dyDescent="0.2"/>
    <row r="10593" ht="12.75" x14ac:dyDescent="0.2"/>
    <row r="10594" ht="12.75" x14ac:dyDescent="0.2"/>
    <row r="10595" ht="12.75" x14ac:dyDescent="0.2"/>
    <row r="10596" ht="12.75" x14ac:dyDescent="0.2"/>
    <row r="10597" ht="12.75" x14ac:dyDescent="0.2"/>
    <row r="10598" ht="12.75" x14ac:dyDescent="0.2"/>
    <row r="10599" ht="12.75" x14ac:dyDescent="0.2"/>
    <row r="10600" ht="12.75" x14ac:dyDescent="0.2"/>
    <row r="10601" ht="12.75" x14ac:dyDescent="0.2"/>
    <row r="10602" ht="12.75" x14ac:dyDescent="0.2"/>
    <row r="10603" ht="12.75" x14ac:dyDescent="0.2"/>
    <row r="10604" ht="12.75" x14ac:dyDescent="0.2"/>
    <row r="10605" ht="12.75" x14ac:dyDescent="0.2"/>
    <row r="10606" ht="12.75" x14ac:dyDescent="0.2"/>
    <row r="10607" ht="12.75" x14ac:dyDescent="0.2"/>
    <row r="10608" ht="12.75" x14ac:dyDescent="0.2"/>
    <row r="10609" ht="12.75" x14ac:dyDescent="0.2"/>
    <row r="10610" ht="12.75" x14ac:dyDescent="0.2"/>
    <row r="10611" ht="12.75" x14ac:dyDescent="0.2"/>
    <row r="10612" ht="12.75" x14ac:dyDescent="0.2"/>
    <row r="10613" ht="12.75" x14ac:dyDescent="0.2"/>
    <row r="10614" ht="12.75" x14ac:dyDescent="0.2"/>
    <row r="10615" ht="12.75" x14ac:dyDescent="0.2"/>
    <row r="10616" ht="12.75" x14ac:dyDescent="0.2"/>
    <row r="10617" ht="12.75" x14ac:dyDescent="0.2"/>
    <row r="10618" ht="12.75" x14ac:dyDescent="0.2"/>
    <row r="10619" ht="12.75" x14ac:dyDescent="0.2"/>
    <row r="10620" ht="12.75" x14ac:dyDescent="0.2"/>
    <row r="10621" ht="12.75" x14ac:dyDescent="0.2"/>
    <row r="10622" ht="12.75" x14ac:dyDescent="0.2"/>
    <row r="10623" ht="12.75" x14ac:dyDescent="0.2"/>
    <row r="10624" ht="12.75" x14ac:dyDescent="0.2"/>
    <row r="10625" ht="12.75" x14ac:dyDescent="0.2"/>
    <row r="10626" ht="12.75" x14ac:dyDescent="0.2"/>
    <row r="10627" ht="12.75" x14ac:dyDescent="0.2"/>
    <row r="10628" ht="12.75" x14ac:dyDescent="0.2"/>
    <row r="10629" ht="12.75" x14ac:dyDescent="0.2"/>
    <row r="10630" ht="12.75" x14ac:dyDescent="0.2"/>
    <row r="10631" ht="12.75" x14ac:dyDescent="0.2"/>
    <row r="10632" ht="12.75" x14ac:dyDescent="0.2"/>
    <row r="10633" ht="12.75" x14ac:dyDescent="0.2"/>
    <row r="10634" ht="12.75" x14ac:dyDescent="0.2"/>
    <row r="10635" ht="12.75" x14ac:dyDescent="0.2"/>
    <row r="10636" ht="12.75" x14ac:dyDescent="0.2"/>
    <row r="10637" ht="12.75" x14ac:dyDescent="0.2"/>
    <row r="10638" ht="12.75" x14ac:dyDescent="0.2"/>
    <row r="10639" ht="12.75" x14ac:dyDescent="0.2"/>
    <row r="10640" ht="12.75" x14ac:dyDescent="0.2"/>
    <row r="10641" ht="12.75" x14ac:dyDescent="0.2"/>
    <row r="10642" ht="12.75" x14ac:dyDescent="0.2"/>
    <row r="10643" ht="12.75" x14ac:dyDescent="0.2"/>
    <row r="10644" ht="12.75" x14ac:dyDescent="0.2"/>
    <row r="10645" ht="12.75" x14ac:dyDescent="0.2"/>
    <row r="10646" ht="12.75" x14ac:dyDescent="0.2"/>
    <row r="10647" ht="12.75" x14ac:dyDescent="0.2"/>
    <row r="10648" ht="12.75" x14ac:dyDescent="0.2"/>
    <row r="10649" ht="12.75" x14ac:dyDescent="0.2"/>
    <row r="10650" ht="12.75" x14ac:dyDescent="0.2"/>
    <row r="10651" ht="12.75" x14ac:dyDescent="0.2"/>
    <row r="10652" ht="12.75" x14ac:dyDescent="0.2"/>
    <row r="10653" ht="12.75" x14ac:dyDescent="0.2"/>
    <row r="10654" ht="12.75" x14ac:dyDescent="0.2"/>
    <row r="10655" ht="12.75" x14ac:dyDescent="0.2"/>
    <row r="10656" ht="12.75" x14ac:dyDescent="0.2"/>
    <row r="10657" ht="12.75" x14ac:dyDescent="0.2"/>
    <row r="10658" ht="12.75" x14ac:dyDescent="0.2"/>
    <row r="10659" ht="12.75" x14ac:dyDescent="0.2"/>
    <row r="10660" ht="12.75" x14ac:dyDescent="0.2"/>
    <row r="10661" ht="12.75" x14ac:dyDescent="0.2"/>
    <row r="10662" ht="12.75" x14ac:dyDescent="0.2"/>
    <row r="10663" ht="12.75" x14ac:dyDescent="0.2"/>
    <row r="10664" ht="12.75" x14ac:dyDescent="0.2"/>
    <row r="10665" ht="12.75" x14ac:dyDescent="0.2"/>
    <row r="10666" ht="12.75" x14ac:dyDescent="0.2"/>
    <row r="10667" ht="12.75" x14ac:dyDescent="0.2"/>
    <row r="10668" ht="12.75" x14ac:dyDescent="0.2"/>
    <row r="10669" ht="12.75" x14ac:dyDescent="0.2"/>
    <row r="10670" ht="12.75" x14ac:dyDescent="0.2"/>
    <row r="10671" ht="12.75" x14ac:dyDescent="0.2"/>
    <row r="10672" ht="12.75" x14ac:dyDescent="0.2"/>
    <row r="10673" ht="12.75" x14ac:dyDescent="0.2"/>
    <row r="10674" ht="12.75" x14ac:dyDescent="0.2"/>
    <row r="10675" ht="12.75" x14ac:dyDescent="0.2"/>
    <row r="10676" ht="12.75" x14ac:dyDescent="0.2"/>
    <row r="10677" ht="12.75" x14ac:dyDescent="0.2"/>
    <row r="10678" ht="12.75" x14ac:dyDescent="0.2"/>
    <row r="10679" ht="12.75" x14ac:dyDescent="0.2"/>
    <row r="10680" ht="12.75" x14ac:dyDescent="0.2"/>
    <row r="10681" ht="12.75" x14ac:dyDescent="0.2"/>
    <row r="10682" ht="12.75" x14ac:dyDescent="0.2"/>
    <row r="10683" ht="12.75" x14ac:dyDescent="0.2"/>
    <row r="10684" ht="12.75" x14ac:dyDescent="0.2"/>
    <row r="10685" ht="12.75" x14ac:dyDescent="0.2"/>
    <row r="10686" ht="12.75" x14ac:dyDescent="0.2"/>
    <row r="10687" ht="12.75" x14ac:dyDescent="0.2"/>
    <row r="10688" ht="12.75" x14ac:dyDescent="0.2"/>
    <row r="10689" ht="12.75" x14ac:dyDescent="0.2"/>
    <row r="10690" ht="12.75" x14ac:dyDescent="0.2"/>
    <row r="10691" ht="12.75" x14ac:dyDescent="0.2"/>
    <row r="10692" ht="12.75" x14ac:dyDescent="0.2"/>
    <row r="10693" ht="12.75" x14ac:dyDescent="0.2"/>
    <row r="10694" ht="12.75" x14ac:dyDescent="0.2"/>
    <row r="10695" ht="12.75" x14ac:dyDescent="0.2"/>
    <row r="10696" ht="12.75" x14ac:dyDescent="0.2"/>
    <row r="10697" ht="12.75" x14ac:dyDescent="0.2"/>
    <row r="10698" ht="12.75" x14ac:dyDescent="0.2"/>
    <row r="10699" ht="12.75" x14ac:dyDescent="0.2"/>
    <row r="10700" ht="12.75" x14ac:dyDescent="0.2"/>
    <row r="10701" ht="12.75" x14ac:dyDescent="0.2"/>
    <row r="10702" ht="12.75" x14ac:dyDescent="0.2"/>
    <row r="10703" ht="12.75" x14ac:dyDescent="0.2"/>
    <row r="10704" ht="12.75" x14ac:dyDescent="0.2"/>
    <row r="10705" ht="12.75" x14ac:dyDescent="0.2"/>
    <row r="10706" ht="12.75" x14ac:dyDescent="0.2"/>
    <row r="10707" ht="12.75" x14ac:dyDescent="0.2"/>
    <row r="10708" ht="12.75" x14ac:dyDescent="0.2"/>
    <row r="10709" ht="12.75" x14ac:dyDescent="0.2"/>
    <row r="10710" ht="12.75" x14ac:dyDescent="0.2"/>
    <row r="10711" ht="12.75" x14ac:dyDescent="0.2"/>
    <row r="10712" ht="12.75" x14ac:dyDescent="0.2"/>
    <row r="10713" ht="12.75" x14ac:dyDescent="0.2"/>
    <row r="10714" ht="12.75" x14ac:dyDescent="0.2"/>
    <row r="10715" ht="12.75" x14ac:dyDescent="0.2"/>
    <row r="10716" ht="12.75" x14ac:dyDescent="0.2"/>
    <row r="10717" ht="12.75" x14ac:dyDescent="0.2"/>
    <row r="10718" ht="12.75" x14ac:dyDescent="0.2"/>
    <row r="10719" ht="12.75" x14ac:dyDescent="0.2"/>
    <row r="10720" ht="12.75" x14ac:dyDescent="0.2"/>
    <row r="10721" ht="12.75" x14ac:dyDescent="0.2"/>
    <row r="10722" ht="12.75" x14ac:dyDescent="0.2"/>
    <row r="10723" ht="12.75" x14ac:dyDescent="0.2"/>
    <row r="10724" ht="12.75" x14ac:dyDescent="0.2"/>
    <row r="10725" ht="12.75" x14ac:dyDescent="0.2"/>
    <row r="10726" ht="12.75" x14ac:dyDescent="0.2"/>
    <row r="10727" ht="12.75" x14ac:dyDescent="0.2"/>
    <row r="10728" ht="12.75" x14ac:dyDescent="0.2"/>
    <row r="10729" ht="12.75" x14ac:dyDescent="0.2"/>
    <row r="10730" ht="12.75" x14ac:dyDescent="0.2"/>
    <row r="10731" ht="12.75" x14ac:dyDescent="0.2"/>
    <row r="10732" ht="12.75" x14ac:dyDescent="0.2"/>
    <row r="10733" ht="12.75" x14ac:dyDescent="0.2"/>
    <row r="10734" ht="12.75" x14ac:dyDescent="0.2"/>
    <row r="10735" ht="12.75" x14ac:dyDescent="0.2"/>
    <row r="10736" ht="12.75" x14ac:dyDescent="0.2"/>
    <row r="10737" ht="12.75" x14ac:dyDescent="0.2"/>
    <row r="10738" ht="12.75" x14ac:dyDescent="0.2"/>
    <row r="10739" ht="12.75" x14ac:dyDescent="0.2"/>
    <row r="10740" ht="12.75" x14ac:dyDescent="0.2"/>
    <row r="10741" ht="12.75" x14ac:dyDescent="0.2"/>
    <row r="10742" ht="12.75" x14ac:dyDescent="0.2"/>
    <row r="10743" ht="12.75" x14ac:dyDescent="0.2"/>
    <row r="10744" ht="12.75" x14ac:dyDescent="0.2"/>
    <row r="10745" ht="12.75" x14ac:dyDescent="0.2"/>
    <row r="10746" ht="12.75" x14ac:dyDescent="0.2"/>
    <row r="10747" ht="12.75" x14ac:dyDescent="0.2"/>
    <row r="10748" ht="12.75" x14ac:dyDescent="0.2"/>
    <row r="10749" ht="12.75" x14ac:dyDescent="0.2"/>
    <row r="10750" ht="12.75" x14ac:dyDescent="0.2"/>
    <row r="10751" ht="12.75" x14ac:dyDescent="0.2"/>
    <row r="10752" ht="12.75" x14ac:dyDescent="0.2"/>
    <row r="10753" ht="12.75" x14ac:dyDescent="0.2"/>
    <row r="10754" ht="12.75" x14ac:dyDescent="0.2"/>
    <row r="10755" ht="12.75" x14ac:dyDescent="0.2"/>
    <row r="10756" ht="12.75" x14ac:dyDescent="0.2"/>
    <row r="10757" ht="12.75" x14ac:dyDescent="0.2"/>
    <row r="10758" ht="12.75" x14ac:dyDescent="0.2"/>
    <row r="10759" ht="12.75" x14ac:dyDescent="0.2"/>
    <row r="10760" ht="12.75" x14ac:dyDescent="0.2"/>
    <row r="10761" ht="12.75" x14ac:dyDescent="0.2"/>
    <row r="10762" ht="12.75" x14ac:dyDescent="0.2"/>
    <row r="10763" ht="12.75" x14ac:dyDescent="0.2"/>
    <row r="10764" ht="12.75" x14ac:dyDescent="0.2"/>
    <row r="10765" ht="12.75" x14ac:dyDescent="0.2"/>
    <row r="10766" ht="12.75" x14ac:dyDescent="0.2"/>
    <row r="10767" ht="12.75" x14ac:dyDescent="0.2"/>
    <row r="10768" ht="12.75" x14ac:dyDescent="0.2"/>
    <row r="10769" ht="12.75" x14ac:dyDescent="0.2"/>
    <row r="10770" ht="12.75" x14ac:dyDescent="0.2"/>
    <row r="10771" ht="12.75" x14ac:dyDescent="0.2"/>
    <row r="10772" ht="12.75" x14ac:dyDescent="0.2"/>
    <row r="10773" ht="12.75" x14ac:dyDescent="0.2"/>
    <row r="10774" ht="12.75" x14ac:dyDescent="0.2"/>
    <row r="10775" ht="12.75" x14ac:dyDescent="0.2"/>
    <row r="10776" ht="12.75" x14ac:dyDescent="0.2"/>
    <row r="10777" ht="12.75" x14ac:dyDescent="0.2"/>
    <row r="10778" ht="12.75" x14ac:dyDescent="0.2"/>
    <row r="10779" ht="12.75" x14ac:dyDescent="0.2"/>
    <row r="10780" ht="12.75" x14ac:dyDescent="0.2"/>
    <row r="10781" ht="12.75" x14ac:dyDescent="0.2"/>
    <row r="10782" ht="12.75" x14ac:dyDescent="0.2"/>
    <row r="10783" ht="12.75" x14ac:dyDescent="0.2"/>
    <row r="10784" ht="12.75" x14ac:dyDescent="0.2"/>
    <row r="10785" ht="12.75" x14ac:dyDescent="0.2"/>
    <row r="10786" ht="12.75" x14ac:dyDescent="0.2"/>
    <row r="10787" ht="12.75" x14ac:dyDescent="0.2"/>
    <row r="10788" ht="12.75" x14ac:dyDescent="0.2"/>
    <row r="10789" ht="12.75" x14ac:dyDescent="0.2"/>
    <row r="10790" ht="12.75" x14ac:dyDescent="0.2"/>
    <row r="10791" ht="12.75" x14ac:dyDescent="0.2"/>
    <row r="10792" ht="12.75" x14ac:dyDescent="0.2"/>
    <row r="10793" ht="12.75" x14ac:dyDescent="0.2"/>
    <row r="10794" ht="12.75" x14ac:dyDescent="0.2"/>
    <row r="10795" ht="12.75" x14ac:dyDescent="0.2"/>
    <row r="10796" ht="12.75" x14ac:dyDescent="0.2"/>
    <row r="10797" ht="12.75" x14ac:dyDescent="0.2"/>
    <row r="10798" ht="12.75" x14ac:dyDescent="0.2"/>
    <row r="10799" ht="12.75" x14ac:dyDescent="0.2"/>
    <row r="10800" ht="12.75" x14ac:dyDescent="0.2"/>
    <row r="10801" ht="12.75" x14ac:dyDescent="0.2"/>
    <row r="10802" ht="12.75" x14ac:dyDescent="0.2"/>
    <row r="10803" ht="12.75" x14ac:dyDescent="0.2"/>
    <row r="10804" ht="12.75" x14ac:dyDescent="0.2"/>
    <row r="10805" ht="12.75" x14ac:dyDescent="0.2"/>
    <row r="10806" ht="12.75" x14ac:dyDescent="0.2"/>
    <row r="10807" ht="12.75" x14ac:dyDescent="0.2"/>
    <row r="10808" ht="12.75" x14ac:dyDescent="0.2"/>
    <row r="10809" ht="12.75" x14ac:dyDescent="0.2"/>
    <row r="10810" ht="12.75" x14ac:dyDescent="0.2"/>
    <row r="10811" ht="12.75" x14ac:dyDescent="0.2"/>
    <row r="10812" ht="12.75" x14ac:dyDescent="0.2"/>
    <row r="10813" ht="12.75" x14ac:dyDescent="0.2"/>
    <row r="10814" ht="12.75" x14ac:dyDescent="0.2"/>
    <row r="10815" ht="12.75" x14ac:dyDescent="0.2"/>
    <row r="10816" ht="12.75" x14ac:dyDescent="0.2"/>
    <row r="10817" ht="12.75" x14ac:dyDescent="0.2"/>
    <row r="10818" ht="12.75" x14ac:dyDescent="0.2"/>
    <row r="10819" ht="12.75" x14ac:dyDescent="0.2"/>
    <row r="10820" ht="12.75" x14ac:dyDescent="0.2"/>
    <row r="10821" ht="12.75" x14ac:dyDescent="0.2"/>
    <row r="10822" ht="12.75" x14ac:dyDescent="0.2"/>
    <row r="10823" ht="12.75" x14ac:dyDescent="0.2"/>
    <row r="10824" ht="12.75" x14ac:dyDescent="0.2"/>
    <row r="10825" ht="12.75" x14ac:dyDescent="0.2"/>
    <row r="10826" ht="12.75" x14ac:dyDescent="0.2"/>
    <row r="10827" ht="12.75" x14ac:dyDescent="0.2"/>
    <row r="10828" ht="12.75" x14ac:dyDescent="0.2"/>
    <row r="10829" ht="12.75" x14ac:dyDescent="0.2"/>
    <row r="10830" ht="12.75" x14ac:dyDescent="0.2"/>
    <row r="10831" ht="12.75" x14ac:dyDescent="0.2"/>
    <row r="10832" ht="12.75" x14ac:dyDescent="0.2"/>
    <row r="10833" ht="12.75" x14ac:dyDescent="0.2"/>
    <row r="10834" ht="12.75" x14ac:dyDescent="0.2"/>
    <row r="10835" ht="12.75" x14ac:dyDescent="0.2"/>
    <row r="10836" ht="12.75" x14ac:dyDescent="0.2"/>
    <row r="10837" ht="12.75" x14ac:dyDescent="0.2"/>
    <row r="10838" ht="12.75" x14ac:dyDescent="0.2"/>
    <row r="10839" ht="12.75" x14ac:dyDescent="0.2"/>
    <row r="10840" ht="12.75" x14ac:dyDescent="0.2"/>
    <row r="10841" ht="12.75" x14ac:dyDescent="0.2"/>
    <row r="10842" ht="12.75" x14ac:dyDescent="0.2"/>
    <row r="10843" ht="12.75" x14ac:dyDescent="0.2"/>
    <row r="10844" ht="12.75" x14ac:dyDescent="0.2"/>
    <row r="10845" ht="12.75" x14ac:dyDescent="0.2"/>
    <row r="10846" ht="12.75" x14ac:dyDescent="0.2"/>
    <row r="10847" ht="12.75" x14ac:dyDescent="0.2"/>
    <row r="10848" ht="12.75" x14ac:dyDescent="0.2"/>
    <row r="10849" ht="12.75" x14ac:dyDescent="0.2"/>
    <row r="10850" ht="12.75" x14ac:dyDescent="0.2"/>
    <row r="10851" ht="12.75" x14ac:dyDescent="0.2"/>
    <row r="10852" ht="12.75" x14ac:dyDescent="0.2"/>
    <row r="10853" ht="12.75" x14ac:dyDescent="0.2"/>
    <row r="10854" ht="12.75" x14ac:dyDescent="0.2"/>
    <row r="10855" ht="12.75" x14ac:dyDescent="0.2"/>
    <row r="10856" ht="12.75" x14ac:dyDescent="0.2"/>
    <row r="10857" ht="12.75" x14ac:dyDescent="0.2"/>
    <row r="10858" ht="12.75" x14ac:dyDescent="0.2"/>
    <row r="10859" ht="12.75" x14ac:dyDescent="0.2"/>
    <row r="10860" ht="12.75" x14ac:dyDescent="0.2"/>
    <row r="10861" ht="12.75" x14ac:dyDescent="0.2"/>
    <row r="10862" ht="12.75" x14ac:dyDescent="0.2"/>
    <row r="10863" ht="12.75" x14ac:dyDescent="0.2"/>
    <row r="10864" ht="12.75" x14ac:dyDescent="0.2"/>
    <row r="10865" ht="12.75" x14ac:dyDescent="0.2"/>
    <row r="10866" ht="12.75" x14ac:dyDescent="0.2"/>
    <row r="10867" ht="12.75" x14ac:dyDescent="0.2"/>
    <row r="10868" ht="12.75" x14ac:dyDescent="0.2"/>
    <row r="10869" ht="12.75" x14ac:dyDescent="0.2"/>
    <row r="10870" ht="12.75" x14ac:dyDescent="0.2"/>
    <row r="10871" ht="12.75" x14ac:dyDescent="0.2"/>
    <row r="10872" ht="12.75" x14ac:dyDescent="0.2"/>
    <row r="10873" ht="12.75" x14ac:dyDescent="0.2"/>
    <row r="10874" ht="12.75" x14ac:dyDescent="0.2"/>
    <row r="10875" ht="12.75" x14ac:dyDescent="0.2"/>
    <row r="10876" ht="12.75" x14ac:dyDescent="0.2"/>
    <row r="10877" ht="12.75" x14ac:dyDescent="0.2"/>
    <row r="10878" ht="12.75" x14ac:dyDescent="0.2"/>
    <row r="10879" ht="12.75" x14ac:dyDescent="0.2"/>
    <row r="10880" ht="12.75" x14ac:dyDescent="0.2"/>
    <row r="10881" ht="12.75" x14ac:dyDescent="0.2"/>
    <row r="10882" ht="12.75" x14ac:dyDescent="0.2"/>
    <row r="10883" ht="12.75" x14ac:dyDescent="0.2"/>
    <row r="10884" ht="12.75" x14ac:dyDescent="0.2"/>
    <row r="10885" ht="12.75" x14ac:dyDescent="0.2"/>
    <row r="10886" ht="12.75" x14ac:dyDescent="0.2"/>
    <row r="10887" ht="12.75" x14ac:dyDescent="0.2"/>
    <row r="10888" ht="12.75" x14ac:dyDescent="0.2"/>
    <row r="10889" ht="12.75" x14ac:dyDescent="0.2"/>
    <row r="10890" ht="12.75" x14ac:dyDescent="0.2"/>
    <row r="10891" ht="12.75" x14ac:dyDescent="0.2"/>
    <row r="10892" ht="12.75" x14ac:dyDescent="0.2"/>
    <row r="10893" ht="12.75" x14ac:dyDescent="0.2"/>
    <row r="10894" ht="12.75" x14ac:dyDescent="0.2"/>
    <row r="10895" ht="12.75" x14ac:dyDescent="0.2"/>
    <row r="10896" ht="12.75" x14ac:dyDescent="0.2"/>
    <row r="10897" ht="12.75" x14ac:dyDescent="0.2"/>
    <row r="10898" ht="12.75" x14ac:dyDescent="0.2"/>
    <row r="10899" ht="12.75" x14ac:dyDescent="0.2"/>
    <row r="10900" ht="12.75" x14ac:dyDescent="0.2"/>
    <row r="10901" ht="12.75" x14ac:dyDescent="0.2"/>
    <row r="10902" ht="12.75" x14ac:dyDescent="0.2"/>
    <row r="10903" ht="12.75" x14ac:dyDescent="0.2"/>
    <row r="10904" ht="12.75" x14ac:dyDescent="0.2"/>
    <row r="10905" ht="12.75" x14ac:dyDescent="0.2"/>
    <row r="10906" ht="12.75" x14ac:dyDescent="0.2"/>
    <row r="10907" ht="12.75" x14ac:dyDescent="0.2"/>
    <row r="10908" ht="12.75" x14ac:dyDescent="0.2"/>
    <row r="10909" ht="12.75" x14ac:dyDescent="0.2"/>
    <row r="10910" ht="12.75" x14ac:dyDescent="0.2"/>
    <row r="10911" ht="12.75" x14ac:dyDescent="0.2"/>
    <row r="10912" ht="12.75" x14ac:dyDescent="0.2"/>
    <row r="10913" ht="12.75" x14ac:dyDescent="0.2"/>
    <row r="10914" ht="12.75" x14ac:dyDescent="0.2"/>
    <row r="10915" ht="12.75" x14ac:dyDescent="0.2"/>
    <row r="10916" ht="12.75" x14ac:dyDescent="0.2"/>
    <row r="10917" ht="12.75" x14ac:dyDescent="0.2"/>
    <row r="10918" ht="12.75" x14ac:dyDescent="0.2"/>
    <row r="10919" ht="12.75" x14ac:dyDescent="0.2"/>
    <row r="10920" ht="12.75" x14ac:dyDescent="0.2"/>
    <row r="10921" ht="12.75" x14ac:dyDescent="0.2"/>
    <row r="10922" ht="12.75" x14ac:dyDescent="0.2"/>
    <row r="10923" ht="12.75" x14ac:dyDescent="0.2"/>
    <row r="10924" ht="12.75" x14ac:dyDescent="0.2"/>
    <row r="10925" ht="12.75" x14ac:dyDescent="0.2"/>
    <row r="10926" ht="12.75" x14ac:dyDescent="0.2"/>
    <row r="10927" ht="12.75" x14ac:dyDescent="0.2"/>
    <row r="10928" ht="12.75" x14ac:dyDescent="0.2"/>
    <row r="10929" ht="12.75" x14ac:dyDescent="0.2"/>
    <row r="10930" ht="12.75" x14ac:dyDescent="0.2"/>
    <row r="10931" ht="12.75" x14ac:dyDescent="0.2"/>
    <row r="10932" ht="12.75" x14ac:dyDescent="0.2"/>
    <row r="10933" ht="12.75" x14ac:dyDescent="0.2"/>
    <row r="10934" ht="12.75" x14ac:dyDescent="0.2"/>
    <row r="10935" ht="12.75" x14ac:dyDescent="0.2"/>
    <row r="10936" ht="12.75" x14ac:dyDescent="0.2"/>
    <row r="10937" ht="12.75" x14ac:dyDescent="0.2"/>
    <row r="10938" ht="12.75" x14ac:dyDescent="0.2"/>
    <row r="10939" ht="12.75" x14ac:dyDescent="0.2"/>
    <row r="10940" ht="12.75" x14ac:dyDescent="0.2"/>
    <row r="10941" ht="12.75" x14ac:dyDescent="0.2"/>
    <row r="10942" ht="12.75" x14ac:dyDescent="0.2"/>
    <row r="10943" ht="12.75" x14ac:dyDescent="0.2"/>
    <row r="10944" ht="12.75" x14ac:dyDescent="0.2"/>
    <row r="10945" ht="12.75" x14ac:dyDescent="0.2"/>
    <row r="10946" ht="12.75" x14ac:dyDescent="0.2"/>
    <row r="10947" ht="12.75" x14ac:dyDescent="0.2"/>
    <row r="10948" ht="12.75" x14ac:dyDescent="0.2"/>
    <row r="10949" ht="12.75" x14ac:dyDescent="0.2"/>
    <row r="10950" ht="12.75" x14ac:dyDescent="0.2"/>
    <row r="10951" ht="12.75" x14ac:dyDescent="0.2"/>
    <row r="10952" ht="12.75" x14ac:dyDescent="0.2"/>
    <row r="10953" ht="12.75" x14ac:dyDescent="0.2"/>
    <row r="10954" ht="12.75" x14ac:dyDescent="0.2"/>
    <row r="10955" ht="12.75" x14ac:dyDescent="0.2"/>
    <row r="10956" ht="12.75" x14ac:dyDescent="0.2"/>
    <row r="10957" ht="12.75" x14ac:dyDescent="0.2"/>
    <row r="10958" ht="12.75" x14ac:dyDescent="0.2"/>
    <row r="10959" ht="12.75" x14ac:dyDescent="0.2"/>
    <row r="10960" ht="12.75" x14ac:dyDescent="0.2"/>
    <row r="10961" ht="12.75" x14ac:dyDescent="0.2"/>
    <row r="10962" ht="12.75" x14ac:dyDescent="0.2"/>
    <row r="10963" ht="12.75" x14ac:dyDescent="0.2"/>
    <row r="10964" ht="12.75" x14ac:dyDescent="0.2"/>
    <row r="10965" ht="12.75" x14ac:dyDescent="0.2"/>
    <row r="10966" ht="12.75" x14ac:dyDescent="0.2"/>
    <row r="10967" ht="12.75" x14ac:dyDescent="0.2"/>
    <row r="10968" ht="12.75" x14ac:dyDescent="0.2"/>
    <row r="10969" ht="12.75" x14ac:dyDescent="0.2"/>
    <row r="10970" ht="12.75" x14ac:dyDescent="0.2"/>
    <row r="10971" ht="12.75" x14ac:dyDescent="0.2"/>
    <row r="10972" ht="12.75" x14ac:dyDescent="0.2"/>
    <row r="10973" ht="12.75" x14ac:dyDescent="0.2"/>
    <row r="10974" ht="12.75" x14ac:dyDescent="0.2"/>
    <row r="10975" ht="12.75" x14ac:dyDescent="0.2"/>
    <row r="10976" ht="12.75" x14ac:dyDescent="0.2"/>
    <row r="10977" ht="12.75" x14ac:dyDescent="0.2"/>
    <row r="10978" ht="12.75" x14ac:dyDescent="0.2"/>
    <row r="10979" ht="12.75" x14ac:dyDescent="0.2"/>
    <row r="10980" ht="12.75" x14ac:dyDescent="0.2"/>
    <row r="10981" ht="12.75" x14ac:dyDescent="0.2"/>
    <row r="10982" ht="12.75" x14ac:dyDescent="0.2"/>
    <row r="10983" ht="12.75" x14ac:dyDescent="0.2"/>
    <row r="10984" ht="12.75" x14ac:dyDescent="0.2"/>
    <row r="10985" ht="12.75" x14ac:dyDescent="0.2"/>
    <row r="10986" ht="12.75" x14ac:dyDescent="0.2"/>
    <row r="10987" ht="12.75" x14ac:dyDescent="0.2"/>
    <row r="10988" ht="12.75" x14ac:dyDescent="0.2"/>
    <row r="10989" ht="12.75" x14ac:dyDescent="0.2"/>
    <row r="10990" ht="12.75" x14ac:dyDescent="0.2"/>
    <row r="10991" ht="12.75" x14ac:dyDescent="0.2"/>
    <row r="10992" ht="12.75" x14ac:dyDescent="0.2"/>
    <row r="10993" ht="12.75" x14ac:dyDescent="0.2"/>
    <row r="10994" ht="12.75" x14ac:dyDescent="0.2"/>
    <row r="10995" ht="12.75" x14ac:dyDescent="0.2"/>
    <row r="10996" ht="12.75" x14ac:dyDescent="0.2"/>
    <row r="10997" ht="12.75" x14ac:dyDescent="0.2"/>
    <row r="10998" ht="12.75" x14ac:dyDescent="0.2"/>
    <row r="10999" ht="12.75" x14ac:dyDescent="0.2"/>
    <row r="11000" ht="12.75" x14ac:dyDescent="0.2"/>
    <row r="11001" ht="12.75" x14ac:dyDescent="0.2"/>
    <row r="11002" ht="12.75" x14ac:dyDescent="0.2"/>
    <row r="11003" ht="12.75" x14ac:dyDescent="0.2"/>
    <row r="11004" ht="12.75" x14ac:dyDescent="0.2"/>
    <row r="11005" ht="12.75" x14ac:dyDescent="0.2"/>
    <row r="11006" ht="12.75" x14ac:dyDescent="0.2"/>
    <row r="11007" ht="12.75" x14ac:dyDescent="0.2"/>
    <row r="11008" ht="12.75" x14ac:dyDescent="0.2"/>
    <row r="11009" ht="12.75" x14ac:dyDescent="0.2"/>
    <row r="11010" ht="12.75" x14ac:dyDescent="0.2"/>
    <row r="11011" ht="12.75" x14ac:dyDescent="0.2"/>
    <row r="11012" ht="12.75" x14ac:dyDescent="0.2"/>
    <row r="11013" ht="12.75" x14ac:dyDescent="0.2"/>
    <row r="11014" ht="12.75" x14ac:dyDescent="0.2"/>
    <row r="11015" ht="12.75" x14ac:dyDescent="0.2"/>
    <row r="11016" ht="12.75" x14ac:dyDescent="0.2"/>
    <row r="11017" ht="12.75" x14ac:dyDescent="0.2"/>
    <row r="11018" ht="12.75" x14ac:dyDescent="0.2"/>
    <row r="11019" ht="12.75" x14ac:dyDescent="0.2"/>
    <row r="11020" ht="12.75" x14ac:dyDescent="0.2"/>
    <row r="11021" ht="12.75" x14ac:dyDescent="0.2"/>
    <row r="11022" ht="12.75" x14ac:dyDescent="0.2"/>
    <row r="11023" ht="12.75" x14ac:dyDescent="0.2"/>
    <row r="11024" ht="12.75" x14ac:dyDescent="0.2"/>
    <row r="11025" ht="12.75" x14ac:dyDescent="0.2"/>
    <row r="11026" ht="12.75" x14ac:dyDescent="0.2"/>
    <row r="11027" ht="12.75" x14ac:dyDescent="0.2"/>
    <row r="11028" ht="12.75" x14ac:dyDescent="0.2"/>
    <row r="11029" ht="12.75" x14ac:dyDescent="0.2"/>
    <row r="11030" ht="12.75" x14ac:dyDescent="0.2"/>
    <row r="11031" ht="12.75" x14ac:dyDescent="0.2"/>
    <row r="11032" ht="12.75" x14ac:dyDescent="0.2"/>
    <row r="11033" ht="12.75" x14ac:dyDescent="0.2"/>
    <row r="11034" ht="12.75" x14ac:dyDescent="0.2"/>
    <row r="11035" ht="12.75" x14ac:dyDescent="0.2"/>
    <row r="11036" ht="12.75" x14ac:dyDescent="0.2"/>
    <row r="11037" ht="12.75" x14ac:dyDescent="0.2"/>
    <row r="11038" ht="12.75" x14ac:dyDescent="0.2"/>
    <row r="11039" ht="12.75" x14ac:dyDescent="0.2"/>
    <row r="11040" ht="12.75" x14ac:dyDescent="0.2"/>
    <row r="11041" ht="12.75" x14ac:dyDescent="0.2"/>
    <row r="11042" ht="12.75" x14ac:dyDescent="0.2"/>
    <row r="11043" ht="12.75" x14ac:dyDescent="0.2"/>
    <row r="11044" ht="12.75" x14ac:dyDescent="0.2"/>
    <row r="11045" ht="12.75" x14ac:dyDescent="0.2"/>
    <row r="11046" ht="12.75" x14ac:dyDescent="0.2"/>
    <row r="11047" ht="12.75" x14ac:dyDescent="0.2"/>
    <row r="11048" ht="12.75" x14ac:dyDescent="0.2"/>
    <row r="11049" ht="12.75" x14ac:dyDescent="0.2"/>
    <row r="11050" ht="12.75" x14ac:dyDescent="0.2"/>
    <row r="11051" ht="12.75" x14ac:dyDescent="0.2"/>
    <row r="11052" ht="12.75" x14ac:dyDescent="0.2"/>
    <row r="11053" ht="12.75" x14ac:dyDescent="0.2"/>
    <row r="11054" ht="12.75" x14ac:dyDescent="0.2"/>
    <row r="11055" ht="12.75" x14ac:dyDescent="0.2"/>
    <row r="11056" ht="12.75" x14ac:dyDescent="0.2"/>
    <row r="11057" ht="12.75" x14ac:dyDescent="0.2"/>
    <row r="11058" ht="12.75" x14ac:dyDescent="0.2"/>
    <row r="11059" ht="12.75" x14ac:dyDescent="0.2"/>
    <row r="11060" ht="12.75" x14ac:dyDescent="0.2"/>
    <row r="11061" ht="12.75" x14ac:dyDescent="0.2"/>
    <row r="11062" ht="12.75" x14ac:dyDescent="0.2"/>
    <row r="11063" ht="12.75" x14ac:dyDescent="0.2"/>
    <row r="11064" ht="12.75" x14ac:dyDescent="0.2"/>
    <row r="11065" ht="12.75" x14ac:dyDescent="0.2"/>
    <row r="11066" ht="12.75" x14ac:dyDescent="0.2"/>
    <row r="11067" ht="12.75" x14ac:dyDescent="0.2"/>
    <row r="11068" ht="12.75" x14ac:dyDescent="0.2"/>
    <row r="11069" ht="12.75" x14ac:dyDescent="0.2"/>
    <row r="11070" ht="12.75" x14ac:dyDescent="0.2"/>
    <row r="11071" ht="12.75" x14ac:dyDescent="0.2"/>
    <row r="11072" ht="12.75" x14ac:dyDescent="0.2"/>
    <row r="11073" ht="12.75" x14ac:dyDescent="0.2"/>
    <row r="11074" ht="12.75" x14ac:dyDescent="0.2"/>
    <row r="11075" ht="12.75" x14ac:dyDescent="0.2"/>
    <row r="11076" ht="12.75" x14ac:dyDescent="0.2"/>
    <row r="11077" ht="12.75" x14ac:dyDescent="0.2"/>
    <row r="11078" ht="12.75" x14ac:dyDescent="0.2"/>
    <row r="11079" ht="12.75" x14ac:dyDescent="0.2"/>
    <row r="11080" ht="12.75" x14ac:dyDescent="0.2"/>
    <row r="11081" ht="12.75" x14ac:dyDescent="0.2"/>
    <row r="11082" ht="12.75" x14ac:dyDescent="0.2"/>
    <row r="11083" ht="12.75" x14ac:dyDescent="0.2"/>
    <row r="11084" ht="12.75" x14ac:dyDescent="0.2"/>
    <row r="11085" ht="12.75" x14ac:dyDescent="0.2"/>
    <row r="11086" ht="12.75" x14ac:dyDescent="0.2"/>
    <row r="11087" ht="12.75" x14ac:dyDescent="0.2"/>
    <row r="11088" ht="12.75" x14ac:dyDescent="0.2"/>
    <row r="11089" ht="12.75" x14ac:dyDescent="0.2"/>
    <row r="11090" ht="12.75" x14ac:dyDescent="0.2"/>
    <row r="11091" ht="12.75" x14ac:dyDescent="0.2"/>
    <row r="11092" ht="12.75" x14ac:dyDescent="0.2"/>
    <row r="11093" ht="12.75" x14ac:dyDescent="0.2"/>
    <row r="11094" ht="12.75" x14ac:dyDescent="0.2"/>
    <row r="11095" ht="12.75" x14ac:dyDescent="0.2"/>
    <row r="11096" ht="12.75" x14ac:dyDescent="0.2"/>
    <row r="11097" ht="12.75" x14ac:dyDescent="0.2"/>
    <row r="11098" ht="12.75" x14ac:dyDescent="0.2"/>
    <row r="11099" ht="12.75" x14ac:dyDescent="0.2"/>
    <row r="11100" ht="12.75" x14ac:dyDescent="0.2"/>
    <row r="11101" ht="12.75" x14ac:dyDescent="0.2"/>
    <row r="11102" ht="12.75" x14ac:dyDescent="0.2"/>
    <row r="11103" ht="12.75" x14ac:dyDescent="0.2"/>
    <row r="11104" ht="12.75" x14ac:dyDescent="0.2"/>
    <row r="11105" ht="12.75" x14ac:dyDescent="0.2"/>
    <row r="11106" ht="12.75" x14ac:dyDescent="0.2"/>
    <row r="11107" ht="12.75" x14ac:dyDescent="0.2"/>
    <row r="11108" ht="12.75" x14ac:dyDescent="0.2"/>
    <row r="11109" ht="12.75" x14ac:dyDescent="0.2"/>
    <row r="11110" ht="12.75" x14ac:dyDescent="0.2"/>
    <row r="11111" ht="12.75" x14ac:dyDescent="0.2"/>
    <row r="11112" ht="12.75" x14ac:dyDescent="0.2"/>
    <row r="11113" ht="12.75" x14ac:dyDescent="0.2"/>
    <row r="11114" ht="12.75" x14ac:dyDescent="0.2"/>
    <row r="11115" ht="12.75" x14ac:dyDescent="0.2"/>
    <row r="11116" ht="12.75" x14ac:dyDescent="0.2"/>
    <row r="11117" ht="12.75" x14ac:dyDescent="0.2"/>
    <row r="11118" ht="12.75" x14ac:dyDescent="0.2"/>
    <row r="11119" ht="12.75" x14ac:dyDescent="0.2"/>
    <row r="11120" ht="12.75" x14ac:dyDescent="0.2"/>
    <row r="11121" ht="12.75" x14ac:dyDescent="0.2"/>
    <row r="11122" ht="12.75" x14ac:dyDescent="0.2"/>
    <row r="11123" ht="12.75" x14ac:dyDescent="0.2"/>
    <row r="11124" ht="12.75" x14ac:dyDescent="0.2"/>
    <row r="11125" ht="12.75" x14ac:dyDescent="0.2"/>
    <row r="11126" ht="12.75" x14ac:dyDescent="0.2"/>
    <row r="11127" ht="12.75" x14ac:dyDescent="0.2"/>
    <row r="11128" ht="12.75" x14ac:dyDescent="0.2"/>
    <row r="11129" ht="12.75" x14ac:dyDescent="0.2"/>
    <row r="11130" ht="12.75" x14ac:dyDescent="0.2"/>
    <row r="11131" ht="12.75" x14ac:dyDescent="0.2"/>
    <row r="11132" ht="12.75" x14ac:dyDescent="0.2"/>
    <row r="11133" ht="12.75" x14ac:dyDescent="0.2"/>
    <row r="11134" ht="12.75" x14ac:dyDescent="0.2"/>
    <row r="11135" ht="12.75" x14ac:dyDescent="0.2"/>
    <row r="11136" ht="12.75" x14ac:dyDescent="0.2"/>
    <row r="11137" ht="12.75" x14ac:dyDescent="0.2"/>
    <row r="11138" ht="12.75" x14ac:dyDescent="0.2"/>
    <row r="11139" ht="12.75" x14ac:dyDescent="0.2"/>
    <row r="11140" ht="12.75" x14ac:dyDescent="0.2"/>
    <row r="11141" ht="12.75" x14ac:dyDescent="0.2"/>
    <row r="11142" ht="12.75" x14ac:dyDescent="0.2"/>
    <row r="11143" ht="12.75" x14ac:dyDescent="0.2"/>
    <row r="11144" ht="12.75" x14ac:dyDescent="0.2"/>
    <row r="11145" ht="12.75" x14ac:dyDescent="0.2"/>
    <row r="11146" ht="12.75" x14ac:dyDescent="0.2"/>
    <row r="11147" ht="12.75" x14ac:dyDescent="0.2"/>
    <row r="11148" ht="12.75" x14ac:dyDescent="0.2"/>
    <row r="11149" ht="12.75" x14ac:dyDescent="0.2"/>
    <row r="11150" ht="12.75" x14ac:dyDescent="0.2"/>
    <row r="11151" ht="12.75" x14ac:dyDescent="0.2"/>
    <row r="11152" ht="12.75" x14ac:dyDescent="0.2"/>
    <row r="11153" ht="12.75" x14ac:dyDescent="0.2"/>
    <row r="11154" ht="12.75" x14ac:dyDescent="0.2"/>
    <row r="11155" ht="12.75" x14ac:dyDescent="0.2"/>
    <row r="11156" ht="12.75" x14ac:dyDescent="0.2"/>
    <row r="11157" ht="12.75" x14ac:dyDescent="0.2"/>
    <row r="11158" ht="12.75" x14ac:dyDescent="0.2"/>
    <row r="11159" ht="12.75" x14ac:dyDescent="0.2"/>
    <row r="11160" ht="12.75" x14ac:dyDescent="0.2"/>
    <row r="11161" ht="12.75" x14ac:dyDescent="0.2"/>
    <row r="11162" ht="12.75" x14ac:dyDescent="0.2"/>
    <row r="11163" ht="12.75" x14ac:dyDescent="0.2"/>
    <row r="11164" ht="12.75" x14ac:dyDescent="0.2"/>
    <row r="11165" ht="12.75" x14ac:dyDescent="0.2"/>
    <row r="11166" ht="12.75" x14ac:dyDescent="0.2"/>
    <row r="11167" ht="12.75" x14ac:dyDescent="0.2"/>
    <row r="11168" ht="12.75" x14ac:dyDescent="0.2"/>
    <row r="11169" ht="12.75" x14ac:dyDescent="0.2"/>
    <row r="11170" ht="12.75" x14ac:dyDescent="0.2"/>
    <row r="11171" ht="12.75" x14ac:dyDescent="0.2"/>
    <row r="11172" ht="12.75" x14ac:dyDescent="0.2"/>
    <row r="11173" ht="12.75" x14ac:dyDescent="0.2"/>
    <row r="11174" ht="12.75" x14ac:dyDescent="0.2"/>
    <row r="11175" ht="12.75" x14ac:dyDescent="0.2"/>
    <row r="11176" ht="12.75" x14ac:dyDescent="0.2"/>
    <row r="11177" ht="12.75" x14ac:dyDescent="0.2"/>
    <row r="11178" ht="12.75" x14ac:dyDescent="0.2"/>
    <row r="11179" ht="12.75" x14ac:dyDescent="0.2"/>
    <row r="11180" ht="12.75" x14ac:dyDescent="0.2"/>
    <row r="11181" ht="12.75" x14ac:dyDescent="0.2"/>
    <row r="11182" ht="12.75" x14ac:dyDescent="0.2"/>
    <row r="11183" ht="12.75" x14ac:dyDescent="0.2"/>
    <row r="11184" ht="12.75" x14ac:dyDescent="0.2"/>
    <row r="11185" ht="12.75" x14ac:dyDescent="0.2"/>
    <row r="11186" ht="12.75" x14ac:dyDescent="0.2"/>
    <row r="11187" ht="12.75" x14ac:dyDescent="0.2"/>
    <row r="11188" ht="12.75" x14ac:dyDescent="0.2"/>
    <row r="11189" ht="12.75" x14ac:dyDescent="0.2"/>
    <row r="11190" ht="12.75" x14ac:dyDescent="0.2"/>
    <row r="11191" ht="12.75" x14ac:dyDescent="0.2"/>
    <row r="11192" ht="12.75" x14ac:dyDescent="0.2"/>
    <row r="11193" ht="12.75" x14ac:dyDescent="0.2"/>
    <row r="11194" ht="12.75" x14ac:dyDescent="0.2"/>
    <row r="11195" ht="12.75" x14ac:dyDescent="0.2"/>
    <row r="11196" ht="12.75" x14ac:dyDescent="0.2"/>
    <row r="11197" ht="12.75" x14ac:dyDescent="0.2"/>
    <row r="11198" ht="12.75" x14ac:dyDescent="0.2"/>
    <row r="11199" ht="12.75" x14ac:dyDescent="0.2"/>
    <row r="11200" ht="12.75" x14ac:dyDescent="0.2"/>
    <row r="11201" ht="12.75" x14ac:dyDescent="0.2"/>
    <row r="11202" ht="12.75" x14ac:dyDescent="0.2"/>
    <row r="11203" ht="12.75" x14ac:dyDescent="0.2"/>
    <row r="11204" ht="12.75" x14ac:dyDescent="0.2"/>
    <row r="11205" ht="12.75" x14ac:dyDescent="0.2"/>
    <row r="11206" ht="12.75" x14ac:dyDescent="0.2"/>
    <row r="11207" ht="12.75" x14ac:dyDescent="0.2"/>
    <row r="11208" ht="12.75" x14ac:dyDescent="0.2"/>
    <row r="11209" ht="12.75" x14ac:dyDescent="0.2"/>
    <row r="11210" ht="12.75" x14ac:dyDescent="0.2"/>
    <row r="11211" ht="12.75" x14ac:dyDescent="0.2"/>
    <row r="11212" ht="12.75" x14ac:dyDescent="0.2"/>
    <row r="11213" ht="12.75" x14ac:dyDescent="0.2"/>
    <row r="11214" ht="12.75" x14ac:dyDescent="0.2"/>
    <row r="11215" ht="12.75" x14ac:dyDescent="0.2"/>
    <row r="11216" ht="12.75" x14ac:dyDescent="0.2"/>
    <row r="11217" ht="12.75" x14ac:dyDescent="0.2"/>
    <row r="11218" ht="12.75" x14ac:dyDescent="0.2"/>
    <row r="11219" ht="12.75" x14ac:dyDescent="0.2"/>
    <row r="11220" ht="12.75" x14ac:dyDescent="0.2"/>
    <row r="11221" ht="12.75" x14ac:dyDescent="0.2"/>
    <row r="11222" ht="12.75" x14ac:dyDescent="0.2"/>
    <row r="11223" ht="12.75" x14ac:dyDescent="0.2"/>
    <row r="11224" ht="12.75" x14ac:dyDescent="0.2"/>
    <row r="11225" ht="12.75" x14ac:dyDescent="0.2"/>
    <row r="11226" ht="12.75" x14ac:dyDescent="0.2"/>
    <row r="11227" ht="12.75" x14ac:dyDescent="0.2"/>
    <row r="11228" ht="12.75" x14ac:dyDescent="0.2"/>
    <row r="11229" ht="12.75" x14ac:dyDescent="0.2"/>
    <row r="11230" ht="12.75" x14ac:dyDescent="0.2"/>
    <row r="11231" ht="12.75" x14ac:dyDescent="0.2"/>
    <row r="11232" ht="12.75" x14ac:dyDescent="0.2"/>
    <row r="11233" ht="12.75" x14ac:dyDescent="0.2"/>
    <row r="11234" ht="12.75" x14ac:dyDescent="0.2"/>
    <row r="11235" ht="12.75" x14ac:dyDescent="0.2"/>
    <row r="11236" ht="12.75" x14ac:dyDescent="0.2"/>
    <row r="11237" ht="12.75" x14ac:dyDescent="0.2"/>
    <row r="11238" ht="12.75" x14ac:dyDescent="0.2"/>
    <row r="11239" ht="12.75" x14ac:dyDescent="0.2"/>
    <row r="11240" ht="12.75" x14ac:dyDescent="0.2"/>
    <row r="11241" ht="12.75" x14ac:dyDescent="0.2"/>
    <row r="11242" ht="12.75" x14ac:dyDescent="0.2"/>
    <row r="11243" ht="12.75" x14ac:dyDescent="0.2"/>
    <row r="11244" ht="12.75" x14ac:dyDescent="0.2"/>
    <row r="11245" ht="12.75" x14ac:dyDescent="0.2"/>
    <row r="11246" ht="12.75" x14ac:dyDescent="0.2"/>
    <row r="11247" ht="12.75" x14ac:dyDescent="0.2"/>
    <row r="11248" ht="12.75" x14ac:dyDescent="0.2"/>
    <row r="11249" ht="12.75" x14ac:dyDescent="0.2"/>
    <row r="11250" ht="12.75" x14ac:dyDescent="0.2"/>
    <row r="11251" ht="12.75" x14ac:dyDescent="0.2"/>
    <row r="11252" ht="12.75" x14ac:dyDescent="0.2"/>
    <row r="11253" ht="12.75" x14ac:dyDescent="0.2"/>
    <row r="11254" ht="12.75" x14ac:dyDescent="0.2"/>
    <row r="11255" ht="12.75" x14ac:dyDescent="0.2"/>
    <row r="11256" ht="12.75" x14ac:dyDescent="0.2"/>
    <row r="11257" ht="12.75" x14ac:dyDescent="0.2"/>
    <row r="11258" ht="12.75" x14ac:dyDescent="0.2"/>
    <row r="11259" ht="12.75" x14ac:dyDescent="0.2"/>
    <row r="11260" ht="12.75" x14ac:dyDescent="0.2"/>
    <row r="11261" ht="12.75" x14ac:dyDescent="0.2"/>
    <row r="11262" ht="12.75" x14ac:dyDescent="0.2"/>
    <row r="11263" ht="12.75" x14ac:dyDescent="0.2"/>
    <row r="11264" ht="12.75" x14ac:dyDescent="0.2"/>
    <row r="11265" ht="12.75" x14ac:dyDescent="0.2"/>
    <row r="11266" ht="12.75" x14ac:dyDescent="0.2"/>
    <row r="11267" ht="12.75" x14ac:dyDescent="0.2"/>
    <row r="11268" ht="12.75" x14ac:dyDescent="0.2"/>
    <row r="11269" ht="12.75" x14ac:dyDescent="0.2"/>
    <row r="11270" ht="12.75" x14ac:dyDescent="0.2"/>
    <row r="11271" ht="12.75" x14ac:dyDescent="0.2"/>
    <row r="11272" ht="12.75" x14ac:dyDescent="0.2"/>
    <row r="11273" ht="12.75" x14ac:dyDescent="0.2"/>
    <row r="11274" ht="12.75" x14ac:dyDescent="0.2"/>
    <row r="11275" ht="12.75" x14ac:dyDescent="0.2"/>
    <row r="11276" ht="12.75" x14ac:dyDescent="0.2"/>
    <row r="11277" ht="12.75" x14ac:dyDescent="0.2"/>
    <row r="11278" ht="12.75" x14ac:dyDescent="0.2"/>
    <row r="11279" ht="12.75" x14ac:dyDescent="0.2"/>
    <row r="11280" ht="12.75" x14ac:dyDescent="0.2"/>
    <row r="11281" ht="12.75" x14ac:dyDescent="0.2"/>
    <row r="11282" ht="12.75" x14ac:dyDescent="0.2"/>
    <row r="11283" ht="12.75" x14ac:dyDescent="0.2"/>
    <row r="11284" ht="12.75" x14ac:dyDescent="0.2"/>
    <row r="11285" ht="12.75" x14ac:dyDescent="0.2"/>
    <row r="11286" ht="12.75" x14ac:dyDescent="0.2"/>
    <row r="11287" ht="12.75" x14ac:dyDescent="0.2"/>
    <row r="11288" ht="12.75" x14ac:dyDescent="0.2"/>
    <row r="11289" ht="12.75" x14ac:dyDescent="0.2"/>
    <row r="11290" ht="12.75" x14ac:dyDescent="0.2"/>
    <row r="11291" ht="12.75" x14ac:dyDescent="0.2"/>
    <row r="11292" ht="12.75" x14ac:dyDescent="0.2"/>
    <row r="11293" ht="12.75" x14ac:dyDescent="0.2"/>
    <row r="11294" ht="12.75" x14ac:dyDescent="0.2"/>
    <row r="11295" ht="12.75" x14ac:dyDescent="0.2"/>
    <row r="11296" ht="12.75" x14ac:dyDescent="0.2"/>
    <row r="11297" ht="12.75" x14ac:dyDescent="0.2"/>
    <row r="11298" ht="12.75" x14ac:dyDescent="0.2"/>
    <row r="11299" ht="12.75" x14ac:dyDescent="0.2"/>
    <row r="11300" ht="12.75" x14ac:dyDescent="0.2"/>
    <row r="11301" ht="12.75" x14ac:dyDescent="0.2"/>
    <row r="11302" ht="12.75" x14ac:dyDescent="0.2"/>
    <row r="11303" ht="12.75" x14ac:dyDescent="0.2"/>
    <row r="11304" ht="12.75" x14ac:dyDescent="0.2"/>
    <row r="11305" ht="12.75" x14ac:dyDescent="0.2"/>
    <row r="11306" ht="12.75" x14ac:dyDescent="0.2"/>
    <row r="11307" ht="12.75" x14ac:dyDescent="0.2"/>
    <row r="11308" ht="12.75" x14ac:dyDescent="0.2"/>
    <row r="11309" ht="12.75" x14ac:dyDescent="0.2"/>
    <row r="11310" ht="12.75" x14ac:dyDescent="0.2"/>
    <row r="11311" ht="12.75" x14ac:dyDescent="0.2"/>
    <row r="11312" ht="12.75" x14ac:dyDescent="0.2"/>
    <row r="11313" ht="12.75" x14ac:dyDescent="0.2"/>
    <row r="11314" ht="12.75" x14ac:dyDescent="0.2"/>
    <row r="11315" ht="12.75" x14ac:dyDescent="0.2"/>
    <row r="11316" ht="12.75" x14ac:dyDescent="0.2"/>
    <row r="11317" ht="12.75" x14ac:dyDescent="0.2"/>
    <row r="11318" ht="12.75" x14ac:dyDescent="0.2"/>
    <row r="11319" ht="12.75" x14ac:dyDescent="0.2"/>
    <row r="11320" ht="12.75" x14ac:dyDescent="0.2"/>
    <row r="11321" ht="12.75" x14ac:dyDescent="0.2"/>
    <row r="11322" ht="12.75" x14ac:dyDescent="0.2"/>
    <row r="11323" ht="12.75" x14ac:dyDescent="0.2"/>
    <row r="11324" ht="12.75" x14ac:dyDescent="0.2"/>
    <row r="11325" ht="12.75" x14ac:dyDescent="0.2"/>
    <row r="11326" ht="12.75" x14ac:dyDescent="0.2"/>
    <row r="11327" ht="12.75" x14ac:dyDescent="0.2"/>
    <row r="11328" ht="12.75" x14ac:dyDescent="0.2"/>
    <row r="11329" ht="12.75" x14ac:dyDescent="0.2"/>
    <row r="11330" ht="12.75" x14ac:dyDescent="0.2"/>
    <row r="11331" ht="12.75" x14ac:dyDescent="0.2"/>
    <row r="11332" ht="12.75" x14ac:dyDescent="0.2"/>
    <row r="11333" ht="12.75" x14ac:dyDescent="0.2"/>
    <row r="11334" ht="12.75" x14ac:dyDescent="0.2"/>
    <row r="11335" ht="12.75" x14ac:dyDescent="0.2"/>
    <row r="11336" ht="12.75" x14ac:dyDescent="0.2"/>
    <row r="11337" ht="12.75" x14ac:dyDescent="0.2"/>
    <row r="11338" ht="12.75" x14ac:dyDescent="0.2"/>
    <row r="11339" ht="12.75" x14ac:dyDescent="0.2"/>
    <row r="11340" ht="12.75" x14ac:dyDescent="0.2"/>
    <row r="11341" ht="12.75" x14ac:dyDescent="0.2"/>
    <row r="11342" ht="12.75" x14ac:dyDescent="0.2"/>
    <row r="11343" ht="12.75" x14ac:dyDescent="0.2"/>
    <row r="11344" ht="12.75" x14ac:dyDescent="0.2"/>
    <row r="11345" ht="12.75" x14ac:dyDescent="0.2"/>
    <row r="11346" ht="12.75" x14ac:dyDescent="0.2"/>
    <row r="11347" ht="12.75" x14ac:dyDescent="0.2"/>
    <row r="11348" ht="12.75" x14ac:dyDescent="0.2"/>
    <row r="11349" ht="12.75" x14ac:dyDescent="0.2"/>
    <row r="11350" ht="12.75" x14ac:dyDescent="0.2"/>
    <row r="11351" ht="12.75" x14ac:dyDescent="0.2"/>
    <row r="11352" ht="12.75" x14ac:dyDescent="0.2"/>
    <row r="11353" ht="12.75" x14ac:dyDescent="0.2"/>
    <row r="11354" ht="12.75" x14ac:dyDescent="0.2"/>
    <row r="11355" ht="12.75" x14ac:dyDescent="0.2"/>
    <row r="11356" ht="12.75" x14ac:dyDescent="0.2"/>
    <row r="11357" ht="12.75" x14ac:dyDescent="0.2"/>
    <row r="11358" ht="12.75" x14ac:dyDescent="0.2"/>
    <row r="11359" ht="12.75" x14ac:dyDescent="0.2"/>
    <row r="11360" ht="12.75" x14ac:dyDescent="0.2"/>
    <row r="11361" ht="12.75" x14ac:dyDescent="0.2"/>
    <row r="11362" ht="12.75" x14ac:dyDescent="0.2"/>
    <row r="11363" ht="12.75" x14ac:dyDescent="0.2"/>
    <row r="11364" ht="12.75" x14ac:dyDescent="0.2"/>
    <row r="11365" ht="12.75" x14ac:dyDescent="0.2"/>
    <row r="11366" ht="12.75" x14ac:dyDescent="0.2"/>
    <row r="11367" ht="12.75" x14ac:dyDescent="0.2"/>
    <row r="11368" ht="12.75" x14ac:dyDescent="0.2"/>
    <row r="11369" ht="12.75" x14ac:dyDescent="0.2"/>
    <row r="11370" ht="12.75" x14ac:dyDescent="0.2"/>
    <row r="11371" ht="12.75" x14ac:dyDescent="0.2"/>
    <row r="11372" ht="12.75" x14ac:dyDescent="0.2"/>
    <row r="11373" ht="12.75" x14ac:dyDescent="0.2"/>
    <row r="11374" ht="12.75" x14ac:dyDescent="0.2"/>
    <row r="11375" ht="12.75" x14ac:dyDescent="0.2"/>
    <row r="11376" ht="12.75" x14ac:dyDescent="0.2"/>
    <row r="11377" ht="12.75" x14ac:dyDescent="0.2"/>
    <row r="11378" ht="12.75" x14ac:dyDescent="0.2"/>
    <row r="11379" ht="12.75" x14ac:dyDescent="0.2"/>
    <row r="11380" ht="12.75" x14ac:dyDescent="0.2"/>
    <row r="11381" ht="12.75" x14ac:dyDescent="0.2"/>
    <row r="11382" ht="12.75" x14ac:dyDescent="0.2"/>
    <row r="11383" ht="12.75" x14ac:dyDescent="0.2"/>
    <row r="11384" ht="12.75" x14ac:dyDescent="0.2"/>
    <row r="11385" ht="12.75" x14ac:dyDescent="0.2"/>
    <row r="11386" ht="12.75" x14ac:dyDescent="0.2"/>
    <row r="11387" ht="12.75" x14ac:dyDescent="0.2"/>
    <row r="11388" ht="12.75" x14ac:dyDescent="0.2"/>
    <row r="11389" ht="12.75" x14ac:dyDescent="0.2"/>
    <row r="11390" ht="12.75" x14ac:dyDescent="0.2"/>
    <row r="11391" ht="12.75" x14ac:dyDescent="0.2"/>
    <row r="11392" ht="12.75" x14ac:dyDescent="0.2"/>
    <row r="11393" ht="12.75" x14ac:dyDescent="0.2"/>
    <row r="11394" ht="12.75" x14ac:dyDescent="0.2"/>
    <row r="11395" ht="12.75" x14ac:dyDescent="0.2"/>
    <row r="11396" ht="12.75" x14ac:dyDescent="0.2"/>
    <row r="11397" ht="12.75" x14ac:dyDescent="0.2"/>
    <row r="11398" ht="12.75" x14ac:dyDescent="0.2"/>
    <row r="11399" ht="12.75" x14ac:dyDescent="0.2"/>
    <row r="11400" ht="12.75" x14ac:dyDescent="0.2"/>
    <row r="11401" ht="12.75" x14ac:dyDescent="0.2"/>
    <row r="11402" ht="12.75" x14ac:dyDescent="0.2"/>
    <row r="11403" ht="12.75" x14ac:dyDescent="0.2"/>
    <row r="11404" ht="12.75" x14ac:dyDescent="0.2"/>
    <row r="11405" ht="12.75" x14ac:dyDescent="0.2"/>
    <row r="11406" ht="12.75" x14ac:dyDescent="0.2"/>
    <row r="11407" ht="12.75" x14ac:dyDescent="0.2"/>
    <row r="11408" ht="12.75" x14ac:dyDescent="0.2"/>
    <row r="11409" ht="12.75" x14ac:dyDescent="0.2"/>
    <row r="11410" ht="12.75" x14ac:dyDescent="0.2"/>
    <row r="11411" ht="12.75" x14ac:dyDescent="0.2"/>
    <row r="11412" ht="12.75" x14ac:dyDescent="0.2"/>
    <row r="11413" ht="12.75" x14ac:dyDescent="0.2"/>
    <row r="11414" ht="12.75" x14ac:dyDescent="0.2"/>
    <row r="11415" ht="12.75" x14ac:dyDescent="0.2"/>
    <row r="11416" ht="12.75" x14ac:dyDescent="0.2"/>
    <row r="11417" ht="12.75" x14ac:dyDescent="0.2"/>
    <row r="11418" ht="12.75" x14ac:dyDescent="0.2"/>
    <row r="11419" ht="12.75" x14ac:dyDescent="0.2"/>
    <row r="11420" ht="12.75" x14ac:dyDescent="0.2"/>
    <row r="11421" ht="12.75" x14ac:dyDescent="0.2"/>
    <row r="11422" ht="12.75" x14ac:dyDescent="0.2"/>
    <row r="11423" ht="12.75" x14ac:dyDescent="0.2"/>
    <row r="11424" ht="12.75" x14ac:dyDescent="0.2"/>
    <row r="11425" ht="12.75" x14ac:dyDescent="0.2"/>
    <row r="11426" ht="12.75" x14ac:dyDescent="0.2"/>
    <row r="11427" ht="12.75" x14ac:dyDescent="0.2"/>
    <row r="11428" ht="12.75" x14ac:dyDescent="0.2"/>
    <row r="11429" ht="12.75" x14ac:dyDescent="0.2"/>
    <row r="11430" ht="12.75" x14ac:dyDescent="0.2"/>
    <row r="11431" ht="12.75" x14ac:dyDescent="0.2"/>
    <row r="11432" ht="12.75" x14ac:dyDescent="0.2"/>
    <row r="11433" ht="12.75" x14ac:dyDescent="0.2"/>
    <row r="11434" ht="12.75" x14ac:dyDescent="0.2"/>
    <row r="11435" ht="12.75" x14ac:dyDescent="0.2"/>
    <row r="11436" ht="12.75" x14ac:dyDescent="0.2"/>
    <row r="11437" ht="12.75" x14ac:dyDescent="0.2"/>
    <row r="11438" ht="12.75" x14ac:dyDescent="0.2"/>
    <row r="11439" ht="12.75" x14ac:dyDescent="0.2"/>
    <row r="11440" ht="12.75" x14ac:dyDescent="0.2"/>
    <row r="11441" ht="12.75" x14ac:dyDescent="0.2"/>
    <row r="11442" ht="12.75" x14ac:dyDescent="0.2"/>
    <row r="11443" ht="12.75" x14ac:dyDescent="0.2"/>
    <row r="11444" ht="12.75" x14ac:dyDescent="0.2"/>
    <row r="11445" ht="12.75" x14ac:dyDescent="0.2"/>
    <row r="11446" ht="12.75" x14ac:dyDescent="0.2"/>
    <row r="11447" ht="12.75" x14ac:dyDescent="0.2"/>
    <row r="11448" ht="12.75" x14ac:dyDescent="0.2"/>
    <row r="11449" ht="12.75" x14ac:dyDescent="0.2"/>
    <row r="11450" ht="12.75" x14ac:dyDescent="0.2"/>
    <row r="11451" ht="12.75" x14ac:dyDescent="0.2"/>
    <row r="11452" ht="12.75" x14ac:dyDescent="0.2"/>
    <row r="11453" ht="12.75" x14ac:dyDescent="0.2"/>
    <row r="11454" ht="12.75" x14ac:dyDescent="0.2"/>
    <row r="11455" ht="12.75" x14ac:dyDescent="0.2"/>
    <row r="11456" ht="12.75" x14ac:dyDescent="0.2"/>
    <row r="11457" ht="12.75" x14ac:dyDescent="0.2"/>
    <row r="11458" ht="12.75" x14ac:dyDescent="0.2"/>
    <row r="11459" ht="12.75" x14ac:dyDescent="0.2"/>
    <row r="11460" ht="12.75" x14ac:dyDescent="0.2"/>
    <row r="11461" ht="12.75" x14ac:dyDescent="0.2"/>
    <row r="11462" ht="12.75" x14ac:dyDescent="0.2"/>
    <row r="11463" ht="12.75" x14ac:dyDescent="0.2"/>
    <row r="11464" ht="12.75" x14ac:dyDescent="0.2"/>
    <row r="11465" ht="12.75" x14ac:dyDescent="0.2"/>
    <row r="11466" ht="12.75" x14ac:dyDescent="0.2"/>
    <row r="11467" ht="12.75" x14ac:dyDescent="0.2"/>
    <row r="11468" ht="12.75" x14ac:dyDescent="0.2"/>
    <row r="11469" ht="12.75" x14ac:dyDescent="0.2"/>
    <row r="11470" ht="12.75" x14ac:dyDescent="0.2"/>
    <row r="11471" ht="12.75" x14ac:dyDescent="0.2"/>
    <row r="11472" ht="12.75" x14ac:dyDescent="0.2"/>
    <row r="11473" ht="12.75" x14ac:dyDescent="0.2"/>
    <row r="11474" ht="12.75" x14ac:dyDescent="0.2"/>
    <row r="11475" ht="12.75" x14ac:dyDescent="0.2"/>
    <row r="11476" ht="12.75" x14ac:dyDescent="0.2"/>
    <row r="11477" ht="12.75" x14ac:dyDescent="0.2"/>
    <row r="11478" ht="12.75" x14ac:dyDescent="0.2"/>
    <row r="11479" ht="12.75" x14ac:dyDescent="0.2"/>
    <row r="11480" ht="12.75" x14ac:dyDescent="0.2"/>
    <row r="11481" ht="12.75" x14ac:dyDescent="0.2"/>
    <row r="11482" ht="12.75" x14ac:dyDescent="0.2"/>
    <row r="11483" ht="12.75" x14ac:dyDescent="0.2"/>
    <row r="11484" ht="12.75" x14ac:dyDescent="0.2"/>
    <row r="11485" ht="12.75" x14ac:dyDescent="0.2"/>
    <row r="11486" ht="12.75" x14ac:dyDescent="0.2"/>
    <row r="11487" ht="12.75" x14ac:dyDescent="0.2"/>
    <row r="11488" ht="12.75" x14ac:dyDescent="0.2"/>
    <row r="11489" ht="12.75" x14ac:dyDescent="0.2"/>
    <row r="11490" ht="12.75" x14ac:dyDescent="0.2"/>
    <row r="11491" ht="12.75" x14ac:dyDescent="0.2"/>
    <row r="11492" ht="12.75" x14ac:dyDescent="0.2"/>
    <row r="11493" ht="12.75" x14ac:dyDescent="0.2"/>
    <row r="11494" ht="12.75" x14ac:dyDescent="0.2"/>
    <row r="11495" ht="12.75" x14ac:dyDescent="0.2"/>
    <row r="11496" ht="12.75" x14ac:dyDescent="0.2"/>
    <row r="11497" ht="12.75" x14ac:dyDescent="0.2"/>
    <row r="11498" ht="12.75" x14ac:dyDescent="0.2"/>
    <row r="11499" ht="12.75" x14ac:dyDescent="0.2"/>
    <row r="11500" ht="12.75" x14ac:dyDescent="0.2"/>
    <row r="11501" ht="12.75" x14ac:dyDescent="0.2"/>
    <row r="11502" ht="12.75" x14ac:dyDescent="0.2"/>
    <row r="11503" ht="12.75" x14ac:dyDescent="0.2"/>
    <row r="11504" ht="12.75" x14ac:dyDescent="0.2"/>
    <row r="11505" ht="12.75" x14ac:dyDescent="0.2"/>
    <row r="11506" ht="12.75" x14ac:dyDescent="0.2"/>
    <row r="11507" ht="12.75" x14ac:dyDescent="0.2"/>
    <row r="11508" ht="12.75" x14ac:dyDescent="0.2"/>
    <row r="11509" ht="12.75" x14ac:dyDescent="0.2"/>
    <row r="11510" ht="12.75" x14ac:dyDescent="0.2"/>
    <row r="11511" ht="12.75" x14ac:dyDescent="0.2"/>
    <row r="11512" ht="12.75" x14ac:dyDescent="0.2"/>
    <row r="11513" ht="12.75" x14ac:dyDescent="0.2"/>
    <row r="11514" ht="12.75" x14ac:dyDescent="0.2"/>
    <row r="11515" ht="12.75" x14ac:dyDescent="0.2"/>
    <row r="11516" ht="12.75" x14ac:dyDescent="0.2"/>
    <row r="11517" ht="12.75" x14ac:dyDescent="0.2"/>
    <row r="11518" ht="12.75" x14ac:dyDescent="0.2"/>
    <row r="11519" ht="12.75" x14ac:dyDescent="0.2"/>
    <row r="11520" ht="12.75" x14ac:dyDescent="0.2"/>
    <row r="11521" ht="12.75" x14ac:dyDescent="0.2"/>
    <row r="11522" ht="12.75" x14ac:dyDescent="0.2"/>
    <row r="11523" ht="12.75" x14ac:dyDescent="0.2"/>
    <row r="11524" ht="12.75" x14ac:dyDescent="0.2"/>
    <row r="11525" ht="12.75" x14ac:dyDescent="0.2"/>
    <row r="11526" ht="12.75" x14ac:dyDescent="0.2"/>
    <row r="11527" ht="12.75" x14ac:dyDescent="0.2"/>
    <row r="11528" ht="12.75" x14ac:dyDescent="0.2"/>
    <row r="11529" ht="12.75" x14ac:dyDescent="0.2"/>
    <row r="11530" ht="12.75" x14ac:dyDescent="0.2"/>
    <row r="11531" ht="12.75" x14ac:dyDescent="0.2"/>
    <row r="11532" ht="12.75" x14ac:dyDescent="0.2"/>
    <row r="11533" ht="12.75" x14ac:dyDescent="0.2"/>
    <row r="11534" ht="12.75" x14ac:dyDescent="0.2"/>
    <row r="11535" ht="12.75" x14ac:dyDescent="0.2"/>
    <row r="11536" ht="12.75" x14ac:dyDescent="0.2"/>
    <row r="11537" ht="12.75" x14ac:dyDescent="0.2"/>
    <row r="11538" ht="12.75" x14ac:dyDescent="0.2"/>
    <row r="11539" ht="12.75" x14ac:dyDescent="0.2"/>
    <row r="11540" ht="12.75" x14ac:dyDescent="0.2"/>
    <row r="11541" ht="12.75" x14ac:dyDescent="0.2"/>
    <row r="11542" ht="12.75" x14ac:dyDescent="0.2"/>
    <row r="11543" ht="12.75" x14ac:dyDescent="0.2"/>
    <row r="11544" ht="12.75" x14ac:dyDescent="0.2"/>
    <row r="11545" ht="12.75" x14ac:dyDescent="0.2"/>
    <row r="11546" ht="12.75" x14ac:dyDescent="0.2"/>
    <row r="11547" ht="12.75" x14ac:dyDescent="0.2"/>
    <row r="11548" ht="12.75" x14ac:dyDescent="0.2"/>
    <row r="11549" ht="12.75" x14ac:dyDescent="0.2"/>
    <row r="11550" ht="12.75" x14ac:dyDescent="0.2"/>
    <row r="11551" ht="12.75" x14ac:dyDescent="0.2"/>
    <row r="11552" ht="12.75" x14ac:dyDescent="0.2"/>
    <row r="11553" ht="12.75" x14ac:dyDescent="0.2"/>
    <row r="11554" ht="12.75" x14ac:dyDescent="0.2"/>
    <row r="11555" ht="12.75" x14ac:dyDescent="0.2"/>
    <row r="11556" ht="12.75" x14ac:dyDescent="0.2"/>
    <row r="11557" ht="12.75" x14ac:dyDescent="0.2"/>
    <row r="11558" ht="12.75" x14ac:dyDescent="0.2"/>
    <row r="11559" ht="12.75" x14ac:dyDescent="0.2"/>
    <row r="11560" ht="12.75" x14ac:dyDescent="0.2"/>
    <row r="11561" ht="12.75" x14ac:dyDescent="0.2"/>
    <row r="11562" ht="12.75" x14ac:dyDescent="0.2"/>
    <row r="11563" ht="12.75" x14ac:dyDescent="0.2"/>
    <row r="11564" ht="12.75" x14ac:dyDescent="0.2"/>
    <row r="11565" ht="12.75" x14ac:dyDescent="0.2"/>
    <row r="11566" ht="12.75" x14ac:dyDescent="0.2"/>
    <row r="11567" ht="12.75" x14ac:dyDescent="0.2"/>
    <row r="11568" ht="12.75" x14ac:dyDescent="0.2"/>
    <row r="11569" ht="12.75" x14ac:dyDescent="0.2"/>
    <row r="11570" ht="12.75" x14ac:dyDescent="0.2"/>
    <row r="11571" ht="12.75" x14ac:dyDescent="0.2"/>
    <row r="11572" ht="12.75" x14ac:dyDescent="0.2"/>
    <row r="11573" ht="12.75" x14ac:dyDescent="0.2"/>
    <row r="11574" ht="12.75" x14ac:dyDescent="0.2"/>
    <row r="11575" ht="12.75" x14ac:dyDescent="0.2"/>
    <row r="11576" ht="12.75" x14ac:dyDescent="0.2"/>
    <row r="11577" ht="12.75" x14ac:dyDescent="0.2"/>
    <row r="11578" ht="12.75" x14ac:dyDescent="0.2"/>
    <row r="11579" ht="12.75" x14ac:dyDescent="0.2"/>
    <row r="11580" ht="12.75" x14ac:dyDescent="0.2"/>
    <row r="11581" ht="12.75" x14ac:dyDescent="0.2"/>
    <row r="11582" ht="12.75" x14ac:dyDescent="0.2"/>
    <row r="11583" ht="12.75" x14ac:dyDescent="0.2"/>
    <row r="11584" ht="12.75" x14ac:dyDescent="0.2"/>
    <row r="11585" ht="12.75" x14ac:dyDescent="0.2"/>
    <row r="11586" ht="12.75" x14ac:dyDescent="0.2"/>
    <row r="11587" ht="12.75" x14ac:dyDescent="0.2"/>
    <row r="11588" ht="12.75" x14ac:dyDescent="0.2"/>
    <row r="11589" ht="12.75" x14ac:dyDescent="0.2"/>
    <row r="11590" ht="12.75" x14ac:dyDescent="0.2"/>
    <row r="11591" ht="12.75" x14ac:dyDescent="0.2"/>
    <row r="11592" ht="12.75" x14ac:dyDescent="0.2"/>
    <row r="11593" ht="12.75" x14ac:dyDescent="0.2"/>
    <row r="11594" ht="12.75" x14ac:dyDescent="0.2"/>
    <row r="11595" ht="12.75" x14ac:dyDescent="0.2"/>
    <row r="11596" ht="12.75" x14ac:dyDescent="0.2"/>
    <row r="11597" ht="12.75" x14ac:dyDescent="0.2"/>
    <row r="11598" ht="12.75" x14ac:dyDescent="0.2"/>
    <row r="11599" ht="12.75" x14ac:dyDescent="0.2"/>
    <row r="11600" ht="12.75" x14ac:dyDescent="0.2"/>
    <row r="11601" ht="12.75" x14ac:dyDescent="0.2"/>
    <row r="11602" ht="12.75" x14ac:dyDescent="0.2"/>
    <row r="11603" ht="12.75" x14ac:dyDescent="0.2"/>
    <row r="11604" ht="12.75" x14ac:dyDescent="0.2"/>
    <row r="11605" ht="12.75" x14ac:dyDescent="0.2"/>
    <row r="11606" ht="12.75" x14ac:dyDescent="0.2"/>
    <row r="11607" ht="12.75" x14ac:dyDescent="0.2"/>
    <row r="11608" ht="12.75" x14ac:dyDescent="0.2"/>
    <row r="11609" ht="12.75" x14ac:dyDescent="0.2"/>
    <row r="11610" ht="12.75" x14ac:dyDescent="0.2"/>
    <row r="11611" ht="12.75" x14ac:dyDescent="0.2"/>
    <row r="11612" ht="12.75" x14ac:dyDescent="0.2"/>
    <row r="11613" ht="12.75" x14ac:dyDescent="0.2"/>
    <row r="11614" ht="12.75" x14ac:dyDescent="0.2"/>
    <row r="11615" ht="12.75" x14ac:dyDescent="0.2"/>
    <row r="11616" ht="12.75" x14ac:dyDescent="0.2"/>
    <row r="11617" ht="12.75" x14ac:dyDescent="0.2"/>
    <row r="11618" ht="12.75" x14ac:dyDescent="0.2"/>
    <row r="11619" ht="12.75" x14ac:dyDescent="0.2"/>
    <row r="11620" ht="12.75" x14ac:dyDescent="0.2"/>
    <row r="11621" ht="12.75" x14ac:dyDescent="0.2"/>
    <row r="11622" ht="12.75" x14ac:dyDescent="0.2"/>
    <row r="11623" ht="12.75" x14ac:dyDescent="0.2"/>
    <row r="11624" ht="12.75" x14ac:dyDescent="0.2"/>
    <row r="11625" ht="12.75" x14ac:dyDescent="0.2"/>
    <row r="11626" ht="12.75" x14ac:dyDescent="0.2"/>
    <row r="11627" ht="12.75" x14ac:dyDescent="0.2"/>
    <row r="11628" ht="12.75" x14ac:dyDescent="0.2"/>
    <row r="11629" ht="12.75" x14ac:dyDescent="0.2"/>
    <row r="11630" ht="12.75" x14ac:dyDescent="0.2"/>
    <row r="11631" ht="12.75" x14ac:dyDescent="0.2"/>
    <row r="11632" ht="12.75" x14ac:dyDescent="0.2"/>
    <row r="11633" ht="12.75" x14ac:dyDescent="0.2"/>
    <row r="11634" ht="12.75" x14ac:dyDescent="0.2"/>
    <row r="11635" ht="12.75" x14ac:dyDescent="0.2"/>
    <row r="11636" ht="12.75" x14ac:dyDescent="0.2"/>
    <row r="11637" ht="12.75" x14ac:dyDescent="0.2"/>
    <row r="11638" ht="12.75" x14ac:dyDescent="0.2"/>
    <row r="11639" ht="12.75" x14ac:dyDescent="0.2"/>
    <row r="11640" ht="12.75" x14ac:dyDescent="0.2"/>
    <row r="11641" ht="12.75" x14ac:dyDescent="0.2"/>
    <row r="11642" ht="12.75" x14ac:dyDescent="0.2"/>
    <row r="11643" ht="12.75" x14ac:dyDescent="0.2"/>
    <row r="11644" ht="12.75" x14ac:dyDescent="0.2"/>
    <row r="11645" ht="12.75" x14ac:dyDescent="0.2"/>
    <row r="11646" ht="12.75" x14ac:dyDescent="0.2"/>
    <row r="11647" ht="12.75" x14ac:dyDescent="0.2"/>
    <row r="11648" ht="12.75" x14ac:dyDescent="0.2"/>
    <row r="11649" ht="12.75" x14ac:dyDescent="0.2"/>
    <row r="11650" ht="12.75" x14ac:dyDescent="0.2"/>
    <row r="11651" ht="12.75" x14ac:dyDescent="0.2"/>
    <row r="11652" ht="12.75" x14ac:dyDescent="0.2"/>
    <row r="11653" ht="12.75" x14ac:dyDescent="0.2"/>
    <row r="11654" ht="12.75" x14ac:dyDescent="0.2"/>
    <row r="11655" ht="12.75" x14ac:dyDescent="0.2"/>
    <row r="11656" ht="12.75" x14ac:dyDescent="0.2"/>
    <row r="11657" ht="12.75" x14ac:dyDescent="0.2"/>
    <row r="11658" ht="12.75" x14ac:dyDescent="0.2"/>
    <row r="11659" ht="12.75" x14ac:dyDescent="0.2"/>
    <row r="11660" ht="12.75" x14ac:dyDescent="0.2"/>
    <row r="11661" ht="12.75" x14ac:dyDescent="0.2"/>
    <row r="11662" ht="12.75" x14ac:dyDescent="0.2"/>
    <row r="11663" ht="12.75" x14ac:dyDescent="0.2"/>
    <row r="11664" ht="12.75" x14ac:dyDescent="0.2"/>
    <row r="11665" ht="12.75" x14ac:dyDescent="0.2"/>
    <row r="11666" ht="12.75" x14ac:dyDescent="0.2"/>
    <row r="11667" ht="12.75" x14ac:dyDescent="0.2"/>
    <row r="11668" ht="12.75" x14ac:dyDescent="0.2"/>
    <row r="11669" ht="12.75" x14ac:dyDescent="0.2"/>
    <row r="11670" ht="12.75" x14ac:dyDescent="0.2"/>
    <row r="11671" ht="12.75" x14ac:dyDescent="0.2"/>
    <row r="11672" ht="12.75" x14ac:dyDescent="0.2"/>
    <row r="11673" ht="12.75" x14ac:dyDescent="0.2"/>
    <row r="11674" ht="12.75" x14ac:dyDescent="0.2"/>
    <row r="11675" ht="12.75" x14ac:dyDescent="0.2"/>
    <row r="11676" ht="12.75" x14ac:dyDescent="0.2"/>
    <row r="11677" ht="12.75" x14ac:dyDescent="0.2"/>
    <row r="11678" ht="12.75" x14ac:dyDescent="0.2"/>
    <row r="11679" ht="12.75" x14ac:dyDescent="0.2"/>
    <row r="11680" ht="12.75" x14ac:dyDescent="0.2"/>
    <row r="11681" ht="12.75" x14ac:dyDescent="0.2"/>
    <row r="11682" ht="12.75" x14ac:dyDescent="0.2"/>
    <row r="11683" ht="12.75" x14ac:dyDescent="0.2"/>
    <row r="11684" ht="12.75" x14ac:dyDescent="0.2"/>
    <row r="11685" ht="12.75" x14ac:dyDescent="0.2"/>
    <row r="11686" ht="12.75" x14ac:dyDescent="0.2"/>
    <row r="11687" ht="12.75" x14ac:dyDescent="0.2"/>
    <row r="11688" ht="12.75" x14ac:dyDescent="0.2"/>
    <row r="11689" ht="12.75" x14ac:dyDescent="0.2"/>
    <row r="11690" ht="12.75" x14ac:dyDescent="0.2"/>
    <row r="11691" ht="12.75" x14ac:dyDescent="0.2"/>
    <row r="11692" ht="12.75" x14ac:dyDescent="0.2"/>
    <row r="11693" ht="12.75" x14ac:dyDescent="0.2"/>
    <row r="11694" ht="12.75" x14ac:dyDescent="0.2"/>
    <row r="11695" ht="12.75" x14ac:dyDescent="0.2"/>
    <row r="11696" ht="12.75" x14ac:dyDescent="0.2"/>
    <row r="11697" ht="12.75" x14ac:dyDescent="0.2"/>
    <row r="11698" ht="12.75" x14ac:dyDescent="0.2"/>
    <row r="11699" ht="12.75" x14ac:dyDescent="0.2"/>
    <row r="11700" ht="12.75" x14ac:dyDescent="0.2"/>
    <row r="11701" ht="12.75" x14ac:dyDescent="0.2"/>
    <row r="11702" ht="12.75" x14ac:dyDescent="0.2"/>
    <row r="11703" ht="12.75" x14ac:dyDescent="0.2"/>
    <row r="11704" ht="12.75" x14ac:dyDescent="0.2"/>
    <row r="11705" ht="12.75" x14ac:dyDescent="0.2"/>
    <row r="11706" ht="12.75" x14ac:dyDescent="0.2"/>
    <row r="11707" ht="12.75" x14ac:dyDescent="0.2"/>
    <row r="11708" ht="12.75" x14ac:dyDescent="0.2"/>
    <row r="11709" ht="12.75" x14ac:dyDescent="0.2"/>
    <row r="11710" ht="12.75" x14ac:dyDescent="0.2"/>
    <row r="11711" ht="12.75" x14ac:dyDescent="0.2"/>
    <row r="11712" ht="12.75" x14ac:dyDescent="0.2"/>
    <row r="11713" ht="12.75" x14ac:dyDescent="0.2"/>
    <row r="11714" ht="12.75" x14ac:dyDescent="0.2"/>
    <row r="11715" ht="12.75" x14ac:dyDescent="0.2"/>
    <row r="11716" ht="12.75" x14ac:dyDescent="0.2"/>
    <row r="11717" ht="12.75" x14ac:dyDescent="0.2"/>
    <row r="11718" ht="12.75" x14ac:dyDescent="0.2"/>
    <row r="11719" ht="12.75" x14ac:dyDescent="0.2"/>
    <row r="11720" ht="12.75" x14ac:dyDescent="0.2"/>
    <row r="11721" ht="12.75" x14ac:dyDescent="0.2"/>
    <row r="11722" ht="12.75" x14ac:dyDescent="0.2"/>
    <row r="11723" ht="12.75" x14ac:dyDescent="0.2"/>
    <row r="11724" ht="12.75" x14ac:dyDescent="0.2"/>
    <row r="11725" ht="12.75" x14ac:dyDescent="0.2"/>
    <row r="11726" ht="12.75" x14ac:dyDescent="0.2"/>
    <row r="11727" ht="12.75" x14ac:dyDescent="0.2"/>
    <row r="11728" ht="12.75" x14ac:dyDescent="0.2"/>
    <row r="11729" ht="12.75" x14ac:dyDescent="0.2"/>
    <row r="11730" ht="12.75" x14ac:dyDescent="0.2"/>
    <row r="11731" ht="12.75" x14ac:dyDescent="0.2"/>
    <row r="11732" ht="12.75" x14ac:dyDescent="0.2"/>
    <row r="11733" ht="12.75" x14ac:dyDescent="0.2"/>
    <row r="11734" ht="12.75" x14ac:dyDescent="0.2"/>
    <row r="11735" ht="12.75" x14ac:dyDescent="0.2"/>
    <row r="11736" ht="12.75" x14ac:dyDescent="0.2"/>
    <row r="11737" ht="12.75" x14ac:dyDescent="0.2"/>
    <row r="11738" ht="12.75" x14ac:dyDescent="0.2"/>
    <row r="11739" ht="12.75" x14ac:dyDescent="0.2"/>
    <row r="11740" ht="12.75" x14ac:dyDescent="0.2"/>
    <row r="11741" ht="12.75" x14ac:dyDescent="0.2"/>
    <row r="11742" ht="12.75" x14ac:dyDescent="0.2"/>
    <row r="11743" ht="12.75" x14ac:dyDescent="0.2"/>
    <row r="11744" ht="12.75" x14ac:dyDescent="0.2"/>
    <row r="11745" ht="12.75" x14ac:dyDescent="0.2"/>
    <row r="11746" ht="12.75" x14ac:dyDescent="0.2"/>
    <row r="11747" ht="12.75" x14ac:dyDescent="0.2"/>
    <row r="11748" ht="12.75" x14ac:dyDescent="0.2"/>
    <row r="11749" ht="12.75" x14ac:dyDescent="0.2"/>
    <row r="11750" ht="12.75" x14ac:dyDescent="0.2"/>
    <row r="11751" ht="12.75" x14ac:dyDescent="0.2"/>
    <row r="11752" ht="12.75" x14ac:dyDescent="0.2"/>
    <row r="11753" ht="12.75" x14ac:dyDescent="0.2"/>
    <row r="11754" ht="12.75" x14ac:dyDescent="0.2"/>
    <row r="11755" ht="12.75" x14ac:dyDescent="0.2"/>
    <row r="11756" ht="12.75" x14ac:dyDescent="0.2"/>
    <row r="11757" ht="12.75" x14ac:dyDescent="0.2"/>
    <row r="11758" ht="12.75" x14ac:dyDescent="0.2"/>
    <row r="11759" ht="12.75" x14ac:dyDescent="0.2"/>
    <row r="11760" ht="12.75" x14ac:dyDescent="0.2"/>
    <row r="11761" ht="12.75" x14ac:dyDescent="0.2"/>
    <row r="11762" ht="12.75" x14ac:dyDescent="0.2"/>
    <row r="11763" ht="12.75" x14ac:dyDescent="0.2"/>
    <row r="11764" ht="12.75" x14ac:dyDescent="0.2"/>
    <row r="11765" ht="12.75" x14ac:dyDescent="0.2"/>
    <row r="11766" ht="12.75" x14ac:dyDescent="0.2"/>
    <row r="11767" ht="12.75" x14ac:dyDescent="0.2"/>
    <row r="11768" ht="12.75" x14ac:dyDescent="0.2"/>
    <row r="11769" ht="12.75" x14ac:dyDescent="0.2"/>
    <row r="11770" ht="12.75" x14ac:dyDescent="0.2"/>
    <row r="11771" ht="12.75" x14ac:dyDescent="0.2"/>
    <row r="11772" ht="12.75" x14ac:dyDescent="0.2"/>
    <row r="11773" ht="12.75" x14ac:dyDescent="0.2"/>
    <row r="11774" ht="12.75" x14ac:dyDescent="0.2"/>
    <row r="11775" ht="12.75" x14ac:dyDescent="0.2"/>
    <row r="11776" ht="12.75" x14ac:dyDescent="0.2"/>
    <row r="11777" ht="12.75" x14ac:dyDescent="0.2"/>
    <row r="11778" ht="12.75" x14ac:dyDescent="0.2"/>
    <row r="11779" ht="12.75" x14ac:dyDescent="0.2"/>
    <row r="11780" ht="12.75" x14ac:dyDescent="0.2"/>
    <row r="11781" ht="12.75" x14ac:dyDescent="0.2"/>
    <row r="11782" ht="12.75" x14ac:dyDescent="0.2"/>
    <row r="11783" ht="12.75" x14ac:dyDescent="0.2"/>
    <row r="11784" ht="12.75" x14ac:dyDescent="0.2"/>
    <row r="11785" ht="12.75" x14ac:dyDescent="0.2"/>
    <row r="11786" ht="12.75" x14ac:dyDescent="0.2"/>
    <row r="11787" ht="12.75" x14ac:dyDescent="0.2"/>
    <row r="11788" ht="12.75" x14ac:dyDescent="0.2"/>
    <row r="11789" ht="12.75" x14ac:dyDescent="0.2"/>
    <row r="11790" ht="12.75" x14ac:dyDescent="0.2"/>
    <row r="11791" ht="12.75" x14ac:dyDescent="0.2"/>
    <row r="11792" ht="12.75" x14ac:dyDescent="0.2"/>
    <row r="11793" ht="12.75" x14ac:dyDescent="0.2"/>
    <row r="11794" ht="12.75" x14ac:dyDescent="0.2"/>
    <row r="11795" ht="12.75" x14ac:dyDescent="0.2"/>
    <row r="11796" ht="12.75" x14ac:dyDescent="0.2"/>
    <row r="11797" ht="12.75" x14ac:dyDescent="0.2"/>
    <row r="11798" ht="12.75" x14ac:dyDescent="0.2"/>
    <row r="11799" ht="12.75" x14ac:dyDescent="0.2"/>
    <row r="11800" ht="12.75" x14ac:dyDescent="0.2"/>
    <row r="11801" ht="12.75" x14ac:dyDescent="0.2"/>
    <row r="11802" ht="12.75" x14ac:dyDescent="0.2"/>
    <row r="11803" ht="12.75" x14ac:dyDescent="0.2"/>
    <row r="11804" ht="12.75" x14ac:dyDescent="0.2"/>
    <row r="11805" ht="12.75" x14ac:dyDescent="0.2"/>
    <row r="11806" ht="12.75" x14ac:dyDescent="0.2"/>
    <row r="11807" ht="12.75" x14ac:dyDescent="0.2"/>
    <row r="11808" ht="12.75" x14ac:dyDescent="0.2"/>
    <row r="11809" ht="12.75" x14ac:dyDescent="0.2"/>
    <row r="11810" ht="12.75" x14ac:dyDescent="0.2"/>
    <row r="11811" ht="12.75" x14ac:dyDescent="0.2"/>
    <row r="11812" ht="12.75" x14ac:dyDescent="0.2"/>
    <row r="11813" ht="12.75" x14ac:dyDescent="0.2"/>
    <row r="11814" ht="12.75" x14ac:dyDescent="0.2"/>
    <row r="11815" ht="12.75" x14ac:dyDescent="0.2"/>
    <row r="11816" ht="12.75" x14ac:dyDescent="0.2"/>
    <row r="11817" ht="12.75" x14ac:dyDescent="0.2"/>
    <row r="11818" ht="12.75" x14ac:dyDescent="0.2"/>
    <row r="11819" ht="12.75" x14ac:dyDescent="0.2"/>
    <row r="11820" ht="12.75" x14ac:dyDescent="0.2"/>
    <row r="11821" ht="12.75" x14ac:dyDescent="0.2"/>
    <row r="11822" ht="12.75" x14ac:dyDescent="0.2"/>
    <row r="11823" ht="12.75" x14ac:dyDescent="0.2"/>
    <row r="11824" ht="12.75" x14ac:dyDescent="0.2"/>
    <row r="11825" ht="12.75" x14ac:dyDescent="0.2"/>
    <row r="11826" ht="12.75" x14ac:dyDescent="0.2"/>
    <row r="11827" ht="12.75" x14ac:dyDescent="0.2"/>
    <row r="11828" ht="12.75" x14ac:dyDescent="0.2"/>
    <row r="11829" ht="12.75" x14ac:dyDescent="0.2"/>
    <row r="11830" ht="12.75" x14ac:dyDescent="0.2"/>
    <row r="11831" ht="12.75" x14ac:dyDescent="0.2"/>
    <row r="11832" ht="12.75" x14ac:dyDescent="0.2"/>
    <row r="11833" ht="12.75" x14ac:dyDescent="0.2"/>
    <row r="11834" ht="12.75" x14ac:dyDescent="0.2"/>
    <row r="11835" ht="12.75" x14ac:dyDescent="0.2"/>
    <row r="11836" ht="12.75" x14ac:dyDescent="0.2"/>
    <row r="11837" ht="12.75" x14ac:dyDescent="0.2"/>
    <row r="11838" ht="12.75" x14ac:dyDescent="0.2"/>
    <row r="11839" ht="12.75" x14ac:dyDescent="0.2"/>
    <row r="11840" ht="12.75" x14ac:dyDescent="0.2"/>
    <row r="11841" ht="12.75" x14ac:dyDescent="0.2"/>
    <row r="11842" ht="12.75" x14ac:dyDescent="0.2"/>
    <row r="11843" ht="12.75" x14ac:dyDescent="0.2"/>
    <row r="11844" ht="12.75" x14ac:dyDescent="0.2"/>
    <row r="11845" ht="12.75" x14ac:dyDescent="0.2"/>
    <row r="11846" ht="12.75" x14ac:dyDescent="0.2"/>
    <row r="11847" ht="12.75" x14ac:dyDescent="0.2"/>
    <row r="11848" ht="12.75" x14ac:dyDescent="0.2"/>
    <row r="11849" ht="12.75" x14ac:dyDescent="0.2"/>
    <row r="11850" ht="12.75" x14ac:dyDescent="0.2"/>
    <row r="11851" ht="12.75" x14ac:dyDescent="0.2"/>
    <row r="11852" ht="12.75" x14ac:dyDescent="0.2"/>
    <row r="11853" ht="12.75" x14ac:dyDescent="0.2"/>
    <row r="11854" ht="12.75" x14ac:dyDescent="0.2"/>
    <row r="11855" ht="12.75" x14ac:dyDescent="0.2"/>
    <row r="11856" ht="12.75" x14ac:dyDescent="0.2"/>
    <row r="11857" ht="12.75" x14ac:dyDescent="0.2"/>
    <row r="11858" ht="12.75" x14ac:dyDescent="0.2"/>
    <row r="11859" ht="12.75" x14ac:dyDescent="0.2"/>
    <row r="11860" ht="12.75" x14ac:dyDescent="0.2"/>
    <row r="11861" ht="12.75" x14ac:dyDescent="0.2"/>
    <row r="11862" ht="12.75" x14ac:dyDescent="0.2"/>
    <row r="11863" ht="12.75" x14ac:dyDescent="0.2"/>
    <row r="11864" ht="12.75" x14ac:dyDescent="0.2"/>
    <row r="11865" ht="12.75" x14ac:dyDescent="0.2"/>
    <row r="11866" ht="12.75" x14ac:dyDescent="0.2"/>
    <row r="11867" ht="12.75" x14ac:dyDescent="0.2"/>
    <row r="11868" ht="12.75" x14ac:dyDescent="0.2"/>
    <row r="11869" ht="12.75" x14ac:dyDescent="0.2"/>
    <row r="11870" ht="12.75" x14ac:dyDescent="0.2"/>
    <row r="11871" ht="12.75" x14ac:dyDescent="0.2"/>
    <row r="11872" ht="12.75" x14ac:dyDescent="0.2"/>
    <row r="11873" ht="12.75" x14ac:dyDescent="0.2"/>
    <row r="11874" ht="12.75" x14ac:dyDescent="0.2"/>
    <row r="11875" ht="12.75" x14ac:dyDescent="0.2"/>
    <row r="11876" ht="12.75" x14ac:dyDescent="0.2"/>
    <row r="11877" ht="12.75" x14ac:dyDescent="0.2"/>
    <row r="11878" ht="12.75" x14ac:dyDescent="0.2"/>
    <row r="11879" ht="12.75" x14ac:dyDescent="0.2"/>
    <row r="11880" ht="12.75" x14ac:dyDescent="0.2"/>
    <row r="11881" ht="12.75" x14ac:dyDescent="0.2"/>
    <row r="11882" ht="12.75" x14ac:dyDescent="0.2"/>
    <row r="11883" ht="12.75" x14ac:dyDescent="0.2"/>
    <row r="11884" ht="12.75" x14ac:dyDescent="0.2"/>
    <row r="11885" ht="12.75" x14ac:dyDescent="0.2"/>
    <row r="11886" ht="12.75" x14ac:dyDescent="0.2"/>
    <row r="11887" ht="12.75" x14ac:dyDescent="0.2"/>
    <row r="11888" ht="12.75" x14ac:dyDescent="0.2"/>
    <row r="11889" ht="12.75" x14ac:dyDescent="0.2"/>
    <row r="11890" ht="12.75" x14ac:dyDescent="0.2"/>
    <row r="11891" ht="12.75" x14ac:dyDescent="0.2"/>
    <row r="11892" ht="12.75" x14ac:dyDescent="0.2"/>
    <row r="11893" ht="12.75" x14ac:dyDescent="0.2"/>
    <row r="11894" ht="12.75" x14ac:dyDescent="0.2"/>
    <row r="11895" ht="12.75" x14ac:dyDescent="0.2"/>
    <row r="11896" ht="12.75" x14ac:dyDescent="0.2"/>
    <row r="11897" ht="12.75" x14ac:dyDescent="0.2"/>
    <row r="11898" ht="12.75" x14ac:dyDescent="0.2"/>
    <row r="11899" ht="12.75" x14ac:dyDescent="0.2"/>
    <row r="11900" ht="12.75" x14ac:dyDescent="0.2"/>
    <row r="11901" ht="12.75" x14ac:dyDescent="0.2"/>
    <row r="11902" ht="12.75" x14ac:dyDescent="0.2"/>
    <row r="11903" ht="12.75" x14ac:dyDescent="0.2"/>
    <row r="11904" ht="12.75" x14ac:dyDescent="0.2"/>
    <row r="11905" ht="12.75" x14ac:dyDescent="0.2"/>
    <row r="11906" ht="12.75" x14ac:dyDescent="0.2"/>
    <row r="11907" ht="12.75" x14ac:dyDescent="0.2"/>
    <row r="11908" ht="12.75" x14ac:dyDescent="0.2"/>
    <row r="11909" ht="12.75" x14ac:dyDescent="0.2"/>
    <row r="11910" ht="12.75" x14ac:dyDescent="0.2"/>
    <row r="11911" ht="12.75" x14ac:dyDescent="0.2"/>
    <row r="11912" ht="12.75" x14ac:dyDescent="0.2"/>
    <row r="11913" ht="12.75" x14ac:dyDescent="0.2"/>
    <row r="11914" ht="12.75" x14ac:dyDescent="0.2"/>
    <row r="11915" ht="12.75" x14ac:dyDescent="0.2"/>
    <row r="11916" ht="12.75" x14ac:dyDescent="0.2"/>
    <row r="11917" ht="12.75" x14ac:dyDescent="0.2"/>
    <row r="11918" ht="12.75" x14ac:dyDescent="0.2"/>
    <row r="11919" ht="12.75" x14ac:dyDescent="0.2"/>
    <row r="11920" ht="12.75" x14ac:dyDescent="0.2"/>
    <row r="11921" ht="12.75" x14ac:dyDescent="0.2"/>
    <row r="11922" ht="12.75" x14ac:dyDescent="0.2"/>
    <row r="11923" ht="12.75" x14ac:dyDescent="0.2"/>
    <row r="11924" ht="12.75" x14ac:dyDescent="0.2"/>
    <row r="11925" ht="12.75" x14ac:dyDescent="0.2"/>
    <row r="11926" ht="12.75" x14ac:dyDescent="0.2"/>
    <row r="11927" ht="12.75" x14ac:dyDescent="0.2"/>
    <row r="11928" ht="12.75" x14ac:dyDescent="0.2"/>
    <row r="11929" ht="12.75" x14ac:dyDescent="0.2"/>
    <row r="11930" ht="12.75" x14ac:dyDescent="0.2"/>
    <row r="11931" ht="12.75" x14ac:dyDescent="0.2"/>
    <row r="11932" ht="12.75" x14ac:dyDescent="0.2"/>
    <row r="11933" ht="12.75" x14ac:dyDescent="0.2"/>
    <row r="11934" ht="12.75" x14ac:dyDescent="0.2"/>
    <row r="11935" ht="12.75" x14ac:dyDescent="0.2"/>
    <row r="11936" ht="12.75" x14ac:dyDescent="0.2"/>
    <row r="11937" ht="12.75" x14ac:dyDescent="0.2"/>
    <row r="11938" ht="12.75" x14ac:dyDescent="0.2"/>
    <row r="11939" ht="12.75" x14ac:dyDescent="0.2"/>
    <row r="11940" ht="12.75" x14ac:dyDescent="0.2"/>
    <row r="11941" ht="12.75" x14ac:dyDescent="0.2"/>
    <row r="11942" ht="12.75" x14ac:dyDescent="0.2"/>
    <row r="11943" ht="12.75" x14ac:dyDescent="0.2"/>
    <row r="11944" ht="12.75" x14ac:dyDescent="0.2"/>
    <row r="11945" ht="12.75" x14ac:dyDescent="0.2"/>
    <row r="11946" ht="12.75" x14ac:dyDescent="0.2"/>
    <row r="11947" ht="12.75" x14ac:dyDescent="0.2"/>
    <row r="11948" ht="12.75" x14ac:dyDescent="0.2"/>
    <row r="11949" ht="12.75" x14ac:dyDescent="0.2"/>
    <row r="11950" ht="12.75" x14ac:dyDescent="0.2"/>
    <row r="11951" ht="12.75" x14ac:dyDescent="0.2"/>
    <row r="11952" ht="12.75" x14ac:dyDescent="0.2"/>
    <row r="11953" ht="12.75" x14ac:dyDescent="0.2"/>
    <row r="11954" ht="12.75" x14ac:dyDescent="0.2"/>
    <row r="11955" ht="12.75" x14ac:dyDescent="0.2"/>
    <row r="11956" ht="12.75" x14ac:dyDescent="0.2"/>
    <row r="11957" ht="12.75" x14ac:dyDescent="0.2"/>
    <row r="11958" ht="12.75" x14ac:dyDescent="0.2"/>
    <row r="11959" ht="12.75" x14ac:dyDescent="0.2"/>
    <row r="11960" ht="12.75" x14ac:dyDescent="0.2"/>
    <row r="11961" ht="12.75" x14ac:dyDescent="0.2"/>
    <row r="11962" ht="12.75" x14ac:dyDescent="0.2"/>
    <row r="11963" ht="12.75" x14ac:dyDescent="0.2"/>
    <row r="11964" ht="12.75" x14ac:dyDescent="0.2"/>
    <row r="11965" ht="12.75" x14ac:dyDescent="0.2"/>
    <row r="11966" ht="12.75" x14ac:dyDescent="0.2"/>
    <row r="11967" ht="12.75" x14ac:dyDescent="0.2"/>
    <row r="11968" ht="12.75" x14ac:dyDescent="0.2"/>
    <row r="11969" ht="12.75" x14ac:dyDescent="0.2"/>
    <row r="11970" ht="12.75" x14ac:dyDescent="0.2"/>
    <row r="11971" ht="12.75" x14ac:dyDescent="0.2"/>
    <row r="11972" ht="12.75" x14ac:dyDescent="0.2"/>
    <row r="11973" ht="12.75" x14ac:dyDescent="0.2"/>
    <row r="11974" ht="12.75" x14ac:dyDescent="0.2"/>
    <row r="11975" ht="12.75" x14ac:dyDescent="0.2"/>
    <row r="11976" ht="12.75" x14ac:dyDescent="0.2"/>
    <row r="11977" ht="12.75" x14ac:dyDescent="0.2"/>
    <row r="11978" ht="12.75" x14ac:dyDescent="0.2"/>
    <row r="11979" ht="12.75" x14ac:dyDescent="0.2"/>
    <row r="11980" ht="12.75" x14ac:dyDescent="0.2"/>
    <row r="11981" ht="12.75" x14ac:dyDescent="0.2"/>
    <row r="11982" ht="12.75" x14ac:dyDescent="0.2"/>
    <row r="11983" ht="12.75" x14ac:dyDescent="0.2"/>
    <row r="11984" ht="12.75" x14ac:dyDescent="0.2"/>
    <row r="11985" ht="12.75" x14ac:dyDescent="0.2"/>
    <row r="11986" ht="12.75" x14ac:dyDescent="0.2"/>
    <row r="11987" ht="12.75" x14ac:dyDescent="0.2"/>
    <row r="11988" ht="12.75" x14ac:dyDescent="0.2"/>
    <row r="11989" ht="12.75" x14ac:dyDescent="0.2"/>
    <row r="11990" ht="12.75" x14ac:dyDescent="0.2"/>
    <row r="11991" ht="12.75" x14ac:dyDescent="0.2"/>
    <row r="11992" ht="12.75" x14ac:dyDescent="0.2"/>
    <row r="11993" ht="12.75" x14ac:dyDescent="0.2"/>
    <row r="11994" ht="12.75" x14ac:dyDescent="0.2"/>
    <row r="11995" ht="12.75" x14ac:dyDescent="0.2"/>
    <row r="11996" ht="12.75" x14ac:dyDescent="0.2"/>
    <row r="11997" ht="12.75" x14ac:dyDescent="0.2"/>
    <row r="11998" ht="12.75" x14ac:dyDescent="0.2"/>
    <row r="11999" ht="12.75" x14ac:dyDescent="0.2"/>
    <row r="12000" ht="12.75" x14ac:dyDescent="0.2"/>
    <row r="12001" ht="12.75" x14ac:dyDescent="0.2"/>
    <row r="12002" ht="12.75" x14ac:dyDescent="0.2"/>
    <row r="12003" ht="12.75" x14ac:dyDescent="0.2"/>
    <row r="12004" ht="12.75" x14ac:dyDescent="0.2"/>
    <row r="12005" ht="12.75" x14ac:dyDescent="0.2"/>
    <row r="12006" ht="12.75" x14ac:dyDescent="0.2"/>
    <row r="12007" ht="12.75" x14ac:dyDescent="0.2"/>
    <row r="12008" ht="12.75" x14ac:dyDescent="0.2"/>
    <row r="12009" ht="12.75" x14ac:dyDescent="0.2"/>
    <row r="12010" ht="12.75" x14ac:dyDescent="0.2"/>
    <row r="12011" ht="12.75" x14ac:dyDescent="0.2"/>
    <row r="12012" ht="12.75" x14ac:dyDescent="0.2"/>
    <row r="12013" ht="12.75" x14ac:dyDescent="0.2"/>
    <row r="12014" ht="12.75" x14ac:dyDescent="0.2"/>
    <row r="12015" ht="12.75" x14ac:dyDescent="0.2"/>
    <row r="12016" ht="12.75" x14ac:dyDescent="0.2"/>
    <row r="12017" ht="12.75" x14ac:dyDescent="0.2"/>
    <row r="12018" ht="12.75" x14ac:dyDescent="0.2"/>
    <row r="12019" ht="12.75" x14ac:dyDescent="0.2"/>
    <row r="12020" ht="12.75" x14ac:dyDescent="0.2"/>
    <row r="12021" ht="12.75" x14ac:dyDescent="0.2"/>
    <row r="12022" ht="12.75" x14ac:dyDescent="0.2"/>
    <row r="12023" ht="12.75" x14ac:dyDescent="0.2"/>
    <row r="12024" ht="12.75" x14ac:dyDescent="0.2"/>
    <row r="12025" ht="12.75" x14ac:dyDescent="0.2"/>
    <row r="12026" ht="12.75" x14ac:dyDescent="0.2"/>
    <row r="12027" ht="12.75" x14ac:dyDescent="0.2"/>
    <row r="12028" ht="12.75" x14ac:dyDescent="0.2"/>
    <row r="12029" ht="12.75" x14ac:dyDescent="0.2"/>
    <row r="12030" ht="12.75" x14ac:dyDescent="0.2"/>
    <row r="12031" ht="12.75" x14ac:dyDescent="0.2"/>
    <row r="12032" ht="12.75" x14ac:dyDescent="0.2"/>
    <row r="12033" ht="12.75" x14ac:dyDescent="0.2"/>
    <row r="12034" ht="12.75" x14ac:dyDescent="0.2"/>
    <row r="12035" ht="12.75" x14ac:dyDescent="0.2"/>
    <row r="12036" ht="12.75" x14ac:dyDescent="0.2"/>
    <row r="12037" ht="12.75" x14ac:dyDescent="0.2"/>
    <row r="12038" ht="12.75" x14ac:dyDescent="0.2"/>
    <row r="12039" ht="12.75" x14ac:dyDescent="0.2"/>
    <row r="12040" ht="12.75" x14ac:dyDescent="0.2"/>
    <row r="12041" ht="12.75" x14ac:dyDescent="0.2"/>
    <row r="12042" ht="12.75" x14ac:dyDescent="0.2"/>
    <row r="12043" ht="12.75" x14ac:dyDescent="0.2"/>
    <row r="12044" ht="12.75" x14ac:dyDescent="0.2"/>
    <row r="12045" ht="12.75" x14ac:dyDescent="0.2"/>
    <row r="12046" ht="12.75" x14ac:dyDescent="0.2"/>
    <row r="12047" ht="12.75" x14ac:dyDescent="0.2"/>
    <row r="12048" ht="12.75" x14ac:dyDescent="0.2"/>
    <row r="12049" ht="12.75" x14ac:dyDescent="0.2"/>
    <row r="12050" ht="12.75" x14ac:dyDescent="0.2"/>
    <row r="12051" ht="12.75" x14ac:dyDescent="0.2"/>
    <row r="12052" ht="12.75" x14ac:dyDescent="0.2"/>
    <row r="12053" ht="12.75" x14ac:dyDescent="0.2"/>
    <row r="12054" ht="12.75" x14ac:dyDescent="0.2"/>
    <row r="12055" ht="12.75" x14ac:dyDescent="0.2"/>
    <row r="12056" ht="12.75" x14ac:dyDescent="0.2"/>
    <row r="12057" ht="12.75" x14ac:dyDescent="0.2"/>
    <row r="12058" ht="12.75" x14ac:dyDescent="0.2"/>
    <row r="12059" ht="12.75" x14ac:dyDescent="0.2"/>
    <row r="12060" ht="12.75" x14ac:dyDescent="0.2"/>
    <row r="12061" ht="12.75" x14ac:dyDescent="0.2"/>
    <row r="12062" ht="12.75" x14ac:dyDescent="0.2"/>
    <row r="12063" ht="12.75" x14ac:dyDescent="0.2"/>
    <row r="12064" ht="12.75" x14ac:dyDescent="0.2"/>
    <row r="12065" ht="12.75" x14ac:dyDescent="0.2"/>
    <row r="12066" ht="12.75" x14ac:dyDescent="0.2"/>
    <row r="12067" ht="12.75" x14ac:dyDescent="0.2"/>
    <row r="12068" ht="12.75" x14ac:dyDescent="0.2"/>
    <row r="12069" ht="12.75" x14ac:dyDescent="0.2"/>
    <row r="12070" ht="12.75" x14ac:dyDescent="0.2"/>
    <row r="12071" ht="12.75" x14ac:dyDescent="0.2"/>
    <row r="12072" ht="12.75" x14ac:dyDescent="0.2"/>
    <row r="12073" ht="12.75" x14ac:dyDescent="0.2"/>
    <row r="12074" ht="12.75" x14ac:dyDescent="0.2"/>
    <row r="12075" ht="12.75" x14ac:dyDescent="0.2"/>
    <row r="12076" ht="12.75" x14ac:dyDescent="0.2"/>
    <row r="12077" ht="12.75" x14ac:dyDescent="0.2"/>
    <row r="12078" ht="12.75" x14ac:dyDescent="0.2"/>
    <row r="12079" ht="12.75" x14ac:dyDescent="0.2"/>
    <row r="12080" ht="12.75" x14ac:dyDescent="0.2"/>
    <row r="12081" ht="12.75" x14ac:dyDescent="0.2"/>
    <row r="12082" ht="12.75" x14ac:dyDescent="0.2"/>
    <row r="12083" ht="12.75" x14ac:dyDescent="0.2"/>
    <row r="12084" ht="12.75" x14ac:dyDescent="0.2"/>
    <row r="12085" ht="12.75" x14ac:dyDescent="0.2"/>
    <row r="12086" ht="12.75" x14ac:dyDescent="0.2"/>
    <row r="12087" ht="12.75" x14ac:dyDescent="0.2"/>
    <row r="12088" ht="12.75" x14ac:dyDescent="0.2"/>
    <row r="12089" ht="12.75" x14ac:dyDescent="0.2"/>
    <row r="12090" ht="12.75" x14ac:dyDescent="0.2"/>
    <row r="12091" ht="12.75" x14ac:dyDescent="0.2"/>
    <row r="12092" ht="12.75" x14ac:dyDescent="0.2"/>
    <row r="12093" ht="12.75" x14ac:dyDescent="0.2"/>
    <row r="12094" ht="12.75" x14ac:dyDescent="0.2"/>
    <row r="12095" ht="12.75" x14ac:dyDescent="0.2"/>
    <row r="12096" ht="12.75" x14ac:dyDescent="0.2"/>
    <row r="12097" ht="12.75" x14ac:dyDescent="0.2"/>
    <row r="12098" ht="12.75" x14ac:dyDescent="0.2"/>
    <row r="12099" ht="12.75" x14ac:dyDescent="0.2"/>
    <row r="12100" ht="12.75" x14ac:dyDescent="0.2"/>
    <row r="12101" ht="12.75" x14ac:dyDescent="0.2"/>
    <row r="12102" ht="12.75" x14ac:dyDescent="0.2"/>
    <row r="12103" ht="12.75" x14ac:dyDescent="0.2"/>
    <row r="12104" ht="12.75" x14ac:dyDescent="0.2"/>
    <row r="12105" ht="12.75" x14ac:dyDescent="0.2"/>
    <row r="12106" ht="12.75" x14ac:dyDescent="0.2"/>
    <row r="12107" ht="12.75" x14ac:dyDescent="0.2"/>
    <row r="12108" ht="12.75" x14ac:dyDescent="0.2"/>
    <row r="12109" ht="12.75" x14ac:dyDescent="0.2"/>
    <row r="12110" ht="12.75" x14ac:dyDescent="0.2"/>
    <row r="12111" ht="12.75" x14ac:dyDescent="0.2"/>
    <row r="12112" ht="12.75" x14ac:dyDescent="0.2"/>
    <row r="12113" ht="12.75" x14ac:dyDescent="0.2"/>
    <row r="12114" ht="12.75" x14ac:dyDescent="0.2"/>
    <row r="12115" ht="12.75" x14ac:dyDescent="0.2"/>
    <row r="12116" ht="12.75" x14ac:dyDescent="0.2"/>
    <row r="12117" ht="12.75" x14ac:dyDescent="0.2"/>
    <row r="12118" ht="12.75" x14ac:dyDescent="0.2"/>
    <row r="12119" ht="12.75" x14ac:dyDescent="0.2"/>
    <row r="12120" ht="12.75" x14ac:dyDescent="0.2"/>
    <row r="12121" ht="12.75" x14ac:dyDescent="0.2"/>
    <row r="12122" ht="12.75" x14ac:dyDescent="0.2"/>
    <row r="12123" ht="12.75" x14ac:dyDescent="0.2"/>
    <row r="12124" ht="12.75" x14ac:dyDescent="0.2"/>
    <row r="12125" ht="12.75" x14ac:dyDescent="0.2"/>
    <row r="12126" ht="12.75" x14ac:dyDescent="0.2"/>
    <row r="12127" ht="12.75" x14ac:dyDescent="0.2"/>
    <row r="12128" ht="12.75" x14ac:dyDescent="0.2"/>
    <row r="12129" ht="12.75" x14ac:dyDescent="0.2"/>
    <row r="12130" ht="12.75" x14ac:dyDescent="0.2"/>
    <row r="12131" ht="12.75" x14ac:dyDescent="0.2"/>
    <row r="12132" ht="12.75" x14ac:dyDescent="0.2"/>
    <row r="12133" ht="12.75" x14ac:dyDescent="0.2"/>
    <row r="12134" ht="12.75" x14ac:dyDescent="0.2"/>
    <row r="12135" ht="12.75" x14ac:dyDescent="0.2"/>
    <row r="12136" ht="12.75" x14ac:dyDescent="0.2"/>
    <row r="12137" ht="12.75" x14ac:dyDescent="0.2"/>
    <row r="12138" ht="12.75" x14ac:dyDescent="0.2"/>
    <row r="12139" ht="12.75" x14ac:dyDescent="0.2"/>
    <row r="12140" ht="12.75" x14ac:dyDescent="0.2"/>
    <row r="12141" ht="12.75" x14ac:dyDescent="0.2"/>
    <row r="12142" ht="12.75" x14ac:dyDescent="0.2"/>
    <row r="12143" ht="12.75" x14ac:dyDescent="0.2"/>
    <row r="12144" ht="12.75" x14ac:dyDescent="0.2"/>
    <row r="12145" ht="12.75" x14ac:dyDescent="0.2"/>
    <row r="12146" ht="12.75" x14ac:dyDescent="0.2"/>
    <row r="12147" ht="12.75" x14ac:dyDescent="0.2"/>
    <row r="12148" ht="12.75" x14ac:dyDescent="0.2"/>
    <row r="12149" ht="12.75" x14ac:dyDescent="0.2"/>
    <row r="12150" ht="12.75" x14ac:dyDescent="0.2"/>
    <row r="12151" ht="12.75" x14ac:dyDescent="0.2"/>
    <row r="12152" ht="12.75" x14ac:dyDescent="0.2"/>
    <row r="12153" ht="12.75" x14ac:dyDescent="0.2"/>
    <row r="12154" ht="12.75" x14ac:dyDescent="0.2"/>
    <row r="12155" ht="12.75" x14ac:dyDescent="0.2"/>
    <row r="12156" ht="12.75" x14ac:dyDescent="0.2"/>
    <row r="12157" ht="12.75" x14ac:dyDescent="0.2"/>
    <row r="12158" ht="12.75" x14ac:dyDescent="0.2"/>
    <row r="12159" ht="12.75" x14ac:dyDescent="0.2"/>
    <row r="12160" ht="12.75" x14ac:dyDescent="0.2"/>
    <row r="12161" ht="12.75" x14ac:dyDescent="0.2"/>
    <row r="12162" ht="12.75" x14ac:dyDescent="0.2"/>
    <row r="12163" ht="12.75" x14ac:dyDescent="0.2"/>
    <row r="12164" ht="12.75" x14ac:dyDescent="0.2"/>
    <row r="12165" ht="12.75" x14ac:dyDescent="0.2"/>
    <row r="12166" ht="12.75" x14ac:dyDescent="0.2"/>
    <row r="12167" ht="12.75" x14ac:dyDescent="0.2"/>
    <row r="12168" ht="12.75" x14ac:dyDescent="0.2"/>
    <row r="12169" ht="12.75" x14ac:dyDescent="0.2"/>
    <row r="12170" ht="12.75" x14ac:dyDescent="0.2"/>
    <row r="12171" ht="12.75" x14ac:dyDescent="0.2"/>
    <row r="12172" ht="12.75" x14ac:dyDescent="0.2"/>
    <row r="12173" ht="12.75" x14ac:dyDescent="0.2"/>
    <row r="12174" ht="12.75" x14ac:dyDescent="0.2"/>
    <row r="12175" ht="12.75" x14ac:dyDescent="0.2"/>
    <row r="12176" ht="12.75" x14ac:dyDescent="0.2"/>
    <row r="12177" ht="12.75" x14ac:dyDescent="0.2"/>
    <row r="12178" ht="12.75" x14ac:dyDescent="0.2"/>
    <row r="12179" ht="12.75" x14ac:dyDescent="0.2"/>
    <row r="12180" ht="12.75" x14ac:dyDescent="0.2"/>
    <row r="12181" ht="12.75" x14ac:dyDescent="0.2"/>
    <row r="12182" ht="12.75" x14ac:dyDescent="0.2"/>
    <row r="12183" ht="12.75" x14ac:dyDescent="0.2"/>
    <row r="12184" ht="12.75" x14ac:dyDescent="0.2"/>
    <row r="12185" ht="12.75" x14ac:dyDescent="0.2"/>
    <row r="12186" ht="12.75" x14ac:dyDescent="0.2"/>
    <row r="12187" ht="12.75" x14ac:dyDescent="0.2"/>
    <row r="12188" ht="12.75" x14ac:dyDescent="0.2"/>
    <row r="12189" ht="12.75" x14ac:dyDescent="0.2"/>
    <row r="12190" ht="12.75" x14ac:dyDescent="0.2"/>
    <row r="12191" ht="12.75" x14ac:dyDescent="0.2"/>
    <row r="12192" ht="12.75" x14ac:dyDescent="0.2"/>
    <row r="12193" ht="12.75" x14ac:dyDescent="0.2"/>
    <row r="12194" ht="12.75" x14ac:dyDescent="0.2"/>
    <row r="12195" ht="12.75" x14ac:dyDescent="0.2"/>
    <row r="12196" ht="12.75" x14ac:dyDescent="0.2"/>
    <row r="12197" ht="12.75" x14ac:dyDescent="0.2"/>
    <row r="12198" ht="12.75" x14ac:dyDescent="0.2"/>
    <row r="12199" ht="12.75" x14ac:dyDescent="0.2"/>
    <row r="12200" ht="12.75" x14ac:dyDescent="0.2"/>
    <row r="12201" ht="12.75" x14ac:dyDescent="0.2"/>
    <row r="12202" ht="12.75" x14ac:dyDescent="0.2"/>
    <row r="12203" ht="12.75" x14ac:dyDescent="0.2"/>
    <row r="12204" ht="12.75" x14ac:dyDescent="0.2"/>
    <row r="12205" ht="12.75" x14ac:dyDescent="0.2"/>
    <row r="12206" ht="12.75" x14ac:dyDescent="0.2"/>
    <row r="12207" ht="12.75" x14ac:dyDescent="0.2"/>
    <row r="12208" ht="12.75" x14ac:dyDescent="0.2"/>
    <row r="12209" ht="12.75" x14ac:dyDescent="0.2"/>
    <row r="12210" ht="12.75" x14ac:dyDescent="0.2"/>
    <row r="12211" ht="12.75" x14ac:dyDescent="0.2"/>
    <row r="12212" ht="12.75" x14ac:dyDescent="0.2"/>
    <row r="12213" ht="12.75" x14ac:dyDescent="0.2"/>
    <row r="12214" ht="12.75" x14ac:dyDescent="0.2"/>
    <row r="12215" ht="12.75" x14ac:dyDescent="0.2"/>
    <row r="12216" ht="12.75" x14ac:dyDescent="0.2"/>
    <row r="12217" ht="12.75" x14ac:dyDescent="0.2"/>
    <row r="12218" ht="12.75" x14ac:dyDescent="0.2"/>
    <row r="12219" ht="12.75" x14ac:dyDescent="0.2"/>
    <row r="12220" ht="12.75" x14ac:dyDescent="0.2"/>
    <row r="12221" ht="12.75" x14ac:dyDescent="0.2"/>
    <row r="12222" ht="12.75" x14ac:dyDescent="0.2"/>
    <row r="12223" ht="12.75" x14ac:dyDescent="0.2"/>
    <row r="12224" ht="12.75" x14ac:dyDescent="0.2"/>
    <row r="12225" ht="12.75" x14ac:dyDescent="0.2"/>
    <row r="12226" ht="12.75" x14ac:dyDescent="0.2"/>
    <row r="12227" ht="12.75" x14ac:dyDescent="0.2"/>
    <row r="12228" ht="12.75" x14ac:dyDescent="0.2"/>
    <row r="12229" ht="12.75" x14ac:dyDescent="0.2"/>
    <row r="12230" ht="12.75" x14ac:dyDescent="0.2"/>
    <row r="12231" ht="12.75" x14ac:dyDescent="0.2"/>
    <row r="12232" ht="12.75" x14ac:dyDescent="0.2"/>
    <row r="12233" ht="12.75" x14ac:dyDescent="0.2"/>
    <row r="12234" ht="12.75" x14ac:dyDescent="0.2"/>
    <row r="12235" ht="12.75" x14ac:dyDescent="0.2"/>
    <row r="12236" ht="12.75" x14ac:dyDescent="0.2"/>
    <row r="12237" ht="12.75" x14ac:dyDescent="0.2"/>
    <row r="12238" ht="12.75" x14ac:dyDescent="0.2"/>
    <row r="12239" ht="12.75" x14ac:dyDescent="0.2"/>
    <row r="12240" ht="12.75" x14ac:dyDescent="0.2"/>
    <row r="12241" ht="12.75" x14ac:dyDescent="0.2"/>
    <row r="12242" ht="12.75" x14ac:dyDescent="0.2"/>
    <row r="12243" ht="12.75" x14ac:dyDescent="0.2"/>
    <row r="12244" ht="12.75" x14ac:dyDescent="0.2"/>
    <row r="12245" ht="12.75" x14ac:dyDescent="0.2"/>
    <row r="12246" ht="12.75" x14ac:dyDescent="0.2"/>
    <row r="12247" ht="12.75" x14ac:dyDescent="0.2"/>
    <row r="12248" ht="12.75" x14ac:dyDescent="0.2"/>
    <row r="12249" ht="12.75" x14ac:dyDescent="0.2"/>
    <row r="12250" ht="12.75" x14ac:dyDescent="0.2"/>
    <row r="12251" ht="12.75" x14ac:dyDescent="0.2"/>
    <row r="12252" ht="12.75" x14ac:dyDescent="0.2"/>
    <row r="12253" ht="12.75" x14ac:dyDescent="0.2"/>
    <row r="12254" ht="12.75" x14ac:dyDescent="0.2"/>
    <row r="12255" ht="12.75" x14ac:dyDescent="0.2"/>
    <row r="12256" ht="12.75" x14ac:dyDescent="0.2"/>
    <row r="12257" ht="12.75" x14ac:dyDescent="0.2"/>
    <row r="12258" ht="12.75" x14ac:dyDescent="0.2"/>
    <row r="12259" ht="12.75" x14ac:dyDescent="0.2"/>
    <row r="12260" ht="12.75" x14ac:dyDescent="0.2"/>
    <row r="12261" ht="12.75" x14ac:dyDescent="0.2"/>
    <row r="12262" ht="12.75" x14ac:dyDescent="0.2"/>
    <row r="12263" ht="12.75" x14ac:dyDescent="0.2"/>
    <row r="12264" ht="12.75" x14ac:dyDescent="0.2"/>
    <row r="12265" ht="12.75" x14ac:dyDescent="0.2"/>
    <row r="12266" ht="12.75" x14ac:dyDescent="0.2"/>
    <row r="12267" ht="12.75" x14ac:dyDescent="0.2"/>
    <row r="12268" ht="12.75" x14ac:dyDescent="0.2"/>
    <row r="12269" ht="12.75" x14ac:dyDescent="0.2"/>
    <row r="12270" ht="12.75" x14ac:dyDescent="0.2"/>
    <row r="12271" ht="12.75" x14ac:dyDescent="0.2"/>
    <row r="12272" ht="12.75" x14ac:dyDescent="0.2"/>
    <row r="12273" ht="12.75" x14ac:dyDescent="0.2"/>
    <row r="12274" ht="12.75" x14ac:dyDescent="0.2"/>
    <row r="12275" ht="12.75" x14ac:dyDescent="0.2"/>
    <row r="12276" ht="12.75" x14ac:dyDescent="0.2"/>
    <row r="12277" ht="12.75" x14ac:dyDescent="0.2"/>
    <row r="12278" ht="12.75" x14ac:dyDescent="0.2"/>
    <row r="12279" ht="12.75" x14ac:dyDescent="0.2"/>
    <row r="12280" ht="12.75" x14ac:dyDescent="0.2"/>
    <row r="12281" ht="12.75" x14ac:dyDescent="0.2"/>
    <row r="12282" ht="12.75" x14ac:dyDescent="0.2"/>
    <row r="12283" ht="12.75" x14ac:dyDescent="0.2"/>
    <row r="12284" ht="12.75" x14ac:dyDescent="0.2"/>
    <row r="12285" ht="12.75" x14ac:dyDescent="0.2"/>
    <row r="12286" ht="12.75" x14ac:dyDescent="0.2"/>
    <row r="12287" ht="12.75" x14ac:dyDescent="0.2"/>
    <row r="12288" ht="12.75" x14ac:dyDescent="0.2"/>
    <row r="12289" ht="12.75" x14ac:dyDescent="0.2"/>
    <row r="12290" ht="12.75" x14ac:dyDescent="0.2"/>
    <row r="12291" ht="12.75" x14ac:dyDescent="0.2"/>
    <row r="12292" ht="12.75" x14ac:dyDescent="0.2"/>
    <row r="12293" ht="12.75" x14ac:dyDescent="0.2"/>
    <row r="12294" ht="12.75" x14ac:dyDescent="0.2"/>
    <row r="12295" ht="12.75" x14ac:dyDescent="0.2"/>
    <row r="12296" ht="12.75" x14ac:dyDescent="0.2"/>
    <row r="12297" ht="12.75" x14ac:dyDescent="0.2"/>
    <row r="12298" ht="12.75" x14ac:dyDescent="0.2"/>
    <row r="12299" ht="12.75" x14ac:dyDescent="0.2"/>
    <row r="12300" ht="12.75" x14ac:dyDescent="0.2"/>
    <row r="12301" ht="12.75" x14ac:dyDescent="0.2"/>
    <row r="12302" ht="12.75" x14ac:dyDescent="0.2"/>
    <row r="12303" ht="12.75" x14ac:dyDescent="0.2"/>
    <row r="12304" ht="12.75" x14ac:dyDescent="0.2"/>
    <row r="12305" ht="12.75" x14ac:dyDescent="0.2"/>
    <row r="12306" ht="12.75" x14ac:dyDescent="0.2"/>
    <row r="12307" ht="12.75" x14ac:dyDescent="0.2"/>
    <row r="12308" ht="12.75" x14ac:dyDescent="0.2"/>
    <row r="12309" ht="12.75" x14ac:dyDescent="0.2"/>
    <row r="12310" ht="12.75" x14ac:dyDescent="0.2"/>
    <row r="12311" ht="12.75" x14ac:dyDescent="0.2"/>
    <row r="12312" ht="12.75" x14ac:dyDescent="0.2"/>
    <row r="12313" ht="12.75" x14ac:dyDescent="0.2"/>
    <row r="12314" ht="12.75" x14ac:dyDescent="0.2"/>
    <row r="12315" ht="12.75" x14ac:dyDescent="0.2"/>
    <row r="12316" ht="12.75" x14ac:dyDescent="0.2"/>
    <row r="12317" ht="12.75" x14ac:dyDescent="0.2"/>
    <row r="12318" ht="12.75" x14ac:dyDescent="0.2"/>
    <row r="12319" ht="12.75" x14ac:dyDescent="0.2"/>
    <row r="12320" ht="12.75" x14ac:dyDescent="0.2"/>
    <row r="12321" ht="12.75" x14ac:dyDescent="0.2"/>
    <row r="12322" ht="12.75" x14ac:dyDescent="0.2"/>
    <row r="12323" ht="12.75" x14ac:dyDescent="0.2"/>
    <row r="12324" ht="12.75" x14ac:dyDescent="0.2"/>
    <row r="12325" ht="12.75" x14ac:dyDescent="0.2"/>
    <row r="12326" ht="12.75" x14ac:dyDescent="0.2"/>
    <row r="12327" ht="12.75" x14ac:dyDescent="0.2"/>
    <row r="12328" ht="12.75" x14ac:dyDescent="0.2"/>
    <row r="12329" ht="12.75" x14ac:dyDescent="0.2"/>
    <row r="12330" ht="12.75" x14ac:dyDescent="0.2"/>
    <row r="12331" ht="12.75" x14ac:dyDescent="0.2"/>
    <row r="12332" ht="12.75" x14ac:dyDescent="0.2"/>
    <row r="12333" ht="12.75" x14ac:dyDescent="0.2"/>
    <row r="12334" ht="12.75" x14ac:dyDescent="0.2"/>
    <row r="12335" ht="12.75" x14ac:dyDescent="0.2"/>
    <row r="12336" ht="12.75" x14ac:dyDescent="0.2"/>
    <row r="12337" ht="12.75" x14ac:dyDescent="0.2"/>
    <row r="12338" ht="12.75" x14ac:dyDescent="0.2"/>
    <row r="12339" ht="12.75" x14ac:dyDescent="0.2"/>
    <row r="12340" ht="12.75" x14ac:dyDescent="0.2"/>
    <row r="12341" ht="12.75" x14ac:dyDescent="0.2"/>
    <row r="12342" ht="12.75" x14ac:dyDescent="0.2"/>
    <row r="12343" ht="12.75" x14ac:dyDescent="0.2"/>
    <row r="12344" ht="12.75" x14ac:dyDescent="0.2"/>
    <row r="12345" ht="12.75" x14ac:dyDescent="0.2"/>
    <row r="12346" ht="12.75" x14ac:dyDescent="0.2"/>
    <row r="12347" ht="12.75" x14ac:dyDescent="0.2"/>
    <row r="12348" ht="12.75" x14ac:dyDescent="0.2"/>
    <row r="12349" ht="12.75" x14ac:dyDescent="0.2"/>
    <row r="12350" ht="12.75" x14ac:dyDescent="0.2"/>
    <row r="12351" ht="12.75" x14ac:dyDescent="0.2"/>
    <row r="12352" ht="12.75" x14ac:dyDescent="0.2"/>
    <row r="12353" ht="12.75" x14ac:dyDescent="0.2"/>
    <row r="12354" ht="12.75" x14ac:dyDescent="0.2"/>
    <row r="12355" ht="12.75" x14ac:dyDescent="0.2"/>
    <row r="12356" ht="12.75" x14ac:dyDescent="0.2"/>
    <row r="12357" ht="12.75" x14ac:dyDescent="0.2"/>
    <row r="12358" ht="12.75" x14ac:dyDescent="0.2"/>
    <row r="12359" ht="12.75" x14ac:dyDescent="0.2"/>
    <row r="12360" ht="12.75" x14ac:dyDescent="0.2"/>
    <row r="12361" ht="12.75" x14ac:dyDescent="0.2"/>
    <row r="12362" ht="12.75" x14ac:dyDescent="0.2"/>
    <row r="12363" ht="12.75" x14ac:dyDescent="0.2"/>
    <row r="12364" ht="12.75" x14ac:dyDescent="0.2"/>
    <row r="12365" ht="12.75" x14ac:dyDescent="0.2"/>
    <row r="12366" ht="12.75" x14ac:dyDescent="0.2"/>
    <row r="12367" ht="12.75" x14ac:dyDescent="0.2"/>
    <row r="12368" ht="12.75" x14ac:dyDescent="0.2"/>
    <row r="12369" ht="12.75" x14ac:dyDescent="0.2"/>
    <row r="12370" ht="12.75" x14ac:dyDescent="0.2"/>
    <row r="12371" ht="12.75" x14ac:dyDescent="0.2"/>
    <row r="12372" ht="12.75" x14ac:dyDescent="0.2"/>
    <row r="12373" ht="12.75" x14ac:dyDescent="0.2"/>
    <row r="12374" ht="12.75" x14ac:dyDescent="0.2"/>
    <row r="12375" ht="12.75" x14ac:dyDescent="0.2"/>
    <row r="12376" ht="12.75" x14ac:dyDescent="0.2"/>
    <row r="12377" ht="12.75" x14ac:dyDescent="0.2"/>
    <row r="12378" ht="12.75" x14ac:dyDescent="0.2"/>
    <row r="12379" ht="12.75" x14ac:dyDescent="0.2"/>
    <row r="12380" ht="12.75" x14ac:dyDescent="0.2"/>
    <row r="12381" ht="12.75" x14ac:dyDescent="0.2"/>
    <row r="12382" ht="12.75" x14ac:dyDescent="0.2"/>
    <row r="12383" ht="12.75" x14ac:dyDescent="0.2"/>
    <row r="12384" ht="12.75" x14ac:dyDescent="0.2"/>
    <row r="12385" ht="12.75" x14ac:dyDescent="0.2"/>
    <row r="12386" ht="12.75" x14ac:dyDescent="0.2"/>
    <row r="12387" ht="12.75" x14ac:dyDescent="0.2"/>
    <row r="12388" ht="12.75" x14ac:dyDescent="0.2"/>
    <row r="12389" ht="12.75" x14ac:dyDescent="0.2"/>
    <row r="12390" ht="12.75" x14ac:dyDescent="0.2"/>
    <row r="12391" ht="12.75" x14ac:dyDescent="0.2"/>
    <row r="12392" ht="12.75" x14ac:dyDescent="0.2"/>
    <row r="12393" ht="12.75" x14ac:dyDescent="0.2"/>
    <row r="12394" ht="12.75" x14ac:dyDescent="0.2"/>
    <row r="12395" ht="12.75" x14ac:dyDescent="0.2"/>
    <row r="12396" ht="12.75" x14ac:dyDescent="0.2"/>
    <row r="12397" ht="12.75" x14ac:dyDescent="0.2"/>
    <row r="12398" ht="12.75" x14ac:dyDescent="0.2"/>
    <row r="12399" ht="12.75" x14ac:dyDescent="0.2"/>
    <row r="12400" ht="12.75" x14ac:dyDescent="0.2"/>
    <row r="12401" ht="12.75" x14ac:dyDescent="0.2"/>
    <row r="12402" ht="12.75" x14ac:dyDescent="0.2"/>
    <row r="12403" ht="12.75" x14ac:dyDescent="0.2"/>
    <row r="12404" ht="12.75" x14ac:dyDescent="0.2"/>
    <row r="12405" ht="12.75" x14ac:dyDescent="0.2"/>
    <row r="12406" ht="12.75" x14ac:dyDescent="0.2"/>
    <row r="12407" ht="12.75" x14ac:dyDescent="0.2"/>
    <row r="12408" ht="12.75" x14ac:dyDescent="0.2"/>
    <row r="12409" ht="12.75" x14ac:dyDescent="0.2"/>
    <row r="12410" ht="12.75" x14ac:dyDescent="0.2"/>
    <row r="12411" ht="12.75" x14ac:dyDescent="0.2"/>
    <row r="12412" ht="12.75" x14ac:dyDescent="0.2"/>
    <row r="12413" ht="12.75" x14ac:dyDescent="0.2"/>
    <row r="12414" ht="12.75" x14ac:dyDescent="0.2"/>
    <row r="12415" ht="12.75" x14ac:dyDescent="0.2"/>
    <row r="12416" ht="12.75" x14ac:dyDescent="0.2"/>
    <row r="12417" ht="12.75" x14ac:dyDescent="0.2"/>
    <row r="12418" ht="12.75" x14ac:dyDescent="0.2"/>
    <row r="12419" ht="12.75" x14ac:dyDescent="0.2"/>
    <row r="12420" ht="12.75" x14ac:dyDescent="0.2"/>
    <row r="12421" ht="12.75" x14ac:dyDescent="0.2"/>
    <row r="12422" ht="12.75" x14ac:dyDescent="0.2"/>
    <row r="12423" ht="12.75" x14ac:dyDescent="0.2"/>
    <row r="12424" ht="12.75" x14ac:dyDescent="0.2"/>
    <row r="12425" ht="12.75" x14ac:dyDescent="0.2"/>
    <row r="12426" ht="12.75" x14ac:dyDescent="0.2"/>
    <row r="12427" ht="12.75" x14ac:dyDescent="0.2"/>
    <row r="12428" ht="12.75" x14ac:dyDescent="0.2"/>
    <row r="12429" ht="12.75" x14ac:dyDescent="0.2"/>
    <row r="12430" ht="12.75" x14ac:dyDescent="0.2"/>
    <row r="12431" ht="12.75" x14ac:dyDescent="0.2"/>
    <row r="12432" ht="12.75" x14ac:dyDescent="0.2"/>
    <row r="12433" ht="12.75" x14ac:dyDescent="0.2"/>
    <row r="12434" ht="12.75" x14ac:dyDescent="0.2"/>
    <row r="12435" ht="12.75" x14ac:dyDescent="0.2"/>
    <row r="12436" ht="12.75" x14ac:dyDescent="0.2"/>
    <row r="12437" ht="12.75" x14ac:dyDescent="0.2"/>
    <row r="12438" ht="12.75" x14ac:dyDescent="0.2"/>
    <row r="12439" ht="12.75" x14ac:dyDescent="0.2"/>
    <row r="12440" ht="12.75" x14ac:dyDescent="0.2"/>
    <row r="12441" ht="12.75" x14ac:dyDescent="0.2"/>
    <row r="12442" ht="12.75" x14ac:dyDescent="0.2"/>
    <row r="12443" ht="12.75" x14ac:dyDescent="0.2"/>
    <row r="12444" ht="12.75" x14ac:dyDescent="0.2"/>
    <row r="12445" ht="12.75" x14ac:dyDescent="0.2"/>
    <row r="12446" ht="12.75" x14ac:dyDescent="0.2"/>
    <row r="12447" ht="12.75" x14ac:dyDescent="0.2"/>
    <row r="12448" ht="12.75" x14ac:dyDescent="0.2"/>
    <row r="12449" ht="12.75" x14ac:dyDescent="0.2"/>
    <row r="12450" ht="12.75" x14ac:dyDescent="0.2"/>
    <row r="12451" ht="12.75" x14ac:dyDescent="0.2"/>
    <row r="12452" ht="12.75" x14ac:dyDescent="0.2"/>
    <row r="12453" ht="12.75" x14ac:dyDescent="0.2"/>
    <row r="12454" ht="12.75" x14ac:dyDescent="0.2"/>
    <row r="12455" ht="12.75" x14ac:dyDescent="0.2"/>
    <row r="12456" ht="12.75" x14ac:dyDescent="0.2"/>
    <row r="12457" ht="12.75" x14ac:dyDescent="0.2"/>
    <row r="12458" ht="12.75" x14ac:dyDescent="0.2"/>
    <row r="12459" ht="12.75" x14ac:dyDescent="0.2"/>
    <row r="12460" ht="12.75" x14ac:dyDescent="0.2"/>
    <row r="12461" ht="12.75" x14ac:dyDescent="0.2"/>
    <row r="12462" ht="12.75" x14ac:dyDescent="0.2"/>
    <row r="12463" ht="12.75" x14ac:dyDescent="0.2"/>
    <row r="12464" ht="12.75" x14ac:dyDescent="0.2"/>
    <row r="12465" ht="12.75" x14ac:dyDescent="0.2"/>
    <row r="12466" ht="12.75" x14ac:dyDescent="0.2"/>
    <row r="12467" ht="12.75" x14ac:dyDescent="0.2"/>
    <row r="12468" ht="12.75" x14ac:dyDescent="0.2"/>
    <row r="12469" ht="12.75" x14ac:dyDescent="0.2"/>
    <row r="12470" ht="12.75" x14ac:dyDescent="0.2"/>
    <row r="12471" ht="12.75" x14ac:dyDescent="0.2"/>
    <row r="12472" ht="12.75" x14ac:dyDescent="0.2"/>
    <row r="12473" ht="12.75" x14ac:dyDescent="0.2"/>
    <row r="12474" ht="12.75" x14ac:dyDescent="0.2"/>
    <row r="12475" ht="12.75" x14ac:dyDescent="0.2"/>
    <row r="12476" ht="12.75" x14ac:dyDescent="0.2"/>
    <row r="12477" ht="12.75" x14ac:dyDescent="0.2"/>
    <row r="12478" ht="12.75" x14ac:dyDescent="0.2"/>
    <row r="12479" ht="12.75" x14ac:dyDescent="0.2"/>
    <row r="12480" ht="12.75" x14ac:dyDescent="0.2"/>
    <row r="12481" ht="12.75" x14ac:dyDescent="0.2"/>
    <row r="12482" ht="12.75" x14ac:dyDescent="0.2"/>
    <row r="12483" ht="12.75" x14ac:dyDescent="0.2"/>
    <row r="12484" ht="12.75" x14ac:dyDescent="0.2"/>
    <row r="12485" ht="12.75" x14ac:dyDescent="0.2"/>
    <row r="12486" ht="12.75" x14ac:dyDescent="0.2"/>
    <row r="12487" ht="12.75" x14ac:dyDescent="0.2"/>
    <row r="12488" ht="12.75" x14ac:dyDescent="0.2"/>
    <row r="12489" ht="12.75" x14ac:dyDescent="0.2"/>
    <row r="12490" ht="12.75" x14ac:dyDescent="0.2"/>
    <row r="12491" ht="12.75" x14ac:dyDescent="0.2"/>
    <row r="12492" ht="12.75" x14ac:dyDescent="0.2"/>
    <row r="12493" ht="12.75" x14ac:dyDescent="0.2"/>
    <row r="12494" ht="12.75" x14ac:dyDescent="0.2"/>
    <row r="12495" ht="12.75" x14ac:dyDescent="0.2"/>
    <row r="12496" ht="12.75" x14ac:dyDescent="0.2"/>
    <row r="12497" ht="12.75" x14ac:dyDescent="0.2"/>
    <row r="12498" ht="12.75" x14ac:dyDescent="0.2"/>
    <row r="12499" ht="12.75" x14ac:dyDescent="0.2"/>
    <row r="12500" ht="12.75" x14ac:dyDescent="0.2"/>
    <row r="12501" ht="12.75" x14ac:dyDescent="0.2"/>
    <row r="12502" ht="12.75" x14ac:dyDescent="0.2"/>
    <row r="12503" ht="12.75" x14ac:dyDescent="0.2"/>
    <row r="12504" ht="12.75" x14ac:dyDescent="0.2"/>
    <row r="12505" ht="12.75" x14ac:dyDescent="0.2"/>
    <row r="12506" ht="12.75" x14ac:dyDescent="0.2"/>
    <row r="12507" ht="12.75" x14ac:dyDescent="0.2"/>
    <row r="12508" ht="12.75" x14ac:dyDescent="0.2"/>
    <row r="12509" ht="12.75" x14ac:dyDescent="0.2"/>
    <row r="12510" ht="12.75" x14ac:dyDescent="0.2"/>
    <row r="12511" ht="12.75" x14ac:dyDescent="0.2"/>
    <row r="12512" ht="12.75" x14ac:dyDescent="0.2"/>
    <row r="12513" ht="12.75" x14ac:dyDescent="0.2"/>
    <row r="12514" ht="12.75" x14ac:dyDescent="0.2"/>
    <row r="12515" ht="12.75" x14ac:dyDescent="0.2"/>
    <row r="12516" ht="12.75" x14ac:dyDescent="0.2"/>
    <row r="12517" ht="12.75" x14ac:dyDescent="0.2"/>
    <row r="12518" ht="12.75" x14ac:dyDescent="0.2"/>
    <row r="12519" ht="12.75" x14ac:dyDescent="0.2"/>
    <row r="12520" ht="12.75" x14ac:dyDescent="0.2"/>
    <row r="12521" ht="12.75" x14ac:dyDescent="0.2"/>
    <row r="12522" ht="12.75" x14ac:dyDescent="0.2"/>
    <row r="12523" ht="12.75" x14ac:dyDescent="0.2"/>
    <row r="12524" ht="12.75" x14ac:dyDescent="0.2"/>
    <row r="12525" ht="12.75" x14ac:dyDescent="0.2"/>
    <row r="12526" ht="12.75" x14ac:dyDescent="0.2"/>
    <row r="12527" ht="12.75" x14ac:dyDescent="0.2"/>
    <row r="12528" ht="12.75" x14ac:dyDescent="0.2"/>
    <row r="12529" ht="12.75" x14ac:dyDescent="0.2"/>
    <row r="12530" ht="12.75" x14ac:dyDescent="0.2"/>
    <row r="12531" ht="12.75" x14ac:dyDescent="0.2"/>
    <row r="12532" ht="12.75" x14ac:dyDescent="0.2"/>
    <row r="12533" ht="12.75" x14ac:dyDescent="0.2"/>
    <row r="12534" ht="12.75" x14ac:dyDescent="0.2"/>
    <row r="12535" ht="12.75" x14ac:dyDescent="0.2"/>
    <row r="12536" ht="12.75" x14ac:dyDescent="0.2"/>
    <row r="12537" ht="12.75" x14ac:dyDescent="0.2"/>
    <row r="12538" ht="12.75" x14ac:dyDescent="0.2"/>
    <row r="12539" ht="12.75" x14ac:dyDescent="0.2"/>
    <row r="12540" ht="12.75" x14ac:dyDescent="0.2"/>
    <row r="12541" ht="12.75" x14ac:dyDescent="0.2"/>
    <row r="12542" ht="12.75" x14ac:dyDescent="0.2"/>
    <row r="12543" ht="12.75" x14ac:dyDescent="0.2"/>
    <row r="12544" ht="12.75" x14ac:dyDescent="0.2"/>
    <row r="12545" ht="12.75" x14ac:dyDescent="0.2"/>
    <row r="12546" ht="12.75" x14ac:dyDescent="0.2"/>
    <row r="12547" ht="12.75" x14ac:dyDescent="0.2"/>
    <row r="12548" ht="12.75" x14ac:dyDescent="0.2"/>
    <row r="12549" ht="12.75" x14ac:dyDescent="0.2"/>
    <row r="12550" ht="12.75" x14ac:dyDescent="0.2"/>
    <row r="12551" ht="12.75" x14ac:dyDescent="0.2"/>
    <row r="12552" ht="12.75" x14ac:dyDescent="0.2"/>
    <row r="12553" ht="12.75" x14ac:dyDescent="0.2"/>
    <row r="12554" ht="12.75" x14ac:dyDescent="0.2"/>
    <row r="12555" ht="12.75" x14ac:dyDescent="0.2"/>
    <row r="12556" ht="12.75" x14ac:dyDescent="0.2"/>
    <row r="12557" ht="12.75" x14ac:dyDescent="0.2"/>
    <row r="12558" ht="12.75" x14ac:dyDescent="0.2"/>
    <row r="12559" ht="12.75" x14ac:dyDescent="0.2"/>
    <row r="12560" ht="12.75" x14ac:dyDescent="0.2"/>
    <row r="12561" ht="12.75" x14ac:dyDescent="0.2"/>
    <row r="12562" ht="12.75" x14ac:dyDescent="0.2"/>
    <row r="12563" ht="12.75" x14ac:dyDescent="0.2"/>
    <row r="12564" ht="12.75" x14ac:dyDescent="0.2"/>
    <row r="12565" ht="12.75" x14ac:dyDescent="0.2"/>
    <row r="12566" ht="12.75" x14ac:dyDescent="0.2"/>
    <row r="12567" ht="12.75" x14ac:dyDescent="0.2"/>
    <row r="12568" ht="12.75" x14ac:dyDescent="0.2"/>
    <row r="12569" ht="12.75" x14ac:dyDescent="0.2"/>
    <row r="12570" ht="12.75" x14ac:dyDescent="0.2"/>
    <row r="12571" ht="12.75" x14ac:dyDescent="0.2"/>
    <row r="12572" ht="12.75" x14ac:dyDescent="0.2"/>
    <row r="12573" ht="12.75" x14ac:dyDescent="0.2"/>
    <row r="12574" ht="12.75" x14ac:dyDescent="0.2"/>
    <row r="12575" ht="12.75" x14ac:dyDescent="0.2"/>
    <row r="12576" ht="12.75" x14ac:dyDescent="0.2"/>
    <row r="12577" ht="12.75" x14ac:dyDescent="0.2"/>
    <row r="12578" ht="12.75" x14ac:dyDescent="0.2"/>
    <row r="12579" ht="12.75" x14ac:dyDescent="0.2"/>
    <row r="12580" ht="12.75" x14ac:dyDescent="0.2"/>
    <row r="12581" ht="12.75" x14ac:dyDescent="0.2"/>
    <row r="12582" ht="12.75" x14ac:dyDescent="0.2"/>
    <row r="12583" ht="12.75" x14ac:dyDescent="0.2"/>
    <row r="12584" ht="12.75" x14ac:dyDescent="0.2"/>
    <row r="12585" ht="12.75" x14ac:dyDescent="0.2"/>
    <row r="12586" ht="12.75" x14ac:dyDescent="0.2"/>
    <row r="12587" ht="12.75" x14ac:dyDescent="0.2"/>
    <row r="12588" ht="12.75" x14ac:dyDescent="0.2"/>
    <row r="12589" ht="12.75" x14ac:dyDescent="0.2"/>
    <row r="12590" ht="12.75" x14ac:dyDescent="0.2"/>
    <row r="12591" ht="12.75" x14ac:dyDescent="0.2"/>
    <row r="12592" ht="12.75" x14ac:dyDescent="0.2"/>
    <row r="12593" ht="12.75" x14ac:dyDescent="0.2"/>
    <row r="12594" ht="12.75" x14ac:dyDescent="0.2"/>
    <row r="12595" ht="12.75" x14ac:dyDescent="0.2"/>
    <row r="12596" ht="12.75" x14ac:dyDescent="0.2"/>
    <row r="12597" ht="12.75" x14ac:dyDescent="0.2"/>
    <row r="12598" ht="12.75" x14ac:dyDescent="0.2"/>
    <row r="12599" ht="12.75" x14ac:dyDescent="0.2"/>
    <row r="12600" ht="12.75" x14ac:dyDescent="0.2"/>
    <row r="12601" ht="12.75" x14ac:dyDescent="0.2"/>
    <row r="12602" ht="12.75" x14ac:dyDescent="0.2"/>
    <row r="12603" ht="12.75" x14ac:dyDescent="0.2"/>
    <row r="12604" ht="12.75" x14ac:dyDescent="0.2"/>
    <row r="12605" ht="12.75" x14ac:dyDescent="0.2"/>
    <row r="12606" ht="12.75" x14ac:dyDescent="0.2"/>
    <row r="12607" ht="12.75" x14ac:dyDescent="0.2"/>
    <row r="12608" ht="12.75" x14ac:dyDescent="0.2"/>
    <row r="12609" ht="12.75" x14ac:dyDescent="0.2"/>
    <row r="12610" ht="12.75" x14ac:dyDescent="0.2"/>
    <row r="12611" ht="12.75" x14ac:dyDescent="0.2"/>
    <row r="12612" ht="12.75" x14ac:dyDescent="0.2"/>
    <row r="12613" ht="12.75" x14ac:dyDescent="0.2"/>
    <row r="12614" ht="12.75" x14ac:dyDescent="0.2"/>
    <row r="12615" ht="12.75" x14ac:dyDescent="0.2"/>
    <row r="12616" ht="12.75" x14ac:dyDescent="0.2"/>
    <row r="12617" ht="12.75" x14ac:dyDescent="0.2"/>
    <row r="12618" ht="12.75" x14ac:dyDescent="0.2"/>
    <row r="12619" ht="12.75" x14ac:dyDescent="0.2"/>
    <row r="12620" ht="12.75" x14ac:dyDescent="0.2"/>
    <row r="12621" ht="12.75" x14ac:dyDescent="0.2"/>
    <row r="12622" ht="12.75" x14ac:dyDescent="0.2"/>
    <row r="12623" ht="12.75" x14ac:dyDescent="0.2"/>
    <row r="12624" ht="12.75" x14ac:dyDescent="0.2"/>
    <row r="12625" ht="12.75" x14ac:dyDescent="0.2"/>
    <row r="12626" ht="12.75" x14ac:dyDescent="0.2"/>
    <row r="12627" ht="12.75" x14ac:dyDescent="0.2"/>
    <row r="12628" ht="12.75" x14ac:dyDescent="0.2"/>
    <row r="12629" ht="12.75" x14ac:dyDescent="0.2"/>
    <row r="12630" ht="12.75" x14ac:dyDescent="0.2"/>
    <row r="12631" ht="12.75" x14ac:dyDescent="0.2"/>
    <row r="12632" ht="12.75" x14ac:dyDescent="0.2"/>
    <row r="12633" ht="12.75" x14ac:dyDescent="0.2"/>
    <row r="12634" ht="12.75" x14ac:dyDescent="0.2"/>
    <row r="12635" ht="12.75" x14ac:dyDescent="0.2"/>
    <row r="12636" ht="12.75" x14ac:dyDescent="0.2"/>
    <row r="12637" ht="12.75" x14ac:dyDescent="0.2"/>
    <row r="12638" ht="12.75" x14ac:dyDescent="0.2"/>
    <row r="12639" ht="12.75" x14ac:dyDescent="0.2"/>
    <row r="12640" ht="12.75" x14ac:dyDescent="0.2"/>
    <row r="12641" ht="12.75" x14ac:dyDescent="0.2"/>
    <row r="12642" ht="12.75" x14ac:dyDescent="0.2"/>
    <row r="12643" ht="12.75" x14ac:dyDescent="0.2"/>
    <row r="12644" ht="12.75" x14ac:dyDescent="0.2"/>
    <row r="12645" ht="12.75" x14ac:dyDescent="0.2"/>
    <row r="12646" ht="12.75" x14ac:dyDescent="0.2"/>
    <row r="12647" ht="12.75" x14ac:dyDescent="0.2"/>
    <row r="12648" ht="12.75" x14ac:dyDescent="0.2"/>
    <row r="12649" ht="12.75" x14ac:dyDescent="0.2"/>
    <row r="12650" ht="12.75" x14ac:dyDescent="0.2"/>
    <row r="12651" ht="12.75" x14ac:dyDescent="0.2"/>
    <row r="12652" ht="12.75" x14ac:dyDescent="0.2"/>
    <row r="12653" ht="12.75" x14ac:dyDescent="0.2"/>
    <row r="12654" ht="12.75" x14ac:dyDescent="0.2"/>
    <row r="12655" ht="12.75" x14ac:dyDescent="0.2"/>
    <row r="12656" ht="12.75" x14ac:dyDescent="0.2"/>
    <row r="12657" ht="12.75" x14ac:dyDescent="0.2"/>
    <row r="12658" ht="12.75" x14ac:dyDescent="0.2"/>
    <row r="12659" ht="12.75" x14ac:dyDescent="0.2"/>
    <row r="12660" ht="12.75" x14ac:dyDescent="0.2"/>
    <row r="12661" ht="12.75" x14ac:dyDescent="0.2"/>
    <row r="12662" ht="12.75" x14ac:dyDescent="0.2"/>
    <row r="12663" ht="12.75" x14ac:dyDescent="0.2"/>
    <row r="12664" ht="12.75" x14ac:dyDescent="0.2"/>
    <row r="12665" ht="12.75" x14ac:dyDescent="0.2"/>
    <row r="12666" ht="12.75" x14ac:dyDescent="0.2"/>
    <row r="12667" ht="12.75" x14ac:dyDescent="0.2"/>
    <row r="12668" ht="12.75" x14ac:dyDescent="0.2"/>
    <row r="12669" ht="12.75" x14ac:dyDescent="0.2"/>
    <row r="12670" ht="12.75" x14ac:dyDescent="0.2"/>
    <row r="12671" ht="12.75" x14ac:dyDescent="0.2"/>
    <row r="12672" ht="12.75" x14ac:dyDescent="0.2"/>
    <row r="12673" ht="12.75" x14ac:dyDescent="0.2"/>
    <row r="12674" ht="12.75" x14ac:dyDescent="0.2"/>
    <row r="12675" ht="12.75" x14ac:dyDescent="0.2"/>
    <row r="12676" ht="12.75" x14ac:dyDescent="0.2"/>
    <row r="12677" ht="12.75" x14ac:dyDescent="0.2"/>
    <row r="12678" ht="12.75" x14ac:dyDescent="0.2"/>
    <row r="12679" ht="12.75" x14ac:dyDescent="0.2"/>
    <row r="12680" ht="12.75" x14ac:dyDescent="0.2"/>
    <row r="12681" ht="12.75" x14ac:dyDescent="0.2"/>
    <row r="12682" ht="12.75" x14ac:dyDescent="0.2"/>
    <row r="12683" ht="12.75" x14ac:dyDescent="0.2"/>
    <row r="12684" ht="12.75" x14ac:dyDescent="0.2"/>
    <row r="12685" ht="12.75" x14ac:dyDescent="0.2"/>
    <row r="12686" ht="12.75" x14ac:dyDescent="0.2"/>
    <row r="12687" ht="12.75" x14ac:dyDescent="0.2"/>
    <row r="12688" ht="12.75" x14ac:dyDescent="0.2"/>
    <row r="12689" ht="12.75" x14ac:dyDescent="0.2"/>
    <row r="12690" ht="12.75" x14ac:dyDescent="0.2"/>
    <row r="12691" ht="12.75" x14ac:dyDescent="0.2"/>
    <row r="12692" ht="12.75" x14ac:dyDescent="0.2"/>
    <row r="12693" ht="12.75" x14ac:dyDescent="0.2"/>
    <row r="12694" ht="12.75" x14ac:dyDescent="0.2"/>
    <row r="12695" ht="12.75" x14ac:dyDescent="0.2"/>
    <row r="12696" ht="12.75" x14ac:dyDescent="0.2"/>
    <row r="12697" ht="12.75" x14ac:dyDescent="0.2"/>
    <row r="12698" ht="12.75" x14ac:dyDescent="0.2"/>
    <row r="12699" ht="12.75" x14ac:dyDescent="0.2"/>
    <row r="12700" ht="12.75" x14ac:dyDescent="0.2"/>
    <row r="12701" ht="12.75" x14ac:dyDescent="0.2"/>
    <row r="12702" ht="12.75" x14ac:dyDescent="0.2"/>
    <row r="12703" ht="12.75" x14ac:dyDescent="0.2"/>
    <row r="12704" ht="12.75" x14ac:dyDescent="0.2"/>
    <row r="12705" ht="12.75" x14ac:dyDescent="0.2"/>
    <row r="12706" ht="12.75" x14ac:dyDescent="0.2"/>
    <row r="12707" ht="12.75" x14ac:dyDescent="0.2"/>
    <row r="12708" ht="12.75" x14ac:dyDescent="0.2"/>
    <row r="12709" ht="12.75" x14ac:dyDescent="0.2"/>
    <row r="12710" ht="12.75" x14ac:dyDescent="0.2"/>
    <row r="12711" ht="12.75" x14ac:dyDescent="0.2"/>
    <row r="12712" ht="12.75" x14ac:dyDescent="0.2"/>
    <row r="12713" ht="12.75" x14ac:dyDescent="0.2"/>
    <row r="12714" ht="12.75" x14ac:dyDescent="0.2"/>
    <row r="12715" ht="12.75" x14ac:dyDescent="0.2"/>
    <row r="12716" ht="12.75" x14ac:dyDescent="0.2"/>
    <row r="12717" ht="12.75" x14ac:dyDescent="0.2"/>
    <row r="12718" ht="12.75" x14ac:dyDescent="0.2"/>
    <row r="12719" ht="12.75" x14ac:dyDescent="0.2"/>
    <row r="12720" ht="12.75" x14ac:dyDescent="0.2"/>
    <row r="12721" ht="12.75" x14ac:dyDescent="0.2"/>
    <row r="12722" ht="12.75" x14ac:dyDescent="0.2"/>
    <row r="12723" ht="12.75" x14ac:dyDescent="0.2"/>
    <row r="12724" ht="12.75" x14ac:dyDescent="0.2"/>
    <row r="12725" ht="12.75" x14ac:dyDescent="0.2"/>
    <row r="12726" ht="12.75" x14ac:dyDescent="0.2"/>
    <row r="12727" ht="12.75" x14ac:dyDescent="0.2"/>
    <row r="12728" ht="12.75" x14ac:dyDescent="0.2"/>
    <row r="12729" ht="12.75" x14ac:dyDescent="0.2"/>
    <row r="12730" ht="12.75" x14ac:dyDescent="0.2"/>
    <row r="12731" ht="12.75" x14ac:dyDescent="0.2"/>
    <row r="12732" ht="12.75" x14ac:dyDescent="0.2"/>
    <row r="12733" ht="12.75" x14ac:dyDescent="0.2"/>
    <row r="12734" ht="12.75" x14ac:dyDescent="0.2"/>
    <row r="12735" ht="12.75" x14ac:dyDescent="0.2"/>
    <row r="12736" ht="12.75" x14ac:dyDescent="0.2"/>
    <row r="12737" ht="12.75" x14ac:dyDescent="0.2"/>
    <row r="12738" ht="12.75" x14ac:dyDescent="0.2"/>
    <row r="12739" ht="12.75" x14ac:dyDescent="0.2"/>
    <row r="12740" ht="12.75" x14ac:dyDescent="0.2"/>
    <row r="12741" ht="12.75" x14ac:dyDescent="0.2"/>
    <row r="12742" ht="12.75" x14ac:dyDescent="0.2"/>
    <row r="12743" ht="12.75" x14ac:dyDescent="0.2"/>
    <row r="12744" ht="12.75" x14ac:dyDescent="0.2"/>
    <row r="12745" ht="12.75" x14ac:dyDescent="0.2"/>
    <row r="12746" ht="12.75" x14ac:dyDescent="0.2"/>
    <row r="12747" ht="12.75" x14ac:dyDescent="0.2"/>
    <row r="12748" ht="12.75" x14ac:dyDescent="0.2"/>
    <row r="12749" ht="12.75" x14ac:dyDescent="0.2"/>
    <row r="12750" ht="12.75" x14ac:dyDescent="0.2"/>
    <row r="12751" ht="12.75" x14ac:dyDescent="0.2"/>
    <row r="12752" ht="12.75" x14ac:dyDescent="0.2"/>
    <row r="12753" ht="12.75" x14ac:dyDescent="0.2"/>
    <row r="12754" ht="12.75" x14ac:dyDescent="0.2"/>
    <row r="12755" ht="12.75" x14ac:dyDescent="0.2"/>
    <row r="12756" ht="12.75" x14ac:dyDescent="0.2"/>
    <row r="12757" ht="12.75" x14ac:dyDescent="0.2"/>
    <row r="12758" ht="12.75" x14ac:dyDescent="0.2"/>
    <row r="12759" ht="12.75" x14ac:dyDescent="0.2"/>
    <row r="12760" ht="12.75" x14ac:dyDescent="0.2"/>
    <row r="12761" ht="12.75" x14ac:dyDescent="0.2"/>
    <row r="12762" ht="12.75" x14ac:dyDescent="0.2"/>
    <row r="12763" ht="12.75" x14ac:dyDescent="0.2"/>
    <row r="12764" ht="12.75" x14ac:dyDescent="0.2"/>
    <row r="12765" ht="12.75" x14ac:dyDescent="0.2"/>
    <row r="12766" ht="12.75" x14ac:dyDescent="0.2"/>
    <row r="12767" ht="12.75" x14ac:dyDescent="0.2"/>
    <row r="12768" ht="12.75" x14ac:dyDescent="0.2"/>
    <row r="12769" ht="12.75" x14ac:dyDescent="0.2"/>
    <row r="12770" ht="12.75" x14ac:dyDescent="0.2"/>
    <row r="12771" ht="12.75" x14ac:dyDescent="0.2"/>
    <row r="12772" ht="12.75" x14ac:dyDescent="0.2"/>
    <row r="12773" ht="12.75" x14ac:dyDescent="0.2"/>
    <row r="12774" ht="12.75" x14ac:dyDescent="0.2"/>
    <row r="12775" ht="12.75" x14ac:dyDescent="0.2"/>
    <row r="12776" ht="12.75" x14ac:dyDescent="0.2"/>
    <row r="12777" ht="12.75" x14ac:dyDescent="0.2"/>
    <row r="12778" ht="12.75" x14ac:dyDescent="0.2"/>
    <row r="12779" ht="12.75" x14ac:dyDescent="0.2"/>
    <row r="12780" ht="12.75" x14ac:dyDescent="0.2"/>
    <row r="12781" ht="12.75" x14ac:dyDescent="0.2"/>
    <row r="12782" ht="12.75" x14ac:dyDescent="0.2"/>
    <row r="12783" ht="12.75" x14ac:dyDescent="0.2"/>
    <row r="12784" ht="12.75" x14ac:dyDescent="0.2"/>
    <row r="12785" ht="12.75" x14ac:dyDescent="0.2"/>
    <row r="12786" ht="12.75" x14ac:dyDescent="0.2"/>
    <row r="12787" ht="12.75" x14ac:dyDescent="0.2"/>
    <row r="12788" ht="12.75" x14ac:dyDescent="0.2"/>
    <row r="12789" ht="12.75" x14ac:dyDescent="0.2"/>
    <row r="12790" ht="12.75" x14ac:dyDescent="0.2"/>
    <row r="12791" ht="12.75" x14ac:dyDescent="0.2"/>
    <row r="12792" ht="12.75" x14ac:dyDescent="0.2"/>
    <row r="12793" ht="12.75" x14ac:dyDescent="0.2"/>
    <row r="12794" ht="12.75" x14ac:dyDescent="0.2"/>
    <row r="12795" ht="12.75" x14ac:dyDescent="0.2"/>
    <row r="12796" ht="12.75" x14ac:dyDescent="0.2"/>
    <row r="12797" ht="12.75" x14ac:dyDescent="0.2"/>
    <row r="12798" ht="12.75" x14ac:dyDescent="0.2"/>
    <row r="12799" ht="12.75" x14ac:dyDescent="0.2"/>
    <row r="12800" ht="12.75" x14ac:dyDescent="0.2"/>
    <row r="12801" ht="12.75" x14ac:dyDescent="0.2"/>
    <row r="12802" ht="12.75" x14ac:dyDescent="0.2"/>
    <row r="12803" ht="12.75" x14ac:dyDescent="0.2"/>
    <row r="12804" ht="12.75" x14ac:dyDescent="0.2"/>
    <row r="12805" ht="12.75" x14ac:dyDescent="0.2"/>
    <row r="12806" ht="12.75" x14ac:dyDescent="0.2"/>
    <row r="12807" ht="12.75" x14ac:dyDescent="0.2"/>
    <row r="12808" ht="12.75" x14ac:dyDescent="0.2"/>
    <row r="12809" ht="12.75" x14ac:dyDescent="0.2"/>
    <row r="12810" ht="12.75" x14ac:dyDescent="0.2"/>
    <row r="12811" ht="12.75" x14ac:dyDescent="0.2"/>
    <row r="12812" ht="12.75" x14ac:dyDescent="0.2"/>
    <row r="12813" ht="12.75" x14ac:dyDescent="0.2"/>
    <row r="12814" ht="12.75" x14ac:dyDescent="0.2"/>
    <row r="12815" ht="12.75" x14ac:dyDescent="0.2"/>
    <row r="12816" ht="12.75" x14ac:dyDescent="0.2"/>
    <row r="12817" ht="12.75" x14ac:dyDescent="0.2"/>
    <row r="12818" ht="12.75" x14ac:dyDescent="0.2"/>
    <row r="12819" ht="12.75" x14ac:dyDescent="0.2"/>
    <row r="12820" ht="12.75" x14ac:dyDescent="0.2"/>
    <row r="12821" ht="12.75" x14ac:dyDescent="0.2"/>
    <row r="12822" ht="12.75" x14ac:dyDescent="0.2"/>
    <row r="12823" ht="12.75" x14ac:dyDescent="0.2"/>
    <row r="12824" ht="12.75" x14ac:dyDescent="0.2"/>
    <row r="12825" ht="12.75" x14ac:dyDescent="0.2"/>
    <row r="12826" ht="12.75" x14ac:dyDescent="0.2"/>
    <row r="12827" ht="12.75" x14ac:dyDescent="0.2"/>
    <row r="12828" ht="12.75" x14ac:dyDescent="0.2"/>
    <row r="12829" ht="12.75" x14ac:dyDescent="0.2"/>
    <row r="12830" ht="12.75" x14ac:dyDescent="0.2"/>
    <row r="12831" ht="12.75" x14ac:dyDescent="0.2"/>
    <row r="12832" ht="12.75" x14ac:dyDescent="0.2"/>
    <row r="12833" ht="12.75" x14ac:dyDescent="0.2"/>
    <row r="12834" ht="12.75" x14ac:dyDescent="0.2"/>
    <row r="12835" ht="12.75" x14ac:dyDescent="0.2"/>
    <row r="12836" ht="12.75" x14ac:dyDescent="0.2"/>
    <row r="12837" ht="12.75" x14ac:dyDescent="0.2"/>
    <row r="12838" ht="12.75" x14ac:dyDescent="0.2"/>
    <row r="12839" ht="12.75" x14ac:dyDescent="0.2"/>
    <row r="12840" ht="12.75" x14ac:dyDescent="0.2"/>
    <row r="12841" ht="12.75" x14ac:dyDescent="0.2"/>
    <row r="12842" ht="12.75" x14ac:dyDescent="0.2"/>
    <row r="12843" ht="12.75" x14ac:dyDescent="0.2"/>
    <row r="12844" ht="12.75" x14ac:dyDescent="0.2"/>
    <row r="12845" ht="12.75" x14ac:dyDescent="0.2"/>
    <row r="12846" ht="12.75" x14ac:dyDescent="0.2"/>
    <row r="12847" ht="12.75" x14ac:dyDescent="0.2"/>
    <row r="12848" ht="12.75" x14ac:dyDescent="0.2"/>
    <row r="12849" ht="12.75" x14ac:dyDescent="0.2"/>
    <row r="12850" ht="12.75" x14ac:dyDescent="0.2"/>
    <row r="12851" ht="12.75" x14ac:dyDescent="0.2"/>
    <row r="12852" ht="12.75" x14ac:dyDescent="0.2"/>
    <row r="12853" ht="12.75" x14ac:dyDescent="0.2"/>
    <row r="12854" ht="12.75" x14ac:dyDescent="0.2"/>
    <row r="12855" ht="12.75" x14ac:dyDescent="0.2"/>
    <row r="12856" ht="12.75" x14ac:dyDescent="0.2"/>
    <row r="12857" ht="12.75" x14ac:dyDescent="0.2"/>
    <row r="12858" ht="12.75" x14ac:dyDescent="0.2"/>
    <row r="12859" ht="12.75" x14ac:dyDescent="0.2"/>
    <row r="12860" ht="12.75" x14ac:dyDescent="0.2"/>
    <row r="12861" ht="12.75" x14ac:dyDescent="0.2"/>
    <row r="12862" ht="12.75" x14ac:dyDescent="0.2"/>
    <row r="12863" ht="12.75" x14ac:dyDescent="0.2"/>
    <row r="12864" ht="12.75" x14ac:dyDescent="0.2"/>
    <row r="12865" ht="12.75" x14ac:dyDescent="0.2"/>
    <row r="12866" ht="12.75" x14ac:dyDescent="0.2"/>
    <row r="12867" ht="12.75" x14ac:dyDescent="0.2"/>
    <row r="12868" ht="12.75" x14ac:dyDescent="0.2"/>
    <row r="12869" ht="12.75" x14ac:dyDescent="0.2"/>
    <row r="12870" ht="12.75" x14ac:dyDescent="0.2"/>
    <row r="12871" ht="12.75" x14ac:dyDescent="0.2"/>
    <row r="12872" ht="12.75" x14ac:dyDescent="0.2"/>
    <row r="12873" ht="12.75" x14ac:dyDescent="0.2"/>
    <row r="12874" ht="12.75" x14ac:dyDescent="0.2"/>
    <row r="12875" ht="12.75" x14ac:dyDescent="0.2"/>
    <row r="12876" ht="12.75" x14ac:dyDescent="0.2"/>
    <row r="12877" ht="12.75" x14ac:dyDescent="0.2"/>
    <row r="12878" ht="12.75" x14ac:dyDescent="0.2"/>
    <row r="12879" ht="12.75" x14ac:dyDescent="0.2"/>
    <row r="12880" ht="12.75" x14ac:dyDescent="0.2"/>
    <row r="12881" ht="12.75" x14ac:dyDescent="0.2"/>
    <row r="12882" ht="12.75" x14ac:dyDescent="0.2"/>
    <row r="12883" ht="12.75" x14ac:dyDescent="0.2"/>
    <row r="12884" ht="12.75" x14ac:dyDescent="0.2"/>
    <row r="12885" ht="12.75" x14ac:dyDescent="0.2"/>
    <row r="12886" ht="12.75" x14ac:dyDescent="0.2"/>
    <row r="12887" ht="12.75" x14ac:dyDescent="0.2"/>
    <row r="12888" ht="12.75" x14ac:dyDescent="0.2"/>
    <row r="12889" ht="12.75" x14ac:dyDescent="0.2"/>
    <row r="12890" ht="12.75" x14ac:dyDescent="0.2"/>
    <row r="12891" ht="12.75" x14ac:dyDescent="0.2"/>
    <row r="12892" ht="12.75" x14ac:dyDescent="0.2"/>
    <row r="12893" ht="12.75" x14ac:dyDescent="0.2"/>
    <row r="12894" ht="12.75" x14ac:dyDescent="0.2"/>
    <row r="12895" ht="12.75" x14ac:dyDescent="0.2"/>
    <row r="12896" ht="12.75" x14ac:dyDescent="0.2"/>
    <row r="12897" ht="12.75" x14ac:dyDescent="0.2"/>
    <row r="12898" ht="12.75" x14ac:dyDescent="0.2"/>
    <row r="12899" ht="12.75" x14ac:dyDescent="0.2"/>
    <row r="12900" ht="12.75" x14ac:dyDescent="0.2"/>
    <row r="12901" ht="12.75" x14ac:dyDescent="0.2"/>
    <row r="12902" ht="12.75" x14ac:dyDescent="0.2"/>
    <row r="12903" ht="12.75" x14ac:dyDescent="0.2"/>
    <row r="12904" ht="12.75" x14ac:dyDescent="0.2"/>
    <row r="12905" ht="12.75" x14ac:dyDescent="0.2"/>
    <row r="12906" ht="12.75" x14ac:dyDescent="0.2"/>
    <row r="12907" ht="12.75" x14ac:dyDescent="0.2"/>
    <row r="12908" ht="12.75" x14ac:dyDescent="0.2"/>
    <row r="12909" ht="12.75" x14ac:dyDescent="0.2"/>
    <row r="12910" ht="12.75" x14ac:dyDescent="0.2"/>
    <row r="12911" ht="12.75" x14ac:dyDescent="0.2"/>
    <row r="12912" ht="12.75" x14ac:dyDescent="0.2"/>
    <row r="12913" ht="12.75" x14ac:dyDescent="0.2"/>
    <row r="12914" ht="12.75" x14ac:dyDescent="0.2"/>
    <row r="12915" ht="12.75" x14ac:dyDescent="0.2"/>
    <row r="12916" ht="12.75" x14ac:dyDescent="0.2"/>
    <row r="12917" ht="12.75" x14ac:dyDescent="0.2"/>
    <row r="12918" ht="12.75" x14ac:dyDescent="0.2"/>
    <row r="12919" ht="12.75" x14ac:dyDescent="0.2"/>
    <row r="12920" ht="12.75" x14ac:dyDescent="0.2"/>
    <row r="12921" ht="12.75" x14ac:dyDescent="0.2"/>
    <row r="12922" ht="12.75" x14ac:dyDescent="0.2"/>
    <row r="12923" ht="12.75" x14ac:dyDescent="0.2"/>
    <row r="12924" ht="12.75" x14ac:dyDescent="0.2"/>
    <row r="12925" ht="12.75" x14ac:dyDescent="0.2"/>
    <row r="12926" ht="12.75" x14ac:dyDescent="0.2"/>
    <row r="12927" ht="12.75" x14ac:dyDescent="0.2"/>
    <row r="12928" ht="12.75" x14ac:dyDescent="0.2"/>
    <row r="12929" ht="12.75" x14ac:dyDescent="0.2"/>
    <row r="12930" ht="12.75" x14ac:dyDescent="0.2"/>
    <row r="12931" ht="12.75" x14ac:dyDescent="0.2"/>
    <row r="12932" ht="12.75" x14ac:dyDescent="0.2"/>
    <row r="12933" ht="12.75" x14ac:dyDescent="0.2"/>
    <row r="12934" ht="12.75" x14ac:dyDescent="0.2"/>
    <row r="12935" ht="12.75" x14ac:dyDescent="0.2"/>
    <row r="12936" ht="12.75" x14ac:dyDescent="0.2"/>
    <row r="12937" ht="12.75" x14ac:dyDescent="0.2"/>
    <row r="12938" ht="12.75" x14ac:dyDescent="0.2"/>
    <row r="12939" ht="12.75" x14ac:dyDescent="0.2"/>
    <row r="12940" ht="12.75" x14ac:dyDescent="0.2"/>
    <row r="12941" ht="12.75" x14ac:dyDescent="0.2"/>
    <row r="12942" ht="12.75" x14ac:dyDescent="0.2"/>
    <row r="12943" ht="12.75" x14ac:dyDescent="0.2"/>
    <row r="12944" ht="12.75" x14ac:dyDescent="0.2"/>
    <row r="12945" ht="12.75" x14ac:dyDescent="0.2"/>
    <row r="12946" ht="12.75" x14ac:dyDescent="0.2"/>
    <row r="12947" ht="12.75" x14ac:dyDescent="0.2"/>
    <row r="12948" ht="12.75" x14ac:dyDescent="0.2"/>
    <row r="12949" ht="12.75" x14ac:dyDescent="0.2"/>
    <row r="12950" ht="12.75" x14ac:dyDescent="0.2"/>
    <row r="12951" ht="12.75" x14ac:dyDescent="0.2"/>
    <row r="12952" ht="12.75" x14ac:dyDescent="0.2"/>
    <row r="12953" ht="12.75" x14ac:dyDescent="0.2"/>
    <row r="12954" ht="12.75" x14ac:dyDescent="0.2"/>
    <row r="12955" ht="12.75" x14ac:dyDescent="0.2"/>
    <row r="12956" ht="12.75" x14ac:dyDescent="0.2"/>
    <row r="12957" ht="12.75" x14ac:dyDescent="0.2"/>
    <row r="12958" ht="12.75" x14ac:dyDescent="0.2"/>
    <row r="12959" ht="12.75" x14ac:dyDescent="0.2"/>
    <row r="12960" ht="12.75" x14ac:dyDescent="0.2"/>
    <row r="12961" ht="12.75" x14ac:dyDescent="0.2"/>
    <row r="12962" ht="12.75" x14ac:dyDescent="0.2"/>
    <row r="12963" ht="12.75" x14ac:dyDescent="0.2"/>
    <row r="12964" ht="12.75" x14ac:dyDescent="0.2"/>
    <row r="12965" ht="12.75" x14ac:dyDescent="0.2"/>
    <row r="12966" ht="12.75" x14ac:dyDescent="0.2"/>
    <row r="12967" ht="12.75" x14ac:dyDescent="0.2"/>
    <row r="12968" ht="12.75" x14ac:dyDescent="0.2"/>
    <row r="12969" ht="12.75" x14ac:dyDescent="0.2"/>
    <row r="12970" ht="12.75" x14ac:dyDescent="0.2"/>
    <row r="12971" ht="12.75" x14ac:dyDescent="0.2"/>
    <row r="12972" ht="12.75" x14ac:dyDescent="0.2"/>
    <row r="12973" ht="12.75" x14ac:dyDescent="0.2"/>
    <row r="12974" ht="12.75" x14ac:dyDescent="0.2"/>
    <row r="12975" ht="12.75" x14ac:dyDescent="0.2"/>
    <row r="12976" ht="12.75" x14ac:dyDescent="0.2"/>
    <row r="12977" ht="12.75" x14ac:dyDescent="0.2"/>
    <row r="12978" ht="12.75" x14ac:dyDescent="0.2"/>
    <row r="12979" ht="12.75" x14ac:dyDescent="0.2"/>
    <row r="12980" ht="12.75" x14ac:dyDescent="0.2"/>
    <row r="12981" ht="12.75" x14ac:dyDescent="0.2"/>
    <row r="12982" ht="12.75" x14ac:dyDescent="0.2"/>
    <row r="12983" ht="12.75" x14ac:dyDescent="0.2"/>
    <row r="12984" ht="12.75" x14ac:dyDescent="0.2"/>
    <row r="12985" ht="12.75" x14ac:dyDescent="0.2"/>
    <row r="12986" ht="12.75" x14ac:dyDescent="0.2"/>
    <row r="12987" ht="12.75" x14ac:dyDescent="0.2"/>
    <row r="12988" ht="12.75" x14ac:dyDescent="0.2"/>
    <row r="12989" ht="12.75" x14ac:dyDescent="0.2"/>
    <row r="12990" ht="12.75" x14ac:dyDescent="0.2"/>
    <row r="12991" ht="12.75" x14ac:dyDescent="0.2"/>
    <row r="12992" ht="12.75" x14ac:dyDescent="0.2"/>
    <row r="12993" ht="12.75" x14ac:dyDescent="0.2"/>
    <row r="12994" ht="12.75" x14ac:dyDescent="0.2"/>
    <row r="12995" ht="12.75" x14ac:dyDescent="0.2"/>
    <row r="12996" ht="12.75" x14ac:dyDescent="0.2"/>
    <row r="12997" ht="12.75" x14ac:dyDescent="0.2"/>
    <row r="12998" ht="12.75" x14ac:dyDescent="0.2"/>
    <row r="12999" ht="12.75" x14ac:dyDescent="0.2"/>
    <row r="13000" ht="12.75" x14ac:dyDescent="0.2"/>
    <row r="13001" ht="12.75" x14ac:dyDescent="0.2"/>
    <row r="13002" ht="12.75" x14ac:dyDescent="0.2"/>
    <row r="13003" ht="12.75" x14ac:dyDescent="0.2"/>
    <row r="13004" ht="12.75" x14ac:dyDescent="0.2"/>
    <row r="13005" ht="12.75" x14ac:dyDescent="0.2"/>
    <row r="13006" ht="12.75" x14ac:dyDescent="0.2"/>
    <row r="13007" ht="12.75" x14ac:dyDescent="0.2"/>
    <row r="13008" ht="12.75" x14ac:dyDescent="0.2"/>
    <row r="13009" ht="12.75" x14ac:dyDescent="0.2"/>
    <row r="13010" ht="12.75" x14ac:dyDescent="0.2"/>
    <row r="13011" ht="12.75" x14ac:dyDescent="0.2"/>
    <row r="13012" ht="12.75" x14ac:dyDescent="0.2"/>
    <row r="13013" ht="12.75" x14ac:dyDescent="0.2"/>
    <row r="13014" ht="12.75" x14ac:dyDescent="0.2"/>
    <row r="13015" ht="12.75" x14ac:dyDescent="0.2"/>
    <row r="13016" ht="12.75" x14ac:dyDescent="0.2"/>
    <row r="13017" ht="12.75" x14ac:dyDescent="0.2"/>
    <row r="13018" ht="12.75" x14ac:dyDescent="0.2"/>
    <row r="13019" ht="12.75" x14ac:dyDescent="0.2"/>
    <row r="13020" ht="12.75" x14ac:dyDescent="0.2"/>
    <row r="13021" ht="12.75" x14ac:dyDescent="0.2"/>
    <row r="13022" ht="12.75" x14ac:dyDescent="0.2"/>
    <row r="13023" ht="12.75" x14ac:dyDescent="0.2"/>
    <row r="13024" ht="12.75" x14ac:dyDescent="0.2"/>
    <row r="13025" ht="12.75" x14ac:dyDescent="0.2"/>
    <row r="13026" ht="12.75" x14ac:dyDescent="0.2"/>
    <row r="13027" ht="12.75" x14ac:dyDescent="0.2"/>
    <row r="13028" ht="12.75" x14ac:dyDescent="0.2"/>
    <row r="13029" ht="12.75" x14ac:dyDescent="0.2"/>
    <row r="13030" ht="12.75" x14ac:dyDescent="0.2"/>
    <row r="13031" ht="12.75" x14ac:dyDescent="0.2"/>
    <row r="13032" ht="12.75" x14ac:dyDescent="0.2"/>
    <row r="13033" ht="12.75" x14ac:dyDescent="0.2"/>
    <row r="13034" ht="12.75" x14ac:dyDescent="0.2"/>
    <row r="13035" ht="12.75" x14ac:dyDescent="0.2"/>
    <row r="13036" ht="12.75" x14ac:dyDescent="0.2"/>
    <row r="13037" ht="12.75" x14ac:dyDescent="0.2"/>
    <row r="13038" ht="12.75" x14ac:dyDescent="0.2"/>
    <row r="13039" ht="12.75" x14ac:dyDescent="0.2"/>
    <row r="13040" ht="12.75" x14ac:dyDescent="0.2"/>
    <row r="13041" ht="12.75" x14ac:dyDescent="0.2"/>
    <row r="13042" ht="12.75" x14ac:dyDescent="0.2"/>
    <row r="13043" ht="12.75" x14ac:dyDescent="0.2"/>
    <row r="13044" ht="12.75" x14ac:dyDescent="0.2"/>
    <row r="13045" ht="12.75" x14ac:dyDescent="0.2"/>
    <row r="13046" ht="12.75" x14ac:dyDescent="0.2"/>
    <row r="13047" ht="12.75" x14ac:dyDescent="0.2"/>
    <row r="13048" ht="12.75" x14ac:dyDescent="0.2"/>
    <row r="13049" ht="12.75" x14ac:dyDescent="0.2"/>
    <row r="13050" ht="12.75" x14ac:dyDescent="0.2"/>
    <row r="13051" ht="12.75" x14ac:dyDescent="0.2"/>
    <row r="13052" ht="12.75" x14ac:dyDescent="0.2"/>
    <row r="13053" ht="12.75" x14ac:dyDescent="0.2"/>
    <row r="13054" ht="12.75" x14ac:dyDescent="0.2"/>
    <row r="13055" ht="12.75" x14ac:dyDescent="0.2"/>
    <row r="13056" ht="12.75" x14ac:dyDescent="0.2"/>
    <row r="13057" ht="12.75" x14ac:dyDescent="0.2"/>
    <row r="13058" ht="12.75" x14ac:dyDescent="0.2"/>
    <row r="13059" ht="12.75" x14ac:dyDescent="0.2"/>
    <row r="13060" ht="12.75" x14ac:dyDescent="0.2"/>
    <row r="13061" ht="12.75" x14ac:dyDescent="0.2"/>
    <row r="13062" ht="12.75" x14ac:dyDescent="0.2"/>
    <row r="13063" ht="12.75" x14ac:dyDescent="0.2"/>
    <row r="13064" ht="12.75" x14ac:dyDescent="0.2"/>
    <row r="13065" ht="12.75" x14ac:dyDescent="0.2"/>
    <row r="13066" ht="12.75" x14ac:dyDescent="0.2"/>
    <row r="13067" ht="12.75" x14ac:dyDescent="0.2"/>
    <row r="13068" ht="12.75" x14ac:dyDescent="0.2"/>
    <row r="13069" ht="12.75" x14ac:dyDescent="0.2"/>
    <row r="13070" ht="12.75" x14ac:dyDescent="0.2"/>
    <row r="13071" ht="12.75" x14ac:dyDescent="0.2"/>
    <row r="13072" ht="12.75" x14ac:dyDescent="0.2"/>
    <row r="13073" ht="12.75" x14ac:dyDescent="0.2"/>
    <row r="13074" ht="12.75" x14ac:dyDescent="0.2"/>
    <row r="13075" ht="12.75" x14ac:dyDescent="0.2"/>
    <row r="13076" ht="12.75" x14ac:dyDescent="0.2"/>
    <row r="13077" ht="12.75" x14ac:dyDescent="0.2"/>
    <row r="13078" ht="12.75" x14ac:dyDescent="0.2"/>
    <row r="13079" ht="12.75" x14ac:dyDescent="0.2"/>
    <row r="13080" ht="12.75" x14ac:dyDescent="0.2"/>
    <row r="13081" ht="12.75" x14ac:dyDescent="0.2"/>
    <row r="13082" ht="12.75" x14ac:dyDescent="0.2"/>
    <row r="13083" ht="12.75" x14ac:dyDescent="0.2"/>
    <row r="13084" ht="12.75" x14ac:dyDescent="0.2"/>
    <row r="13085" ht="12.75" x14ac:dyDescent="0.2"/>
    <row r="13086" ht="12.75" x14ac:dyDescent="0.2"/>
    <row r="13087" ht="12.75" x14ac:dyDescent="0.2"/>
    <row r="13088" ht="12.75" x14ac:dyDescent="0.2"/>
    <row r="13089" ht="12.75" x14ac:dyDescent="0.2"/>
    <row r="13090" ht="12.75" x14ac:dyDescent="0.2"/>
    <row r="13091" ht="12.75" x14ac:dyDescent="0.2"/>
    <row r="13092" ht="12.75" x14ac:dyDescent="0.2"/>
    <row r="13093" ht="12.75" x14ac:dyDescent="0.2"/>
    <row r="13094" ht="12.75" x14ac:dyDescent="0.2"/>
    <row r="13095" ht="12.75" x14ac:dyDescent="0.2"/>
    <row r="13096" ht="12.75" x14ac:dyDescent="0.2"/>
    <row r="13097" ht="12.75" x14ac:dyDescent="0.2"/>
    <row r="13098" ht="12.75" x14ac:dyDescent="0.2"/>
    <row r="13099" ht="12.75" x14ac:dyDescent="0.2"/>
    <row r="13100" ht="12.75" x14ac:dyDescent="0.2"/>
    <row r="13101" ht="12.75" x14ac:dyDescent="0.2"/>
    <row r="13102" ht="12.75" x14ac:dyDescent="0.2"/>
    <row r="13103" ht="12.75" x14ac:dyDescent="0.2"/>
    <row r="13104" ht="12.75" x14ac:dyDescent="0.2"/>
    <row r="13105" ht="12.75" x14ac:dyDescent="0.2"/>
    <row r="13106" ht="12.75" x14ac:dyDescent="0.2"/>
    <row r="13107" ht="12.75" x14ac:dyDescent="0.2"/>
    <row r="13108" ht="12.75" x14ac:dyDescent="0.2"/>
    <row r="13109" ht="12.75" x14ac:dyDescent="0.2"/>
    <row r="13110" ht="12.75" x14ac:dyDescent="0.2"/>
    <row r="13111" ht="12.75" x14ac:dyDescent="0.2"/>
    <row r="13112" ht="12.75" x14ac:dyDescent="0.2"/>
    <row r="13113" ht="12.75" x14ac:dyDescent="0.2"/>
    <row r="13114" ht="12.75" x14ac:dyDescent="0.2"/>
    <row r="13115" ht="12.75" x14ac:dyDescent="0.2"/>
    <row r="13116" ht="12.75" x14ac:dyDescent="0.2"/>
    <row r="13117" ht="12.75" x14ac:dyDescent="0.2"/>
    <row r="13118" ht="12.75" x14ac:dyDescent="0.2"/>
    <row r="13119" ht="12.75" x14ac:dyDescent="0.2"/>
    <row r="13120" ht="12.75" x14ac:dyDescent="0.2"/>
    <row r="13121" ht="12.75" x14ac:dyDescent="0.2"/>
    <row r="13122" ht="12.75" x14ac:dyDescent="0.2"/>
    <row r="13123" ht="12.75" x14ac:dyDescent="0.2"/>
    <row r="13124" ht="12.75" x14ac:dyDescent="0.2"/>
    <row r="13125" ht="12.75" x14ac:dyDescent="0.2"/>
    <row r="13126" ht="12.75" x14ac:dyDescent="0.2"/>
    <row r="13127" ht="12.75" x14ac:dyDescent="0.2"/>
    <row r="13128" ht="12.75" x14ac:dyDescent="0.2"/>
    <row r="13129" ht="12.75" x14ac:dyDescent="0.2"/>
    <row r="13130" ht="12.75" x14ac:dyDescent="0.2"/>
    <row r="13131" ht="12.75" x14ac:dyDescent="0.2"/>
    <row r="13132" ht="12.75" x14ac:dyDescent="0.2"/>
    <row r="13133" ht="12.75" x14ac:dyDescent="0.2"/>
    <row r="13134" ht="12.75" x14ac:dyDescent="0.2"/>
    <row r="13135" ht="12.75" x14ac:dyDescent="0.2"/>
    <row r="13136" ht="12.75" x14ac:dyDescent="0.2"/>
    <row r="13137" ht="12.75" x14ac:dyDescent="0.2"/>
    <row r="13138" ht="12.75" x14ac:dyDescent="0.2"/>
    <row r="13139" ht="12.75" x14ac:dyDescent="0.2"/>
    <row r="13140" ht="12.75" x14ac:dyDescent="0.2"/>
    <row r="13141" ht="12.75" x14ac:dyDescent="0.2"/>
    <row r="13142" ht="12.75" x14ac:dyDescent="0.2"/>
    <row r="13143" ht="12.75" x14ac:dyDescent="0.2"/>
    <row r="13144" ht="12.75" x14ac:dyDescent="0.2"/>
    <row r="13145" ht="12.75" x14ac:dyDescent="0.2"/>
    <row r="13146" ht="12.75" x14ac:dyDescent="0.2"/>
    <row r="13147" ht="12.75" x14ac:dyDescent="0.2"/>
    <row r="13148" ht="12.75" x14ac:dyDescent="0.2"/>
    <row r="13149" ht="12.75" x14ac:dyDescent="0.2"/>
    <row r="13150" ht="12.75" x14ac:dyDescent="0.2"/>
    <row r="13151" ht="12.75" x14ac:dyDescent="0.2"/>
    <row r="13152" ht="12.75" x14ac:dyDescent="0.2"/>
    <row r="13153" ht="12.75" x14ac:dyDescent="0.2"/>
    <row r="13154" ht="12.75" x14ac:dyDescent="0.2"/>
    <row r="13155" ht="12.75" x14ac:dyDescent="0.2"/>
    <row r="13156" ht="12.75" x14ac:dyDescent="0.2"/>
    <row r="13157" ht="12.75" x14ac:dyDescent="0.2"/>
    <row r="13158" ht="12.75" x14ac:dyDescent="0.2"/>
    <row r="13159" ht="12.75" x14ac:dyDescent="0.2"/>
    <row r="13160" ht="12.75" x14ac:dyDescent="0.2"/>
    <row r="13161" ht="12.75" x14ac:dyDescent="0.2"/>
    <row r="13162" ht="12.75" x14ac:dyDescent="0.2"/>
    <row r="13163" ht="12.75" x14ac:dyDescent="0.2"/>
    <row r="13164" ht="12.75" x14ac:dyDescent="0.2"/>
    <row r="13165" ht="12.75" x14ac:dyDescent="0.2"/>
    <row r="13166" ht="12.75" x14ac:dyDescent="0.2"/>
    <row r="13167" ht="12.75" x14ac:dyDescent="0.2"/>
    <row r="13168" ht="12.75" x14ac:dyDescent="0.2"/>
    <row r="13169" ht="12.75" x14ac:dyDescent="0.2"/>
    <row r="13170" ht="12.75" x14ac:dyDescent="0.2"/>
    <row r="13171" ht="12.75" x14ac:dyDescent="0.2"/>
    <row r="13172" ht="12.75" x14ac:dyDescent="0.2"/>
    <row r="13173" ht="12.75" x14ac:dyDescent="0.2"/>
    <row r="13174" ht="12.75" x14ac:dyDescent="0.2"/>
    <row r="13175" ht="12.75" x14ac:dyDescent="0.2"/>
    <row r="13176" ht="12.75" x14ac:dyDescent="0.2"/>
    <row r="13177" ht="12.75" x14ac:dyDescent="0.2"/>
    <row r="13178" ht="12.75" x14ac:dyDescent="0.2"/>
    <row r="13179" ht="12.75" x14ac:dyDescent="0.2"/>
    <row r="13180" ht="12.75" x14ac:dyDescent="0.2"/>
    <row r="13181" ht="12.75" x14ac:dyDescent="0.2"/>
    <row r="13182" ht="12.75" x14ac:dyDescent="0.2"/>
    <row r="13183" ht="12.75" x14ac:dyDescent="0.2"/>
    <row r="13184" ht="12.75" x14ac:dyDescent="0.2"/>
    <row r="13185" ht="12.75" x14ac:dyDescent="0.2"/>
    <row r="13186" ht="12.75" x14ac:dyDescent="0.2"/>
    <row r="13187" ht="12.75" x14ac:dyDescent="0.2"/>
    <row r="13188" ht="12.75" x14ac:dyDescent="0.2"/>
    <row r="13189" ht="12.75" x14ac:dyDescent="0.2"/>
    <row r="13190" ht="12.75" x14ac:dyDescent="0.2"/>
    <row r="13191" ht="12.75" x14ac:dyDescent="0.2"/>
    <row r="13192" ht="12.75" x14ac:dyDescent="0.2"/>
    <row r="13193" ht="12.75" x14ac:dyDescent="0.2"/>
    <row r="13194" ht="12.75" x14ac:dyDescent="0.2"/>
    <row r="13195" ht="12.75" x14ac:dyDescent="0.2"/>
    <row r="13196" ht="12.75" x14ac:dyDescent="0.2"/>
    <row r="13197" ht="12.75" x14ac:dyDescent="0.2"/>
    <row r="13198" ht="12.75" x14ac:dyDescent="0.2"/>
    <row r="13199" ht="12.75" x14ac:dyDescent="0.2"/>
    <row r="13200" ht="12.75" x14ac:dyDescent="0.2"/>
    <row r="13201" ht="12.75" x14ac:dyDescent="0.2"/>
    <row r="13202" ht="12.75" x14ac:dyDescent="0.2"/>
    <row r="13203" ht="12.75" x14ac:dyDescent="0.2"/>
    <row r="13204" ht="12.75" x14ac:dyDescent="0.2"/>
    <row r="13205" ht="12.75" x14ac:dyDescent="0.2"/>
    <row r="13206" ht="12.75" x14ac:dyDescent="0.2"/>
    <row r="13207" ht="12.75" x14ac:dyDescent="0.2"/>
    <row r="13208" ht="12.75" x14ac:dyDescent="0.2"/>
    <row r="13209" ht="12.75" x14ac:dyDescent="0.2"/>
    <row r="13210" ht="12.75" x14ac:dyDescent="0.2"/>
    <row r="13211" ht="12.75" x14ac:dyDescent="0.2"/>
    <row r="13212" ht="12.75" x14ac:dyDescent="0.2"/>
    <row r="13213" ht="12.75" x14ac:dyDescent="0.2"/>
    <row r="13214" ht="12.75" x14ac:dyDescent="0.2"/>
    <row r="13215" ht="12.75" x14ac:dyDescent="0.2"/>
    <row r="13216" ht="12.75" x14ac:dyDescent="0.2"/>
    <row r="13217" ht="12.75" x14ac:dyDescent="0.2"/>
    <row r="13218" ht="12.75" x14ac:dyDescent="0.2"/>
    <row r="13219" ht="12.75" x14ac:dyDescent="0.2"/>
    <row r="13220" ht="12.75" x14ac:dyDescent="0.2"/>
    <row r="13221" ht="12.75" x14ac:dyDescent="0.2"/>
    <row r="13222" ht="12.75" x14ac:dyDescent="0.2"/>
    <row r="13223" ht="12.75" x14ac:dyDescent="0.2"/>
    <row r="13224" ht="12.75" x14ac:dyDescent="0.2"/>
    <row r="13225" ht="12.75" x14ac:dyDescent="0.2"/>
    <row r="13226" ht="12.75" x14ac:dyDescent="0.2"/>
    <row r="13227" ht="12.75" x14ac:dyDescent="0.2"/>
    <row r="13228" ht="12.75" x14ac:dyDescent="0.2"/>
    <row r="13229" ht="12.75" x14ac:dyDescent="0.2"/>
    <row r="13230" ht="12.75" x14ac:dyDescent="0.2"/>
    <row r="13231" ht="12.75" x14ac:dyDescent="0.2"/>
    <row r="13232" ht="12.75" x14ac:dyDescent="0.2"/>
    <row r="13233" ht="12.75" x14ac:dyDescent="0.2"/>
    <row r="13234" ht="12.75" x14ac:dyDescent="0.2"/>
    <row r="13235" ht="12.75" x14ac:dyDescent="0.2"/>
    <row r="13236" ht="12.75" x14ac:dyDescent="0.2"/>
    <row r="13237" ht="12.75" x14ac:dyDescent="0.2"/>
    <row r="13238" ht="12.75" x14ac:dyDescent="0.2"/>
    <row r="13239" ht="12.75" x14ac:dyDescent="0.2"/>
    <row r="13240" ht="12.75" x14ac:dyDescent="0.2"/>
    <row r="13241" ht="12.75" x14ac:dyDescent="0.2"/>
    <row r="13242" ht="12.75" x14ac:dyDescent="0.2"/>
    <row r="13243" ht="12.75" x14ac:dyDescent="0.2"/>
    <row r="13244" ht="12.75" x14ac:dyDescent="0.2"/>
    <row r="13245" ht="12.75" x14ac:dyDescent="0.2"/>
    <row r="13246" ht="12.75" x14ac:dyDescent="0.2"/>
    <row r="13247" ht="12.75" x14ac:dyDescent="0.2"/>
    <row r="13248" ht="12.75" x14ac:dyDescent="0.2"/>
    <row r="13249" ht="12.75" x14ac:dyDescent="0.2"/>
    <row r="13250" ht="12.75" x14ac:dyDescent="0.2"/>
    <row r="13251" ht="12.75" x14ac:dyDescent="0.2"/>
    <row r="13252" ht="12.75" x14ac:dyDescent="0.2"/>
    <row r="13253" ht="12.75" x14ac:dyDescent="0.2"/>
    <row r="13254" ht="12.75" x14ac:dyDescent="0.2"/>
    <row r="13255" ht="12.75" x14ac:dyDescent="0.2"/>
    <row r="13256" ht="12.75" x14ac:dyDescent="0.2"/>
    <row r="13257" ht="12.75" x14ac:dyDescent="0.2"/>
    <row r="13258" ht="12.75" x14ac:dyDescent="0.2"/>
    <row r="13259" ht="12.75" x14ac:dyDescent="0.2"/>
    <row r="13260" ht="12.75" x14ac:dyDescent="0.2"/>
    <row r="13261" ht="12.75" x14ac:dyDescent="0.2"/>
    <row r="13262" ht="12.75" x14ac:dyDescent="0.2"/>
    <row r="13263" ht="12.75" x14ac:dyDescent="0.2"/>
    <row r="13264" ht="12.75" x14ac:dyDescent="0.2"/>
    <row r="13265" ht="12.75" x14ac:dyDescent="0.2"/>
    <row r="13266" ht="12.75" x14ac:dyDescent="0.2"/>
    <row r="13267" ht="12.75" x14ac:dyDescent="0.2"/>
    <row r="13268" ht="12.75" x14ac:dyDescent="0.2"/>
    <row r="13269" ht="12.75" x14ac:dyDescent="0.2"/>
    <row r="13270" ht="12.75" x14ac:dyDescent="0.2"/>
    <row r="13271" ht="12.75" x14ac:dyDescent="0.2"/>
    <row r="13272" ht="12.75" x14ac:dyDescent="0.2"/>
    <row r="13273" ht="12.75" x14ac:dyDescent="0.2"/>
    <row r="13274" ht="12.75" x14ac:dyDescent="0.2"/>
    <row r="13275" ht="12.75" x14ac:dyDescent="0.2"/>
    <row r="13276" ht="12.75" x14ac:dyDescent="0.2"/>
    <row r="13277" ht="12.75" x14ac:dyDescent="0.2"/>
    <row r="13278" ht="12.75" x14ac:dyDescent="0.2"/>
    <row r="13279" ht="12.75" x14ac:dyDescent="0.2"/>
    <row r="13280" ht="12.75" x14ac:dyDescent="0.2"/>
    <row r="13281" ht="12.75" x14ac:dyDescent="0.2"/>
    <row r="13282" ht="12.75" x14ac:dyDescent="0.2"/>
    <row r="13283" ht="12.75" x14ac:dyDescent="0.2"/>
    <row r="13284" ht="12.75" x14ac:dyDescent="0.2"/>
    <row r="13285" ht="12.75" x14ac:dyDescent="0.2"/>
    <row r="13286" ht="12.75" x14ac:dyDescent="0.2"/>
    <row r="13287" ht="12.75" x14ac:dyDescent="0.2"/>
    <row r="13288" ht="12.75" x14ac:dyDescent="0.2"/>
    <row r="13289" ht="12.75" x14ac:dyDescent="0.2"/>
    <row r="13290" ht="12.75" x14ac:dyDescent="0.2"/>
    <row r="13291" ht="12.75" x14ac:dyDescent="0.2"/>
    <row r="13292" ht="12.75" x14ac:dyDescent="0.2"/>
    <row r="13293" ht="12.75" x14ac:dyDescent="0.2"/>
    <row r="13294" ht="12.75" x14ac:dyDescent="0.2"/>
    <row r="13295" ht="12.75" x14ac:dyDescent="0.2"/>
    <row r="13296" ht="12.75" x14ac:dyDescent="0.2"/>
    <row r="13297" ht="12.75" x14ac:dyDescent="0.2"/>
    <row r="13298" ht="12.75" x14ac:dyDescent="0.2"/>
    <row r="13299" ht="12.75" x14ac:dyDescent="0.2"/>
    <row r="13300" ht="12.75" x14ac:dyDescent="0.2"/>
    <row r="13301" ht="12.75" x14ac:dyDescent="0.2"/>
    <row r="13302" ht="12.75" x14ac:dyDescent="0.2"/>
    <row r="13303" ht="12.75" x14ac:dyDescent="0.2"/>
    <row r="13304" ht="12.75" x14ac:dyDescent="0.2"/>
    <row r="13305" ht="12.75" x14ac:dyDescent="0.2"/>
    <row r="13306" ht="12.75" x14ac:dyDescent="0.2"/>
    <row r="13307" ht="12.75" x14ac:dyDescent="0.2"/>
    <row r="13308" ht="12.75" x14ac:dyDescent="0.2"/>
    <row r="13309" ht="12.75" x14ac:dyDescent="0.2"/>
    <row r="13310" ht="12.75" x14ac:dyDescent="0.2"/>
    <row r="13311" ht="12.75" x14ac:dyDescent="0.2"/>
    <row r="13312" ht="12.75" x14ac:dyDescent="0.2"/>
    <row r="13313" ht="12.75" x14ac:dyDescent="0.2"/>
    <row r="13314" ht="12.75" x14ac:dyDescent="0.2"/>
    <row r="13315" ht="12.75" x14ac:dyDescent="0.2"/>
    <row r="13316" ht="12.75" x14ac:dyDescent="0.2"/>
    <row r="13317" ht="12.75" x14ac:dyDescent="0.2"/>
    <row r="13318" ht="12.75" x14ac:dyDescent="0.2"/>
    <row r="13319" ht="12.75" x14ac:dyDescent="0.2"/>
    <row r="13320" ht="12.75" x14ac:dyDescent="0.2"/>
    <row r="13321" ht="12.75" x14ac:dyDescent="0.2"/>
    <row r="13322" ht="12.75" x14ac:dyDescent="0.2"/>
    <row r="13323" ht="12.75" x14ac:dyDescent="0.2"/>
    <row r="13324" ht="12.75" x14ac:dyDescent="0.2"/>
    <row r="13325" ht="12.75" x14ac:dyDescent="0.2"/>
    <row r="13326" ht="12.75" x14ac:dyDescent="0.2"/>
    <row r="13327" ht="12.75" x14ac:dyDescent="0.2"/>
    <row r="13328" ht="12.75" x14ac:dyDescent="0.2"/>
    <row r="13329" ht="12.75" x14ac:dyDescent="0.2"/>
    <row r="13330" ht="12.75" x14ac:dyDescent="0.2"/>
    <row r="13331" ht="12.75" x14ac:dyDescent="0.2"/>
    <row r="13332" ht="12.75" x14ac:dyDescent="0.2"/>
    <row r="13333" ht="12.75" x14ac:dyDescent="0.2"/>
    <row r="13334" ht="12.75" x14ac:dyDescent="0.2"/>
    <row r="13335" ht="12.75" x14ac:dyDescent="0.2"/>
    <row r="13336" ht="12.75" x14ac:dyDescent="0.2"/>
    <row r="13337" ht="12.75" x14ac:dyDescent="0.2"/>
    <row r="13338" ht="12.75" x14ac:dyDescent="0.2"/>
    <row r="13339" ht="12.75" x14ac:dyDescent="0.2"/>
    <row r="13340" ht="12.75" x14ac:dyDescent="0.2"/>
    <row r="13341" ht="12.75" x14ac:dyDescent="0.2"/>
    <row r="13342" ht="12.75" x14ac:dyDescent="0.2"/>
    <row r="13343" ht="12.75" x14ac:dyDescent="0.2"/>
    <row r="13344" ht="12.75" x14ac:dyDescent="0.2"/>
    <row r="13345" ht="12.75" x14ac:dyDescent="0.2"/>
    <row r="13346" ht="12.75" x14ac:dyDescent="0.2"/>
    <row r="13347" ht="12.75" x14ac:dyDescent="0.2"/>
    <row r="13348" ht="12.75" x14ac:dyDescent="0.2"/>
    <row r="13349" ht="12.75" x14ac:dyDescent="0.2"/>
    <row r="13350" ht="12.75" x14ac:dyDescent="0.2"/>
    <row r="13351" ht="12.75" x14ac:dyDescent="0.2"/>
    <row r="13352" ht="12.75" x14ac:dyDescent="0.2"/>
    <row r="13353" ht="12.75" x14ac:dyDescent="0.2"/>
    <row r="13354" ht="12.75" x14ac:dyDescent="0.2"/>
    <row r="13355" ht="12.75" x14ac:dyDescent="0.2"/>
    <row r="13356" ht="12.75" x14ac:dyDescent="0.2"/>
    <row r="13357" ht="12.75" x14ac:dyDescent="0.2"/>
    <row r="13358" ht="12.75" x14ac:dyDescent="0.2"/>
    <row r="13359" ht="12.75" x14ac:dyDescent="0.2"/>
    <row r="13360" ht="12.75" x14ac:dyDescent="0.2"/>
    <row r="13361" ht="12.75" x14ac:dyDescent="0.2"/>
    <row r="13362" ht="12.75" x14ac:dyDescent="0.2"/>
    <row r="13363" ht="12.75" x14ac:dyDescent="0.2"/>
    <row r="13364" ht="12.75" x14ac:dyDescent="0.2"/>
    <row r="13365" ht="12.75" x14ac:dyDescent="0.2"/>
    <row r="13366" ht="12.75" x14ac:dyDescent="0.2"/>
    <row r="13367" ht="12.75" x14ac:dyDescent="0.2"/>
    <row r="13368" ht="12.75" x14ac:dyDescent="0.2"/>
    <row r="13369" ht="12.75" x14ac:dyDescent="0.2"/>
    <row r="13370" ht="12.75" x14ac:dyDescent="0.2"/>
    <row r="13371" ht="12.75" x14ac:dyDescent="0.2"/>
    <row r="13372" ht="12.75" x14ac:dyDescent="0.2"/>
    <row r="13373" ht="12.75" x14ac:dyDescent="0.2"/>
    <row r="13374" ht="12.75" x14ac:dyDescent="0.2"/>
    <row r="13375" ht="12.75" x14ac:dyDescent="0.2"/>
    <row r="13376" ht="12.75" x14ac:dyDescent="0.2"/>
    <row r="13377" ht="12.75" x14ac:dyDescent="0.2"/>
    <row r="13378" ht="12.75" x14ac:dyDescent="0.2"/>
    <row r="13379" ht="12.75" x14ac:dyDescent="0.2"/>
    <row r="13380" ht="12.75" x14ac:dyDescent="0.2"/>
    <row r="13381" ht="12.75" x14ac:dyDescent="0.2"/>
    <row r="13382" ht="12.75" x14ac:dyDescent="0.2"/>
    <row r="13383" ht="12.75" x14ac:dyDescent="0.2"/>
    <row r="13384" ht="12.75" x14ac:dyDescent="0.2"/>
    <row r="13385" ht="12.75" x14ac:dyDescent="0.2"/>
    <row r="13386" ht="12.75" x14ac:dyDescent="0.2"/>
    <row r="13387" ht="12.75" x14ac:dyDescent="0.2"/>
    <row r="13388" ht="12.75" x14ac:dyDescent="0.2"/>
    <row r="13389" ht="12.75" x14ac:dyDescent="0.2"/>
    <row r="13390" ht="12.75" x14ac:dyDescent="0.2"/>
    <row r="13391" ht="12.75" x14ac:dyDescent="0.2"/>
    <row r="13392" ht="12.75" x14ac:dyDescent="0.2"/>
    <row r="13393" ht="12.75" x14ac:dyDescent="0.2"/>
    <row r="13394" ht="12.75" x14ac:dyDescent="0.2"/>
    <row r="13395" ht="12.75" x14ac:dyDescent="0.2"/>
    <row r="13396" ht="12.75" x14ac:dyDescent="0.2"/>
    <row r="13397" ht="12.75" x14ac:dyDescent="0.2"/>
    <row r="13398" ht="12.75" x14ac:dyDescent="0.2"/>
    <row r="13399" ht="12.75" x14ac:dyDescent="0.2"/>
    <row r="13400" ht="12.75" x14ac:dyDescent="0.2"/>
    <row r="13401" ht="12.75" x14ac:dyDescent="0.2"/>
    <row r="13402" ht="12.75" x14ac:dyDescent="0.2"/>
    <row r="13403" ht="12.75" x14ac:dyDescent="0.2"/>
    <row r="13404" ht="12.75" x14ac:dyDescent="0.2"/>
    <row r="13405" ht="12.75" x14ac:dyDescent="0.2"/>
    <row r="13406" ht="12.75" x14ac:dyDescent="0.2"/>
    <row r="13407" ht="12.75" x14ac:dyDescent="0.2"/>
    <row r="13408" ht="12.75" x14ac:dyDescent="0.2"/>
    <row r="13409" ht="12.75" x14ac:dyDescent="0.2"/>
    <row r="13410" ht="12.75" x14ac:dyDescent="0.2"/>
    <row r="13411" ht="12.75" x14ac:dyDescent="0.2"/>
    <row r="13412" ht="12.75" x14ac:dyDescent="0.2"/>
    <row r="13413" ht="12.75" x14ac:dyDescent="0.2"/>
    <row r="13414" ht="12.75" x14ac:dyDescent="0.2"/>
    <row r="13415" ht="12.75" x14ac:dyDescent="0.2"/>
    <row r="13416" ht="12.75" x14ac:dyDescent="0.2"/>
    <row r="13417" ht="12.75" x14ac:dyDescent="0.2"/>
    <row r="13418" ht="12.75" x14ac:dyDescent="0.2"/>
    <row r="13419" ht="12.75" x14ac:dyDescent="0.2"/>
    <row r="13420" ht="12.75" x14ac:dyDescent="0.2"/>
    <row r="13421" ht="12.75" x14ac:dyDescent="0.2"/>
    <row r="13422" ht="12.75" x14ac:dyDescent="0.2"/>
    <row r="13423" ht="12.75" x14ac:dyDescent="0.2"/>
    <row r="13424" ht="12.75" x14ac:dyDescent="0.2"/>
    <row r="13425" ht="12.75" x14ac:dyDescent="0.2"/>
    <row r="13426" ht="12.75" x14ac:dyDescent="0.2"/>
    <row r="13427" ht="12.75" x14ac:dyDescent="0.2"/>
    <row r="13428" ht="12.75" x14ac:dyDescent="0.2"/>
    <row r="13429" ht="12.75" x14ac:dyDescent="0.2"/>
    <row r="13430" ht="12.75" x14ac:dyDescent="0.2"/>
    <row r="13431" ht="12.75" x14ac:dyDescent="0.2"/>
    <row r="13432" ht="12.75" x14ac:dyDescent="0.2"/>
    <row r="13433" ht="12.75" x14ac:dyDescent="0.2"/>
    <row r="13434" ht="12.75" x14ac:dyDescent="0.2"/>
    <row r="13435" ht="12.75" x14ac:dyDescent="0.2"/>
    <row r="13436" ht="12.75" x14ac:dyDescent="0.2"/>
    <row r="13437" ht="12.75" x14ac:dyDescent="0.2"/>
    <row r="13438" ht="12.75" x14ac:dyDescent="0.2"/>
    <row r="13439" ht="12.75" x14ac:dyDescent="0.2"/>
    <row r="13440" ht="12.75" x14ac:dyDescent="0.2"/>
    <row r="13441" ht="12.75" x14ac:dyDescent="0.2"/>
    <row r="13442" ht="12.75" x14ac:dyDescent="0.2"/>
    <row r="13443" ht="12.75" x14ac:dyDescent="0.2"/>
    <row r="13444" ht="12.75" x14ac:dyDescent="0.2"/>
    <row r="13445" ht="12.75" x14ac:dyDescent="0.2"/>
    <row r="13446" ht="12.75" x14ac:dyDescent="0.2"/>
    <row r="13447" ht="12.75" x14ac:dyDescent="0.2"/>
    <row r="13448" ht="12.75" x14ac:dyDescent="0.2"/>
    <row r="13449" ht="12.75" x14ac:dyDescent="0.2"/>
    <row r="13450" ht="12.75" x14ac:dyDescent="0.2"/>
    <row r="13451" ht="12.75" x14ac:dyDescent="0.2"/>
    <row r="13452" ht="12.75" x14ac:dyDescent="0.2"/>
    <row r="13453" ht="12.75" x14ac:dyDescent="0.2"/>
    <row r="13454" ht="12.75" x14ac:dyDescent="0.2"/>
    <row r="13455" ht="12.75" x14ac:dyDescent="0.2"/>
    <row r="13456" ht="12.75" x14ac:dyDescent="0.2"/>
    <row r="13457" ht="12.75" x14ac:dyDescent="0.2"/>
    <row r="13458" ht="12.75" x14ac:dyDescent="0.2"/>
    <row r="13459" ht="12.75" x14ac:dyDescent="0.2"/>
    <row r="13460" ht="12.75" x14ac:dyDescent="0.2"/>
    <row r="13461" ht="12.75" x14ac:dyDescent="0.2"/>
    <row r="13462" ht="12.75" x14ac:dyDescent="0.2"/>
    <row r="13463" ht="12.75" x14ac:dyDescent="0.2"/>
    <row r="13464" ht="12.75" x14ac:dyDescent="0.2"/>
    <row r="13465" ht="12.75" x14ac:dyDescent="0.2"/>
    <row r="13466" ht="12.75" x14ac:dyDescent="0.2"/>
    <row r="13467" ht="12.75" x14ac:dyDescent="0.2"/>
    <row r="13468" ht="12.75" x14ac:dyDescent="0.2"/>
    <row r="13469" ht="12.75" x14ac:dyDescent="0.2"/>
    <row r="13470" ht="12.75" x14ac:dyDescent="0.2"/>
    <row r="13471" ht="12.75" x14ac:dyDescent="0.2"/>
    <row r="13472" ht="12.75" x14ac:dyDescent="0.2"/>
    <row r="13473" ht="12.75" x14ac:dyDescent="0.2"/>
    <row r="13474" ht="12.75" x14ac:dyDescent="0.2"/>
    <row r="13475" ht="12.75" x14ac:dyDescent="0.2"/>
    <row r="13476" ht="12.75" x14ac:dyDescent="0.2"/>
    <row r="13477" ht="12.75" x14ac:dyDescent="0.2"/>
    <row r="13478" ht="12.75" x14ac:dyDescent="0.2"/>
    <row r="13479" ht="12.75" x14ac:dyDescent="0.2"/>
    <row r="13480" ht="12.75" x14ac:dyDescent="0.2"/>
    <row r="13481" ht="12.75" x14ac:dyDescent="0.2"/>
    <row r="13482" ht="12.75" x14ac:dyDescent="0.2"/>
    <row r="13483" ht="12.75" x14ac:dyDescent="0.2"/>
    <row r="13484" ht="12.75" x14ac:dyDescent="0.2"/>
    <row r="13485" ht="12.75" x14ac:dyDescent="0.2"/>
    <row r="13486" ht="12.75" x14ac:dyDescent="0.2"/>
    <row r="13487" ht="12.75" x14ac:dyDescent="0.2"/>
    <row r="13488" ht="12.75" x14ac:dyDescent="0.2"/>
    <row r="13489" ht="12.75" x14ac:dyDescent="0.2"/>
    <row r="13490" ht="12.75" x14ac:dyDescent="0.2"/>
    <row r="13491" ht="12.75" x14ac:dyDescent="0.2"/>
    <row r="13492" ht="12.75" x14ac:dyDescent="0.2"/>
    <row r="13493" ht="12.75" x14ac:dyDescent="0.2"/>
    <row r="13494" ht="12.75" x14ac:dyDescent="0.2"/>
    <row r="13495" ht="12.75" x14ac:dyDescent="0.2"/>
    <row r="13496" ht="12.75" x14ac:dyDescent="0.2"/>
    <row r="13497" ht="12.75" x14ac:dyDescent="0.2"/>
    <row r="13498" ht="12.75" x14ac:dyDescent="0.2"/>
    <row r="13499" ht="12.75" x14ac:dyDescent="0.2"/>
    <row r="13500" ht="12.75" x14ac:dyDescent="0.2"/>
    <row r="13501" ht="12.75" x14ac:dyDescent="0.2"/>
    <row r="13502" ht="12.75" x14ac:dyDescent="0.2"/>
    <row r="13503" ht="12.75" x14ac:dyDescent="0.2"/>
    <row r="13504" ht="12.75" x14ac:dyDescent="0.2"/>
    <row r="13505" ht="12.75" x14ac:dyDescent="0.2"/>
    <row r="13506" ht="12.75" x14ac:dyDescent="0.2"/>
    <row r="13507" ht="12.75" x14ac:dyDescent="0.2"/>
    <row r="13508" ht="12.75" x14ac:dyDescent="0.2"/>
    <row r="13509" ht="12.75" x14ac:dyDescent="0.2"/>
    <row r="13510" ht="12.75" x14ac:dyDescent="0.2"/>
    <row r="13511" ht="12.75" x14ac:dyDescent="0.2"/>
    <row r="13512" ht="12.75" x14ac:dyDescent="0.2"/>
    <row r="13513" ht="12.75" x14ac:dyDescent="0.2"/>
    <row r="13514" ht="12.75" x14ac:dyDescent="0.2"/>
    <row r="13515" ht="12.75" x14ac:dyDescent="0.2"/>
    <row r="13516" ht="12.75" x14ac:dyDescent="0.2"/>
    <row r="13517" ht="12.75" x14ac:dyDescent="0.2"/>
    <row r="13518" ht="12.75" x14ac:dyDescent="0.2"/>
    <row r="13519" ht="12.75" x14ac:dyDescent="0.2"/>
    <row r="13520" ht="12.75" x14ac:dyDescent="0.2"/>
    <row r="13521" ht="12.75" x14ac:dyDescent="0.2"/>
    <row r="13522" ht="12.75" x14ac:dyDescent="0.2"/>
    <row r="13523" ht="12.75" x14ac:dyDescent="0.2"/>
    <row r="13524" ht="12.75" x14ac:dyDescent="0.2"/>
    <row r="13525" ht="12.75" x14ac:dyDescent="0.2"/>
    <row r="13526" ht="12.75" x14ac:dyDescent="0.2"/>
    <row r="13527" ht="12.75" x14ac:dyDescent="0.2"/>
    <row r="13528" ht="12.75" x14ac:dyDescent="0.2"/>
    <row r="13529" ht="12.75" x14ac:dyDescent="0.2"/>
    <row r="13530" ht="12.75" x14ac:dyDescent="0.2"/>
    <row r="13531" ht="12.75" x14ac:dyDescent="0.2"/>
    <row r="13532" ht="12.75" x14ac:dyDescent="0.2"/>
    <row r="13533" ht="12.75" x14ac:dyDescent="0.2"/>
    <row r="13534" ht="12.75" x14ac:dyDescent="0.2"/>
    <row r="13535" ht="12.75" x14ac:dyDescent="0.2"/>
    <row r="13536" ht="12.75" x14ac:dyDescent="0.2"/>
    <row r="13537" ht="12.75" x14ac:dyDescent="0.2"/>
    <row r="13538" ht="12.75" x14ac:dyDescent="0.2"/>
    <row r="13539" ht="12.75" x14ac:dyDescent="0.2"/>
    <row r="13540" ht="12.75" x14ac:dyDescent="0.2"/>
    <row r="13541" ht="12.75" x14ac:dyDescent="0.2"/>
    <row r="13542" ht="12.75" x14ac:dyDescent="0.2"/>
    <row r="13543" ht="12.75" x14ac:dyDescent="0.2"/>
    <row r="13544" ht="12.75" x14ac:dyDescent="0.2"/>
    <row r="13545" ht="12.75" x14ac:dyDescent="0.2"/>
    <row r="13546" ht="12.75" x14ac:dyDescent="0.2"/>
    <row r="13547" ht="12.75" x14ac:dyDescent="0.2"/>
    <row r="13548" ht="12.75" x14ac:dyDescent="0.2"/>
    <row r="13549" ht="12.75" x14ac:dyDescent="0.2"/>
    <row r="13550" ht="12.75" x14ac:dyDescent="0.2"/>
    <row r="13551" ht="12.75" x14ac:dyDescent="0.2"/>
    <row r="13552" ht="12.75" x14ac:dyDescent="0.2"/>
    <row r="13553" ht="12.75" x14ac:dyDescent="0.2"/>
    <row r="13554" ht="12.75" x14ac:dyDescent="0.2"/>
    <row r="13555" ht="12.75" x14ac:dyDescent="0.2"/>
    <row r="13556" ht="12.75" x14ac:dyDescent="0.2"/>
    <row r="13557" ht="12.75" x14ac:dyDescent="0.2"/>
    <row r="13558" ht="12.75" x14ac:dyDescent="0.2"/>
    <row r="13559" ht="12.75" x14ac:dyDescent="0.2"/>
    <row r="13560" ht="12.75" x14ac:dyDescent="0.2"/>
    <row r="13561" ht="12.75" x14ac:dyDescent="0.2"/>
    <row r="13562" ht="12.75" x14ac:dyDescent="0.2"/>
    <row r="13563" ht="12.75" x14ac:dyDescent="0.2"/>
    <row r="13564" ht="12.75" x14ac:dyDescent="0.2"/>
    <row r="13565" ht="12.75" x14ac:dyDescent="0.2"/>
    <row r="13566" ht="12.75" x14ac:dyDescent="0.2"/>
    <row r="13567" ht="12.75" x14ac:dyDescent="0.2"/>
    <row r="13568" ht="12.75" x14ac:dyDescent="0.2"/>
    <row r="13569" ht="12.75" x14ac:dyDescent="0.2"/>
    <row r="13570" ht="12.75" x14ac:dyDescent="0.2"/>
    <row r="13571" ht="12.75" x14ac:dyDescent="0.2"/>
    <row r="13572" ht="12.75" x14ac:dyDescent="0.2"/>
    <row r="13573" ht="12.75" x14ac:dyDescent="0.2"/>
    <row r="13574" ht="12.75" x14ac:dyDescent="0.2"/>
    <row r="13575" ht="12.75" x14ac:dyDescent="0.2"/>
    <row r="13576" ht="12.75" x14ac:dyDescent="0.2"/>
    <row r="13577" ht="12.75" x14ac:dyDescent="0.2"/>
    <row r="13578" ht="12.75" x14ac:dyDescent="0.2"/>
    <row r="13579" ht="12.75" x14ac:dyDescent="0.2"/>
    <row r="13580" ht="12.75" x14ac:dyDescent="0.2"/>
    <row r="13581" ht="12.75" x14ac:dyDescent="0.2"/>
    <row r="13582" ht="12.75" x14ac:dyDescent="0.2"/>
    <row r="13583" ht="12.75" x14ac:dyDescent="0.2"/>
    <row r="13584" ht="12.75" x14ac:dyDescent="0.2"/>
    <row r="13585" ht="12.75" x14ac:dyDescent="0.2"/>
    <row r="13586" ht="12.75" x14ac:dyDescent="0.2"/>
    <row r="13587" ht="12.75" x14ac:dyDescent="0.2"/>
    <row r="13588" ht="12.75" x14ac:dyDescent="0.2"/>
    <row r="13589" ht="12.75" x14ac:dyDescent="0.2"/>
    <row r="13590" ht="12.75" x14ac:dyDescent="0.2"/>
    <row r="13591" ht="12.75" x14ac:dyDescent="0.2"/>
    <row r="13592" ht="12.75" x14ac:dyDescent="0.2"/>
    <row r="13593" ht="12.75" x14ac:dyDescent="0.2"/>
    <row r="13594" ht="12.75" x14ac:dyDescent="0.2"/>
    <row r="13595" ht="12.75" x14ac:dyDescent="0.2"/>
    <row r="13596" ht="12.75" x14ac:dyDescent="0.2"/>
    <row r="13597" ht="12.75" x14ac:dyDescent="0.2"/>
    <row r="13598" ht="12.75" x14ac:dyDescent="0.2"/>
    <row r="13599" ht="12.75" x14ac:dyDescent="0.2"/>
    <row r="13600" ht="12.75" x14ac:dyDescent="0.2"/>
    <row r="13601" ht="12.75" x14ac:dyDescent="0.2"/>
    <row r="13602" ht="12.75" x14ac:dyDescent="0.2"/>
    <row r="13603" ht="12.75" x14ac:dyDescent="0.2"/>
    <row r="13604" ht="12.75" x14ac:dyDescent="0.2"/>
    <row r="13605" ht="12.75" x14ac:dyDescent="0.2"/>
    <row r="13606" ht="12.75" x14ac:dyDescent="0.2"/>
    <row r="13607" ht="12.75" x14ac:dyDescent="0.2"/>
    <row r="13608" ht="12.75" x14ac:dyDescent="0.2"/>
    <row r="13609" ht="12.75" x14ac:dyDescent="0.2"/>
    <row r="13610" ht="12.75" x14ac:dyDescent="0.2"/>
    <row r="13611" ht="12.75" x14ac:dyDescent="0.2"/>
    <row r="13612" ht="12.75" x14ac:dyDescent="0.2"/>
    <row r="13613" ht="12.75" x14ac:dyDescent="0.2"/>
    <row r="13614" ht="12.75" x14ac:dyDescent="0.2"/>
    <row r="13615" ht="12.75" x14ac:dyDescent="0.2"/>
    <row r="13616" ht="12.75" x14ac:dyDescent="0.2"/>
    <row r="13617" ht="12.75" x14ac:dyDescent="0.2"/>
    <row r="13618" ht="12.75" x14ac:dyDescent="0.2"/>
    <row r="13619" ht="12.75" x14ac:dyDescent="0.2"/>
    <row r="13620" ht="12.75" x14ac:dyDescent="0.2"/>
    <row r="13621" ht="12.75" x14ac:dyDescent="0.2"/>
    <row r="13622" ht="12.75" x14ac:dyDescent="0.2"/>
    <row r="13623" ht="12.75" x14ac:dyDescent="0.2"/>
    <row r="13624" ht="12.75" x14ac:dyDescent="0.2"/>
    <row r="13625" ht="12.75" x14ac:dyDescent="0.2"/>
    <row r="13626" ht="12.75" x14ac:dyDescent="0.2"/>
    <row r="13627" ht="12.75" x14ac:dyDescent="0.2"/>
    <row r="13628" ht="12.75" x14ac:dyDescent="0.2"/>
    <row r="13629" ht="12.75" x14ac:dyDescent="0.2"/>
    <row r="13630" ht="12.75" x14ac:dyDescent="0.2"/>
    <row r="13631" ht="12.75" x14ac:dyDescent="0.2"/>
    <row r="13632" ht="12.75" x14ac:dyDescent="0.2"/>
    <row r="13633" ht="12.75" x14ac:dyDescent="0.2"/>
    <row r="13634" ht="12.75" x14ac:dyDescent="0.2"/>
    <row r="13635" ht="12.75" x14ac:dyDescent="0.2"/>
    <row r="13636" ht="12.75" x14ac:dyDescent="0.2"/>
    <row r="13637" ht="12.75" x14ac:dyDescent="0.2"/>
    <row r="13638" ht="12.75" x14ac:dyDescent="0.2"/>
    <row r="13639" ht="12.75" x14ac:dyDescent="0.2"/>
    <row r="13640" ht="12.75" x14ac:dyDescent="0.2"/>
    <row r="13641" ht="12.75" x14ac:dyDescent="0.2"/>
    <row r="13642" ht="12.75" x14ac:dyDescent="0.2"/>
    <row r="13643" ht="12.75" x14ac:dyDescent="0.2"/>
    <row r="13644" ht="12.75" x14ac:dyDescent="0.2"/>
    <row r="13645" ht="12.75" x14ac:dyDescent="0.2"/>
    <row r="13646" ht="12.75" x14ac:dyDescent="0.2"/>
    <row r="13647" ht="12.75" x14ac:dyDescent="0.2"/>
    <row r="13648" ht="12.75" x14ac:dyDescent="0.2"/>
    <row r="13649" ht="12.75" x14ac:dyDescent="0.2"/>
    <row r="13650" ht="12.75" x14ac:dyDescent="0.2"/>
    <row r="13651" ht="12.75" x14ac:dyDescent="0.2"/>
    <row r="13652" ht="12.75" x14ac:dyDescent="0.2"/>
    <row r="13653" ht="12.75" x14ac:dyDescent="0.2"/>
    <row r="13654" ht="12.75" x14ac:dyDescent="0.2"/>
    <row r="13655" ht="12.75" x14ac:dyDescent="0.2"/>
    <row r="13656" ht="12.75" x14ac:dyDescent="0.2"/>
    <row r="13657" ht="12.75" x14ac:dyDescent="0.2"/>
    <row r="13658" ht="12.75" x14ac:dyDescent="0.2"/>
    <row r="13659" ht="12.75" x14ac:dyDescent="0.2"/>
    <row r="13660" ht="12.75" x14ac:dyDescent="0.2"/>
    <row r="13661" ht="12.75" x14ac:dyDescent="0.2"/>
    <row r="13662" ht="12.75" x14ac:dyDescent="0.2"/>
    <row r="13663" ht="12.75" x14ac:dyDescent="0.2"/>
    <row r="13664" ht="12.75" x14ac:dyDescent="0.2"/>
    <row r="13665" ht="12.75" x14ac:dyDescent="0.2"/>
    <row r="13666" ht="12.75" x14ac:dyDescent="0.2"/>
    <row r="13667" ht="12.75" x14ac:dyDescent="0.2"/>
    <row r="13668" ht="12.75" x14ac:dyDescent="0.2"/>
    <row r="13669" ht="12.75" x14ac:dyDescent="0.2"/>
    <row r="13670" ht="12.75" x14ac:dyDescent="0.2"/>
    <row r="13671" ht="12.75" x14ac:dyDescent="0.2"/>
    <row r="13672" ht="12.75" x14ac:dyDescent="0.2"/>
    <row r="13673" ht="12.75" x14ac:dyDescent="0.2"/>
    <row r="13674" ht="12.75" x14ac:dyDescent="0.2"/>
    <row r="13675" ht="12.75" x14ac:dyDescent="0.2"/>
    <row r="13676" ht="12.75" x14ac:dyDescent="0.2"/>
    <row r="13677" ht="12.75" x14ac:dyDescent="0.2"/>
    <row r="13678" ht="12.75" x14ac:dyDescent="0.2"/>
    <row r="13679" ht="12.75" x14ac:dyDescent="0.2"/>
    <row r="13680" ht="12.75" x14ac:dyDescent="0.2"/>
    <row r="13681" ht="12.75" x14ac:dyDescent="0.2"/>
    <row r="13682" ht="12.75" x14ac:dyDescent="0.2"/>
    <row r="13683" ht="12.75" x14ac:dyDescent="0.2"/>
    <row r="13684" ht="12.75" x14ac:dyDescent="0.2"/>
    <row r="13685" ht="12.75" x14ac:dyDescent="0.2"/>
    <row r="13686" ht="12.75" x14ac:dyDescent="0.2"/>
    <row r="13687" ht="12.75" x14ac:dyDescent="0.2"/>
    <row r="13688" ht="12.75" x14ac:dyDescent="0.2"/>
    <row r="13689" ht="12.75" x14ac:dyDescent="0.2"/>
    <row r="13690" ht="12.75" x14ac:dyDescent="0.2"/>
    <row r="13691" ht="12.75" x14ac:dyDescent="0.2"/>
    <row r="13692" ht="12.75" x14ac:dyDescent="0.2"/>
    <row r="13693" ht="12.75" x14ac:dyDescent="0.2"/>
    <row r="13694" ht="12.75" x14ac:dyDescent="0.2"/>
    <row r="13695" ht="12.75" x14ac:dyDescent="0.2"/>
    <row r="13696" ht="12.75" x14ac:dyDescent="0.2"/>
    <row r="13697" ht="12.75" x14ac:dyDescent="0.2"/>
    <row r="13698" ht="12.75" x14ac:dyDescent="0.2"/>
    <row r="13699" ht="12.75" x14ac:dyDescent="0.2"/>
    <row r="13700" ht="12.75" x14ac:dyDescent="0.2"/>
    <row r="13701" ht="12.75" x14ac:dyDescent="0.2"/>
    <row r="13702" ht="12.75" x14ac:dyDescent="0.2"/>
    <row r="13703" ht="12.75" x14ac:dyDescent="0.2"/>
    <row r="13704" ht="12.75" x14ac:dyDescent="0.2"/>
    <row r="13705" ht="12.75" x14ac:dyDescent="0.2"/>
    <row r="13706" ht="12.75" x14ac:dyDescent="0.2"/>
    <row r="13707" ht="12.75" x14ac:dyDescent="0.2"/>
    <row r="13708" ht="12.75" x14ac:dyDescent="0.2"/>
    <row r="13709" ht="12.75" x14ac:dyDescent="0.2"/>
    <row r="13710" ht="12.75" x14ac:dyDescent="0.2"/>
    <row r="13711" ht="12.75" x14ac:dyDescent="0.2"/>
    <row r="13712" ht="12.75" x14ac:dyDescent="0.2"/>
    <row r="13713" ht="12.75" x14ac:dyDescent="0.2"/>
    <row r="13714" ht="12.75" x14ac:dyDescent="0.2"/>
    <row r="13715" ht="12.75" x14ac:dyDescent="0.2"/>
    <row r="13716" ht="12.75" x14ac:dyDescent="0.2"/>
    <row r="13717" ht="12.75" x14ac:dyDescent="0.2"/>
    <row r="13718" ht="12.75" x14ac:dyDescent="0.2"/>
    <row r="13719" ht="12.75" x14ac:dyDescent="0.2"/>
    <row r="13720" ht="12.75" x14ac:dyDescent="0.2"/>
    <row r="13721" ht="12.75" x14ac:dyDescent="0.2"/>
    <row r="13722" ht="12.75" x14ac:dyDescent="0.2"/>
    <row r="13723" ht="12.75" x14ac:dyDescent="0.2"/>
    <row r="13724" ht="12.75" x14ac:dyDescent="0.2"/>
    <row r="13725" ht="12.75" x14ac:dyDescent="0.2"/>
    <row r="13726" ht="12.75" x14ac:dyDescent="0.2"/>
    <row r="13727" ht="12.75" x14ac:dyDescent="0.2"/>
    <row r="13728" ht="12.75" x14ac:dyDescent="0.2"/>
    <row r="13729" ht="12.75" x14ac:dyDescent="0.2"/>
    <row r="13730" ht="12.75" x14ac:dyDescent="0.2"/>
    <row r="13731" ht="12.75" x14ac:dyDescent="0.2"/>
    <row r="13732" ht="12.75" x14ac:dyDescent="0.2"/>
    <row r="13733" ht="12.75" x14ac:dyDescent="0.2"/>
    <row r="13734" ht="12.75" x14ac:dyDescent="0.2"/>
    <row r="13735" ht="12.75" x14ac:dyDescent="0.2"/>
    <row r="13736" ht="12.75" x14ac:dyDescent="0.2"/>
    <row r="13737" ht="12.75" x14ac:dyDescent="0.2"/>
    <row r="13738" ht="12.75" x14ac:dyDescent="0.2"/>
    <row r="13739" ht="12.75" x14ac:dyDescent="0.2"/>
    <row r="13740" ht="12.75" x14ac:dyDescent="0.2"/>
    <row r="13741" ht="12.75" x14ac:dyDescent="0.2"/>
    <row r="13742" ht="12.75" x14ac:dyDescent="0.2"/>
    <row r="13743" ht="12.75" x14ac:dyDescent="0.2"/>
    <row r="13744" ht="12.75" x14ac:dyDescent="0.2"/>
    <row r="13745" ht="12.75" x14ac:dyDescent="0.2"/>
    <row r="13746" ht="12.75" x14ac:dyDescent="0.2"/>
    <row r="13747" ht="12.75" x14ac:dyDescent="0.2"/>
    <row r="13748" ht="12.75" x14ac:dyDescent="0.2"/>
    <row r="13749" ht="12.75" x14ac:dyDescent="0.2"/>
    <row r="13750" ht="12.75" x14ac:dyDescent="0.2"/>
    <row r="13751" ht="12.75" x14ac:dyDescent="0.2"/>
    <row r="13752" ht="12.75" x14ac:dyDescent="0.2"/>
    <row r="13753" ht="12.75" x14ac:dyDescent="0.2"/>
    <row r="13754" ht="12.75" x14ac:dyDescent="0.2"/>
    <row r="13755" ht="12.75" x14ac:dyDescent="0.2"/>
    <row r="13756" ht="12.75" x14ac:dyDescent="0.2"/>
    <row r="13757" ht="12.75" x14ac:dyDescent="0.2"/>
    <row r="13758" ht="12.75" x14ac:dyDescent="0.2"/>
    <row r="13759" ht="12.75" x14ac:dyDescent="0.2"/>
    <row r="13760" ht="12.75" x14ac:dyDescent="0.2"/>
    <row r="13761" ht="12.75" x14ac:dyDescent="0.2"/>
    <row r="13762" ht="12.75" x14ac:dyDescent="0.2"/>
    <row r="13763" ht="12.75" x14ac:dyDescent="0.2"/>
    <row r="13764" ht="12.75" x14ac:dyDescent="0.2"/>
    <row r="13765" ht="12.75" x14ac:dyDescent="0.2"/>
    <row r="13766" ht="12.75" x14ac:dyDescent="0.2"/>
    <row r="13767" ht="12.75" x14ac:dyDescent="0.2"/>
    <row r="13768" ht="12.75" x14ac:dyDescent="0.2"/>
    <row r="13769" ht="12.75" x14ac:dyDescent="0.2"/>
    <row r="13770" ht="12.75" x14ac:dyDescent="0.2"/>
    <row r="13771" ht="12.75" x14ac:dyDescent="0.2"/>
    <row r="13772" ht="12.75" x14ac:dyDescent="0.2"/>
    <row r="13773" ht="12.75" x14ac:dyDescent="0.2"/>
    <row r="13774" ht="12.75" x14ac:dyDescent="0.2"/>
    <row r="13775" ht="12.75" x14ac:dyDescent="0.2"/>
    <row r="13776" ht="12.75" x14ac:dyDescent="0.2"/>
    <row r="13777" ht="12.75" x14ac:dyDescent="0.2"/>
    <row r="13778" ht="12.75" x14ac:dyDescent="0.2"/>
    <row r="13779" ht="12.75" x14ac:dyDescent="0.2"/>
    <row r="13780" ht="12.75" x14ac:dyDescent="0.2"/>
    <row r="13781" ht="12.75" x14ac:dyDescent="0.2"/>
    <row r="13782" ht="12.75" x14ac:dyDescent="0.2"/>
    <row r="13783" ht="12.75" x14ac:dyDescent="0.2"/>
    <row r="13784" ht="12.75" x14ac:dyDescent="0.2"/>
    <row r="13785" ht="12.75" x14ac:dyDescent="0.2"/>
    <row r="13786" ht="12.75" x14ac:dyDescent="0.2"/>
    <row r="13787" ht="12.75" x14ac:dyDescent="0.2"/>
    <row r="13788" ht="12.75" x14ac:dyDescent="0.2"/>
    <row r="13789" ht="12.75" x14ac:dyDescent="0.2"/>
    <row r="13790" ht="12.75" x14ac:dyDescent="0.2"/>
    <row r="13791" ht="12.75" x14ac:dyDescent="0.2"/>
    <row r="13792" ht="12.75" x14ac:dyDescent="0.2"/>
    <row r="13793" ht="12.75" x14ac:dyDescent="0.2"/>
    <row r="13794" ht="12.75" x14ac:dyDescent="0.2"/>
    <row r="13795" ht="12.75" x14ac:dyDescent="0.2"/>
    <row r="13796" ht="12.75" x14ac:dyDescent="0.2"/>
    <row r="13797" ht="12.75" x14ac:dyDescent="0.2"/>
    <row r="13798" ht="12.75" x14ac:dyDescent="0.2"/>
    <row r="13799" ht="12.75" x14ac:dyDescent="0.2"/>
    <row r="13800" ht="12.75" x14ac:dyDescent="0.2"/>
    <row r="13801" ht="12.75" x14ac:dyDescent="0.2"/>
    <row r="13802" ht="12.75" x14ac:dyDescent="0.2"/>
    <row r="13803" ht="12.75" x14ac:dyDescent="0.2"/>
    <row r="13804" ht="12.75" x14ac:dyDescent="0.2"/>
    <row r="13805" ht="12.75" x14ac:dyDescent="0.2"/>
    <row r="13806" ht="12.75" x14ac:dyDescent="0.2"/>
    <row r="13807" ht="12.75" x14ac:dyDescent="0.2"/>
    <row r="13808" ht="12.75" x14ac:dyDescent="0.2"/>
    <row r="13809" ht="12.75" x14ac:dyDescent="0.2"/>
    <row r="13810" ht="12.75" x14ac:dyDescent="0.2"/>
    <row r="13811" ht="12.75" x14ac:dyDescent="0.2"/>
    <row r="13812" ht="12.75" x14ac:dyDescent="0.2"/>
    <row r="13813" ht="12.75" x14ac:dyDescent="0.2"/>
    <row r="13814" ht="12.75" x14ac:dyDescent="0.2"/>
    <row r="13815" ht="12.75" x14ac:dyDescent="0.2"/>
    <row r="13816" ht="12.75" x14ac:dyDescent="0.2"/>
    <row r="13817" ht="12.75" x14ac:dyDescent="0.2"/>
    <row r="13818" ht="12.75" x14ac:dyDescent="0.2"/>
    <row r="13819" ht="12.75" x14ac:dyDescent="0.2"/>
    <row r="13820" ht="12.75" x14ac:dyDescent="0.2"/>
    <row r="13821" ht="12.75" x14ac:dyDescent="0.2"/>
    <row r="13822" ht="12.75" x14ac:dyDescent="0.2"/>
    <row r="13823" ht="12.75" x14ac:dyDescent="0.2"/>
    <row r="13824" ht="12.75" x14ac:dyDescent="0.2"/>
    <row r="13825" ht="12.75" x14ac:dyDescent="0.2"/>
    <row r="13826" ht="12.75" x14ac:dyDescent="0.2"/>
    <row r="13827" ht="12.75" x14ac:dyDescent="0.2"/>
    <row r="13828" ht="12.75" x14ac:dyDescent="0.2"/>
    <row r="13829" ht="12.75" x14ac:dyDescent="0.2"/>
    <row r="13830" ht="12.75" x14ac:dyDescent="0.2"/>
    <row r="13831" ht="12.75" x14ac:dyDescent="0.2"/>
    <row r="13832" ht="12.75" x14ac:dyDescent="0.2"/>
    <row r="13833" ht="12.75" x14ac:dyDescent="0.2"/>
    <row r="13834" ht="12.75" x14ac:dyDescent="0.2"/>
    <row r="13835" ht="12.75" x14ac:dyDescent="0.2"/>
    <row r="13836" ht="12.75" x14ac:dyDescent="0.2"/>
    <row r="13837" ht="12.75" x14ac:dyDescent="0.2"/>
    <row r="13838" ht="12.75" x14ac:dyDescent="0.2"/>
    <row r="13839" ht="12.75" x14ac:dyDescent="0.2"/>
    <row r="13840" ht="12.75" x14ac:dyDescent="0.2"/>
    <row r="13841" ht="12.75" x14ac:dyDescent="0.2"/>
    <row r="13842" ht="12.75" x14ac:dyDescent="0.2"/>
    <row r="13843" ht="12.75" x14ac:dyDescent="0.2"/>
    <row r="13844" ht="12.75" x14ac:dyDescent="0.2"/>
    <row r="13845" ht="12.75" x14ac:dyDescent="0.2"/>
    <row r="13846" ht="12.75" x14ac:dyDescent="0.2"/>
    <row r="13847" ht="12.75" x14ac:dyDescent="0.2"/>
    <row r="13848" ht="12.75" x14ac:dyDescent="0.2"/>
    <row r="13849" ht="12.75" x14ac:dyDescent="0.2"/>
    <row r="13850" ht="12.75" x14ac:dyDescent="0.2"/>
    <row r="13851" ht="12.75" x14ac:dyDescent="0.2"/>
    <row r="13852" ht="12.75" x14ac:dyDescent="0.2"/>
    <row r="13853" ht="12.75" x14ac:dyDescent="0.2"/>
    <row r="13854" ht="12.75" x14ac:dyDescent="0.2"/>
    <row r="13855" ht="12.75" x14ac:dyDescent="0.2"/>
    <row r="13856" ht="12.75" x14ac:dyDescent="0.2"/>
    <row r="13857" ht="12.75" x14ac:dyDescent="0.2"/>
    <row r="13858" ht="12.75" x14ac:dyDescent="0.2"/>
    <row r="13859" ht="12.75" x14ac:dyDescent="0.2"/>
    <row r="13860" ht="12.75" x14ac:dyDescent="0.2"/>
    <row r="13861" ht="12.75" x14ac:dyDescent="0.2"/>
    <row r="13862" ht="12.75" x14ac:dyDescent="0.2"/>
    <row r="13863" ht="12.75" x14ac:dyDescent="0.2"/>
    <row r="13864" ht="12.75" x14ac:dyDescent="0.2"/>
    <row r="13865" ht="12.75" x14ac:dyDescent="0.2"/>
    <row r="13866" ht="12.75" x14ac:dyDescent="0.2"/>
    <row r="13867" ht="12.75" x14ac:dyDescent="0.2"/>
    <row r="13868" ht="12.75" x14ac:dyDescent="0.2"/>
    <row r="13869" ht="12.75" x14ac:dyDescent="0.2"/>
    <row r="13870" ht="12.75" x14ac:dyDescent="0.2"/>
    <row r="13871" ht="12.75" x14ac:dyDescent="0.2"/>
    <row r="13872" ht="12.75" x14ac:dyDescent="0.2"/>
    <row r="13873" ht="12.75" x14ac:dyDescent="0.2"/>
    <row r="13874" ht="12.75" x14ac:dyDescent="0.2"/>
    <row r="13875" ht="12.75" x14ac:dyDescent="0.2"/>
    <row r="13876" ht="12.75" x14ac:dyDescent="0.2"/>
    <row r="13877" ht="12.75" x14ac:dyDescent="0.2"/>
    <row r="13878" ht="12.75" x14ac:dyDescent="0.2"/>
    <row r="13879" ht="12.75" x14ac:dyDescent="0.2"/>
    <row r="13880" ht="12.75" x14ac:dyDescent="0.2"/>
    <row r="13881" ht="12.75" x14ac:dyDescent="0.2"/>
    <row r="13882" ht="12.75" x14ac:dyDescent="0.2"/>
    <row r="13883" ht="12.75" x14ac:dyDescent="0.2"/>
    <row r="13884" ht="12.75" x14ac:dyDescent="0.2"/>
    <row r="13885" ht="12.75" x14ac:dyDescent="0.2"/>
    <row r="13886" ht="12.75" x14ac:dyDescent="0.2"/>
    <row r="13887" ht="12.75" x14ac:dyDescent="0.2"/>
    <row r="13888" ht="12.75" x14ac:dyDescent="0.2"/>
    <row r="13889" ht="12.75" x14ac:dyDescent="0.2"/>
    <row r="13890" ht="12.75" x14ac:dyDescent="0.2"/>
    <row r="13891" ht="12.75" x14ac:dyDescent="0.2"/>
    <row r="13892" ht="12.75" x14ac:dyDescent="0.2"/>
    <row r="13893" ht="12.75" x14ac:dyDescent="0.2"/>
    <row r="13894" ht="12.75" x14ac:dyDescent="0.2"/>
    <row r="13895" ht="12.75" x14ac:dyDescent="0.2"/>
    <row r="13896" ht="12.75" x14ac:dyDescent="0.2"/>
    <row r="13897" ht="12.75" x14ac:dyDescent="0.2"/>
    <row r="13898" ht="12.75" x14ac:dyDescent="0.2"/>
    <row r="13899" ht="12.75" x14ac:dyDescent="0.2"/>
    <row r="13900" ht="12.75" x14ac:dyDescent="0.2"/>
    <row r="13901" ht="12.75" x14ac:dyDescent="0.2"/>
    <row r="13902" ht="12.75" x14ac:dyDescent="0.2"/>
    <row r="13903" ht="12.75" x14ac:dyDescent="0.2"/>
    <row r="13904" ht="12.75" x14ac:dyDescent="0.2"/>
    <row r="13905" ht="12.75" x14ac:dyDescent="0.2"/>
    <row r="13906" ht="12.75" x14ac:dyDescent="0.2"/>
    <row r="13907" ht="12.75" x14ac:dyDescent="0.2"/>
    <row r="13908" ht="12.75" x14ac:dyDescent="0.2"/>
    <row r="13909" ht="12.75" x14ac:dyDescent="0.2"/>
    <row r="13910" ht="12.75" x14ac:dyDescent="0.2"/>
    <row r="13911" ht="12.75" x14ac:dyDescent="0.2"/>
    <row r="13912" ht="12.75" x14ac:dyDescent="0.2"/>
    <row r="13913" ht="12.75" x14ac:dyDescent="0.2"/>
    <row r="13914" ht="12.75" x14ac:dyDescent="0.2"/>
    <row r="13915" ht="12.75" x14ac:dyDescent="0.2"/>
    <row r="13916" ht="12.75" x14ac:dyDescent="0.2"/>
    <row r="13917" ht="12.75" x14ac:dyDescent="0.2"/>
    <row r="13918" ht="12.75" x14ac:dyDescent="0.2"/>
    <row r="13919" ht="12.75" x14ac:dyDescent="0.2"/>
    <row r="13920" ht="12.75" x14ac:dyDescent="0.2"/>
    <row r="13921" ht="12.75" x14ac:dyDescent="0.2"/>
    <row r="13922" ht="12.75" x14ac:dyDescent="0.2"/>
    <row r="13923" ht="12.75" x14ac:dyDescent="0.2"/>
    <row r="13924" ht="12.75" x14ac:dyDescent="0.2"/>
    <row r="13925" ht="12.75" x14ac:dyDescent="0.2"/>
    <row r="13926" ht="12.75" x14ac:dyDescent="0.2"/>
    <row r="13927" ht="12.75" x14ac:dyDescent="0.2"/>
    <row r="13928" ht="12.75" x14ac:dyDescent="0.2"/>
    <row r="13929" ht="12.75" x14ac:dyDescent="0.2"/>
    <row r="13930" ht="12.75" x14ac:dyDescent="0.2"/>
    <row r="13931" ht="12.75" x14ac:dyDescent="0.2"/>
    <row r="13932" ht="12.75" x14ac:dyDescent="0.2"/>
    <row r="13933" ht="12.75" x14ac:dyDescent="0.2"/>
    <row r="13934" ht="12.75" x14ac:dyDescent="0.2"/>
    <row r="13935" ht="12.75" x14ac:dyDescent="0.2"/>
    <row r="13936" ht="12.75" x14ac:dyDescent="0.2"/>
    <row r="13937" ht="12.75" x14ac:dyDescent="0.2"/>
    <row r="13938" ht="12.75" x14ac:dyDescent="0.2"/>
    <row r="13939" ht="12.75" x14ac:dyDescent="0.2"/>
    <row r="13940" ht="12.75" x14ac:dyDescent="0.2"/>
    <row r="13941" ht="12.75" x14ac:dyDescent="0.2"/>
    <row r="13942" ht="12.75" x14ac:dyDescent="0.2"/>
    <row r="13943" ht="12.75" x14ac:dyDescent="0.2"/>
    <row r="13944" ht="12.75" x14ac:dyDescent="0.2"/>
    <row r="13945" ht="12.75" x14ac:dyDescent="0.2"/>
    <row r="13946" ht="12.75" x14ac:dyDescent="0.2"/>
    <row r="13947" ht="12.75" x14ac:dyDescent="0.2"/>
    <row r="13948" ht="12.75" x14ac:dyDescent="0.2"/>
    <row r="13949" ht="12.75" x14ac:dyDescent="0.2"/>
    <row r="13950" ht="12.75" x14ac:dyDescent="0.2"/>
    <row r="13951" ht="12.75" x14ac:dyDescent="0.2"/>
    <row r="13952" ht="12.75" x14ac:dyDescent="0.2"/>
    <row r="13953" ht="12.75" x14ac:dyDescent="0.2"/>
    <row r="13954" ht="12.75" x14ac:dyDescent="0.2"/>
    <row r="13955" ht="12.75" x14ac:dyDescent="0.2"/>
    <row r="13956" ht="12.75" x14ac:dyDescent="0.2"/>
    <row r="13957" ht="12.75" x14ac:dyDescent="0.2"/>
    <row r="13958" ht="12.75" x14ac:dyDescent="0.2"/>
    <row r="13959" ht="12.75" x14ac:dyDescent="0.2"/>
    <row r="13960" ht="12.75" x14ac:dyDescent="0.2"/>
    <row r="13961" ht="12.75" x14ac:dyDescent="0.2"/>
    <row r="13962" ht="12.75" x14ac:dyDescent="0.2"/>
    <row r="13963" ht="12.75" x14ac:dyDescent="0.2"/>
    <row r="13964" ht="12.75" x14ac:dyDescent="0.2"/>
    <row r="13965" ht="12.75" x14ac:dyDescent="0.2"/>
    <row r="13966" ht="12.75" x14ac:dyDescent="0.2"/>
    <row r="13967" ht="12.75" x14ac:dyDescent="0.2"/>
    <row r="13968" ht="12.75" x14ac:dyDescent="0.2"/>
    <row r="13969" ht="12.75" x14ac:dyDescent="0.2"/>
    <row r="13970" ht="12.75" x14ac:dyDescent="0.2"/>
    <row r="13971" ht="12.75" x14ac:dyDescent="0.2"/>
    <row r="13972" ht="12.75" x14ac:dyDescent="0.2"/>
    <row r="13973" ht="12.75" x14ac:dyDescent="0.2"/>
    <row r="13974" ht="12.75" x14ac:dyDescent="0.2"/>
    <row r="13975" ht="12.75" x14ac:dyDescent="0.2"/>
    <row r="13976" ht="12.75" x14ac:dyDescent="0.2"/>
    <row r="13977" ht="12.75" x14ac:dyDescent="0.2"/>
    <row r="13978" ht="12.75" x14ac:dyDescent="0.2"/>
    <row r="13979" ht="12.75" x14ac:dyDescent="0.2"/>
    <row r="13980" ht="12.75" x14ac:dyDescent="0.2"/>
    <row r="13981" ht="12.75" x14ac:dyDescent="0.2"/>
    <row r="13982" ht="12.75" x14ac:dyDescent="0.2"/>
    <row r="13983" ht="12.75" x14ac:dyDescent="0.2"/>
    <row r="13984" ht="12.75" x14ac:dyDescent="0.2"/>
    <row r="13985" ht="12.75" x14ac:dyDescent="0.2"/>
    <row r="13986" ht="12.75" x14ac:dyDescent="0.2"/>
    <row r="13987" ht="12.75" x14ac:dyDescent="0.2"/>
    <row r="13988" ht="12.75" x14ac:dyDescent="0.2"/>
    <row r="13989" ht="12.75" x14ac:dyDescent="0.2"/>
    <row r="13990" ht="12.75" x14ac:dyDescent="0.2"/>
    <row r="13991" ht="12.75" x14ac:dyDescent="0.2"/>
    <row r="13992" ht="12.75" x14ac:dyDescent="0.2"/>
    <row r="13993" ht="12.75" x14ac:dyDescent="0.2"/>
    <row r="13994" ht="12.75" x14ac:dyDescent="0.2"/>
    <row r="13995" ht="12.75" x14ac:dyDescent="0.2"/>
    <row r="13996" ht="12.75" x14ac:dyDescent="0.2"/>
    <row r="13997" ht="12.75" x14ac:dyDescent="0.2"/>
    <row r="13998" ht="12.75" x14ac:dyDescent="0.2"/>
    <row r="13999" ht="12.75" x14ac:dyDescent="0.2"/>
    <row r="14000" ht="12.75" x14ac:dyDescent="0.2"/>
    <row r="14001" ht="12.75" x14ac:dyDescent="0.2"/>
    <row r="14002" ht="12.75" x14ac:dyDescent="0.2"/>
    <row r="14003" ht="12.75" x14ac:dyDescent="0.2"/>
    <row r="14004" ht="12.75" x14ac:dyDescent="0.2"/>
    <row r="14005" ht="12.75" x14ac:dyDescent="0.2"/>
    <row r="14006" ht="12.75" x14ac:dyDescent="0.2"/>
    <row r="14007" ht="12.75" x14ac:dyDescent="0.2"/>
    <row r="14008" ht="12.75" x14ac:dyDescent="0.2"/>
    <row r="14009" ht="12.75" x14ac:dyDescent="0.2"/>
    <row r="14010" ht="12.75" x14ac:dyDescent="0.2"/>
    <row r="14011" ht="12.75" x14ac:dyDescent="0.2"/>
    <row r="14012" ht="12.75" x14ac:dyDescent="0.2"/>
    <row r="14013" ht="12.75" x14ac:dyDescent="0.2"/>
    <row r="14014" ht="12.75" x14ac:dyDescent="0.2"/>
    <row r="14015" ht="12.75" x14ac:dyDescent="0.2"/>
    <row r="14016" ht="12.75" x14ac:dyDescent="0.2"/>
    <row r="14017" ht="12.75" x14ac:dyDescent="0.2"/>
    <row r="14018" ht="12.75" x14ac:dyDescent="0.2"/>
    <row r="14019" ht="12.75" x14ac:dyDescent="0.2"/>
    <row r="14020" ht="12.75" x14ac:dyDescent="0.2"/>
    <row r="14021" ht="12.75" x14ac:dyDescent="0.2"/>
    <row r="14022" ht="12.75" x14ac:dyDescent="0.2"/>
    <row r="14023" ht="12.75" x14ac:dyDescent="0.2"/>
    <row r="14024" ht="12.75" x14ac:dyDescent="0.2"/>
    <row r="14025" ht="12.75" x14ac:dyDescent="0.2"/>
    <row r="14026" ht="12.75" x14ac:dyDescent="0.2"/>
    <row r="14027" ht="12.75" x14ac:dyDescent="0.2"/>
    <row r="14028" ht="12.75" x14ac:dyDescent="0.2"/>
    <row r="14029" ht="12.75" x14ac:dyDescent="0.2"/>
    <row r="14030" ht="12.75" x14ac:dyDescent="0.2"/>
    <row r="14031" ht="12.75" x14ac:dyDescent="0.2"/>
    <row r="14032" ht="12.75" x14ac:dyDescent="0.2"/>
    <row r="14033" ht="12.75" x14ac:dyDescent="0.2"/>
    <row r="14034" ht="12.75" x14ac:dyDescent="0.2"/>
    <row r="14035" ht="12.75" x14ac:dyDescent="0.2"/>
    <row r="14036" ht="12.75" x14ac:dyDescent="0.2"/>
    <row r="14037" ht="12.75" x14ac:dyDescent="0.2"/>
    <row r="14038" ht="12.75" x14ac:dyDescent="0.2"/>
    <row r="14039" ht="12.75" x14ac:dyDescent="0.2"/>
    <row r="14040" ht="12.75" x14ac:dyDescent="0.2"/>
    <row r="14041" ht="12.75" x14ac:dyDescent="0.2"/>
    <row r="14042" ht="12.75" x14ac:dyDescent="0.2"/>
    <row r="14043" ht="12.75" x14ac:dyDescent="0.2"/>
    <row r="14044" ht="12.75" x14ac:dyDescent="0.2"/>
    <row r="14045" ht="12.75" x14ac:dyDescent="0.2"/>
    <row r="14046" ht="12.75" x14ac:dyDescent="0.2"/>
    <row r="14047" ht="12.75" x14ac:dyDescent="0.2"/>
    <row r="14048" ht="12.75" x14ac:dyDescent="0.2"/>
    <row r="14049" ht="12.75" x14ac:dyDescent="0.2"/>
    <row r="14050" ht="12.75" x14ac:dyDescent="0.2"/>
    <row r="14051" ht="12.75" x14ac:dyDescent="0.2"/>
    <row r="14052" ht="12.75" x14ac:dyDescent="0.2"/>
    <row r="14053" ht="12.75" x14ac:dyDescent="0.2"/>
    <row r="14054" ht="12.75" x14ac:dyDescent="0.2"/>
    <row r="14055" ht="12.75" x14ac:dyDescent="0.2"/>
    <row r="14056" ht="12.75" x14ac:dyDescent="0.2"/>
    <row r="14057" ht="12.75" x14ac:dyDescent="0.2"/>
    <row r="14058" ht="12.75" x14ac:dyDescent="0.2"/>
    <row r="14059" ht="12.75" x14ac:dyDescent="0.2"/>
    <row r="14060" ht="12.75" x14ac:dyDescent="0.2"/>
    <row r="14061" ht="12.75" x14ac:dyDescent="0.2"/>
    <row r="14062" ht="12.75" x14ac:dyDescent="0.2"/>
    <row r="14063" ht="12.75" x14ac:dyDescent="0.2"/>
    <row r="14064" ht="12.75" x14ac:dyDescent="0.2"/>
    <row r="14065" ht="12.75" x14ac:dyDescent="0.2"/>
    <row r="14066" ht="12.75" x14ac:dyDescent="0.2"/>
    <row r="14067" ht="12.75" x14ac:dyDescent="0.2"/>
    <row r="14068" ht="12.75" x14ac:dyDescent="0.2"/>
    <row r="14069" ht="12.75" x14ac:dyDescent="0.2"/>
    <row r="14070" ht="12.75" x14ac:dyDescent="0.2"/>
    <row r="14071" ht="12.75" x14ac:dyDescent="0.2"/>
    <row r="14072" ht="12.75" x14ac:dyDescent="0.2"/>
    <row r="14073" ht="12.75" x14ac:dyDescent="0.2"/>
    <row r="14074" ht="12.75" x14ac:dyDescent="0.2"/>
    <row r="14075" ht="12.75" x14ac:dyDescent="0.2"/>
    <row r="14076" ht="12.75" x14ac:dyDescent="0.2"/>
    <row r="14077" ht="12.75" x14ac:dyDescent="0.2"/>
    <row r="14078" ht="12.75" x14ac:dyDescent="0.2"/>
    <row r="14079" ht="12.75" x14ac:dyDescent="0.2"/>
    <row r="14080" ht="12.75" x14ac:dyDescent="0.2"/>
    <row r="14081" ht="12.75" x14ac:dyDescent="0.2"/>
    <row r="14082" ht="12.75" x14ac:dyDescent="0.2"/>
    <row r="14083" ht="12.75" x14ac:dyDescent="0.2"/>
    <row r="14084" ht="12.75" x14ac:dyDescent="0.2"/>
    <row r="14085" ht="12.75" x14ac:dyDescent="0.2"/>
    <row r="14086" ht="12.75" x14ac:dyDescent="0.2"/>
    <row r="14087" ht="12.75" x14ac:dyDescent="0.2"/>
    <row r="14088" ht="12.75" x14ac:dyDescent="0.2"/>
    <row r="14089" ht="12.75" x14ac:dyDescent="0.2"/>
    <row r="14090" ht="12.75" x14ac:dyDescent="0.2"/>
    <row r="14091" ht="12.75" x14ac:dyDescent="0.2"/>
    <row r="14092" ht="12.75" x14ac:dyDescent="0.2"/>
    <row r="14093" ht="12.75" x14ac:dyDescent="0.2"/>
    <row r="14094" ht="12.75" x14ac:dyDescent="0.2"/>
    <row r="14095" ht="12.75" x14ac:dyDescent="0.2"/>
    <row r="14096" ht="12.75" x14ac:dyDescent="0.2"/>
    <row r="14097" ht="12.75" x14ac:dyDescent="0.2"/>
    <row r="14098" ht="12.75" x14ac:dyDescent="0.2"/>
    <row r="14099" ht="12.75" x14ac:dyDescent="0.2"/>
    <row r="14100" ht="12.75" x14ac:dyDescent="0.2"/>
    <row r="14101" ht="12.75" x14ac:dyDescent="0.2"/>
    <row r="14102" ht="12.75" x14ac:dyDescent="0.2"/>
    <row r="14103" ht="12.75" x14ac:dyDescent="0.2"/>
    <row r="14104" ht="12.75" x14ac:dyDescent="0.2"/>
    <row r="14105" ht="12.75" x14ac:dyDescent="0.2"/>
    <row r="14106" ht="12.75" x14ac:dyDescent="0.2"/>
    <row r="14107" ht="12.75" x14ac:dyDescent="0.2"/>
    <row r="14108" ht="12.75" x14ac:dyDescent="0.2"/>
    <row r="14109" ht="12.75" x14ac:dyDescent="0.2"/>
    <row r="14110" ht="12.75" x14ac:dyDescent="0.2"/>
    <row r="14111" ht="12.75" x14ac:dyDescent="0.2"/>
    <row r="14112" ht="12.75" x14ac:dyDescent="0.2"/>
    <row r="14113" ht="12.75" x14ac:dyDescent="0.2"/>
    <row r="14114" ht="12.75" x14ac:dyDescent="0.2"/>
    <row r="14115" ht="12.75" x14ac:dyDescent="0.2"/>
    <row r="14116" ht="12.75" x14ac:dyDescent="0.2"/>
    <row r="14117" ht="12.75" x14ac:dyDescent="0.2"/>
    <row r="14118" ht="12.75" x14ac:dyDescent="0.2"/>
    <row r="14119" ht="12.75" x14ac:dyDescent="0.2"/>
    <row r="14120" ht="12.75" x14ac:dyDescent="0.2"/>
    <row r="14121" ht="12.75" x14ac:dyDescent="0.2"/>
    <row r="14122" ht="12.75" x14ac:dyDescent="0.2"/>
    <row r="14123" ht="12.75" x14ac:dyDescent="0.2"/>
    <row r="14124" ht="12.75" x14ac:dyDescent="0.2"/>
    <row r="14125" ht="12.75" x14ac:dyDescent="0.2"/>
    <row r="14126" ht="12.75" x14ac:dyDescent="0.2"/>
    <row r="14127" ht="12.75" x14ac:dyDescent="0.2"/>
    <row r="14128" ht="12.75" x14ac:dyDescent="0.2"/>
    <row r="14129" ht="12.75" x14ac:dyDescent="0.2"/>
    <row r="14130" ht="12.75" x14ac:dyDescent="0.2"/>
    <row r="14131" ht="12.75" x14ac:dyDescent="0.2"/>
    <row r="14132" ht="12.75" x14ac:dyDescent="0.2"/>
    <row r="14133" ht="12.75" x14ac:dyDescent="0.2"/>
    <row r="14134" ht="12.75" x14ac:dyDescent="0.2"/>
    <row r="14135" ht="12.75" x14ac:dyDescent="0.2"/>
    <row r="14136" ht="12.75" x14ac:dyDescent="0.2"/>
    <row r="14137" ht="12.75" x14ac:dyDescent="0.2"/>
    <row r="14138" ht="12.75" x14ac:dyDescent="0.2"/>
    <row r="14139" ht="12.75" x14ac:dyDescent="0.2"/>
    <row r="14140" ht="12.75" x14ac:dyDescent="0.2"/>
    <row r="14141" ht="12.75" x14ac:dyDescent="0.2"/>
    <row r="14142" ht="12.75" x14ac:dyDescent="0.2"/>
    <row r="14143" ht="12.75" x14ac:dyDescent="0.2"/>
    <row r="14144" ht="12.75" x14ac:dyDescent="0.2"/>
    <row r="14145" ht="12.75" x14ac:dyDescent="0.2"/>
    <row r="14146" ht="12.75" x14ac:dyDescent="0.2"/>
    <row r="14147" ht="12.75" x14ac:dyDescent="0.2"/>
    <row r="14148" ht="12.75" x14ac:dyDescent="0.2"/>
    <row r="14149" ht="12.75" x14ac:dyDescent="0.2"/>
    <row r="14150" ht="12.75" x14ac:dyDescent="0.2"/>
    <row r="14151" ht="12.75" x14ac:dyDescent="0.2"/>
    <row r="14152" ht="12.75" x14ac:dyDescent="0.2"/>
    <row r="14153" ht="12.75" x14ac:dyDescent="0.2"/>
    <row r="14154" ht="12.75" x14ac:dyDescent="0.2"/>
    <row r="14155" ht="12.75" x14ac:dyDescent="0.2"/>
    <row r="14156" ht="12.75" x14ac:dyDescent="0.2"/>
    <row r="14157" ht="12.75" x14ac:dyDescent="0.2"/>
    <row r="14158" ht="12.75" x14ac:dyDescent="0.2"/>
    <row r="14159" ht="12.75" x14ac:dyDescent="0.2"/>
    <row r="14160" ht="12.75" x14ac:dyDescent="0.2"/>
    <row r="14161" ht="12.75" x14ac:dyDescent="0.2"/>
    <row r="14162" ht="12.75" x14ac:dyDescent="0.2"/>
    <row r="14163" ht="12.75" x14ac:dyDescent="0.2"/>
    <row r="14164" ht="12.75" x14ac:dyDescent="0.2"/>
    <row r="14165" ht="12.75" x14ac:dyDescent="0.2"/>
    <row r="14166" ht="12.75" x14ac:dyDescent="0.2"/>
    <row r="14167" ht="12.75" x14ac:dyDescent="0.2"/>
    <row r="14168" ht="12.75" x14ac:dyDescent="0.2"/>
    <row r="14169" ht="12.75" x14ac:dyDescent="0.2"/>
    <row r="14170" ht="12.75" x14ac:dyDescent="0.2"/>
    <row r="14171" ht="12.75" x14ac:dyDescent="0.2"/>
    <row r="14172" ht="12.75" x14ac:dyDescent="0.2"/>
    <row r="14173" ht="12.75" x14ac:dyDescent="0.2"/>
    <row r="14174" ht="12.75" x14ac:dyDescent="0.2"/>
    <row r="14175" ht="12.75" x14ac:dyDescent="0.2"/>
    <row r="14176" ht="12.75" x14ac:dyDescent="0.2"/>
    <row r="14177" ht="12.75" x14ac:dyDescent="0.2"/>
    <row r="14178" ht="12.75" x14ac:dyDescent="0.2"/>
    <row r="14179" ht="12.75" x14ac:dyDescent="0.2"/>
    <row r="14180" ht="12.75" x14ac:dyDescent="0.2"/>
    <row r="14181" ht="12.75" x14ac:dyDescent="0.2"/>
    <row r="14182" ht="12.75" x14ac:dyDescent="0.2"/>
    <row r="14183" ht="12.75" x14ac:dyDescent="0.2"/>
    <row r="14184" ht="12.75" x14ac:dyDescent="0.2"/>
    <row r="14185" ht="12.75" x14ac:dyDescent="0.2"/>
    <row r="14186" ht="12.75" x14ac:dyDescent="0.2"/>
    <row r="14187" ht="12.75" x14ac:dyDescent="0.2"/>
    <row r="14188" ht="12.75" x14ac:dyDescent="0.2"/>
    <row r="14189" ht="12.75" x14ac:dyDescent="0.2"/>
    <row r="14190" ht="12.75" x14ac:dyDescent="0.2"/>
    <row r="14191" ht="12.75" x14ac:dyDescent="0.2"/>
    <row r="14192" ht="12.75" x14ac:dyDescent="0.2"/>
    <row r="14193" ht="12.75" x14ac:dyDescent="0.2"/>
    <row r="14194" ht="12.75" x14ac:dyDescent="0.2"/>
    <row r="14195" ht="12.75" x14ac:dyDescent="0.2"/>
    <row r="14196" ht="12.75" x14ac:dyDescent="0.2"/>
    <row r="14197" ht="12.75" x14ac:dyDescent="0.2"/>
    <row r="14198" ht="12.75" x14ac:dyDescent="0.2"/>
    <row r="14199" ht="12.75" x14ac:dyDescent="0.2"/>
    <row r="14200" ht="12.75" x14ac:dyDescent="0.2"/>
    <row r="14201" ht="12.75" x14ac:dyDescent="0.2"/>
    <row r="14202" ht="12.75" x14ac:dyDescent="0.2"/>
    <row r="14203" ht="12.75" x14ac:dyDescent="0.2"/>
    <row r="14204" ht="12.75" x14ac:dyDescent="0.2"/>
    <row r="14205" ht="12.75" x14ac:dyDescent="0.2"/>
    <row r="14206" ht="12.75" x14ac:dyDescent="0.2"/>
    <row r="14207" ht="12.75" x14ac:dyDescent="0.2"/>
    <row r="14208" ht="12.75" x14ac:dyDescent="0.2"/>
    <row r="14209" ht="12.75" x14ac:dyDescent="0.2"/>
    <row r="14210" ht="12.75" x14ac:dyDescent="0.2"/>
    <row r="14211" ht="12.75" x14ac:dyDescent="0.2"/>
    <row r="14212" ht="12.75" x14ac:dyDescent="0.2"/>
    <row r="14213" ht="12.75" x14ac:dyDescent="0.2"/>
    <row r="14214" ht="12.75" x14ac:dyDescent="0.2"/>
    <row r="14215" ht="12.75" x14ac:dyDescent="0.2"/>
    <row r="14216" ht="12.75" x14ac:dyDescent="0.2"/>
    <row r="14217" ht="12.75" x14ac:dyDescent="0.2"/>
    <row r="14218" ht="12.75" x14ac:dyDescent="0.2"/>
    <row r="14219" ht="12.75" x14ac:dyDescent="0.2"/>
    <row r="14220" ht="12.75" x14ac:dyDescent="0.2"/>
    <row r="14221" ht="12.75" x14ac:dyDescent="0.2"/>
    <row r="14222" ht="12.75" x14ac:dyDescent="0.2"/>
    <row r="14223" ht="12.75" x14ac:dyDescent="0.2"/>
    <row r="14224" ht="12.75" x14ac:dyDescent="0.2"/>
    <row r="14225" ht="12.75" x14ac:dyDescent="0.2"/>
    <row r="14226" ht="12.75" x14ac:dyDescent="0.2"/>
    <row r="14227" ht="12.75" x14ac:dyDescent="0.2"/>
    <row r="14228" ht="12.75" x14ac:dyDescent="0.2"/>
    <row r="14229" ht="12.75" x14ac:dyDescent="0.2"/>
    <row r="14230" ht="12.75" x14ac:dyDescent="0.2"/>
    <row r="14231" ht="12.75" x14ac:dyDescent="0.2"/>
    <row r="14232" ht="12.75" x14ac:dyDescent="0.2"/>
    <row r="14233" ht="12.75" x14ac:dyDescent="0.2"/>
    <row r="14234" ht="12.75" x14ac:dyDescent="0.2"/>
    <row r="14235" ht="12.75" x14ac:dyDescent="0.2"/>
    <row r="14236" ht="12.75" x14ac:dyDescent="0.2"/>
    <row r="14237" ht="12.75" x14ac:dyDescent="0.2"/>
    <row r="14238" ht="12.75" x14ac:dyDescent="0.2"/>
    <row r="14239" ht="12.75" x14ac:dyDescent="0.2"/>
    <row r="14240" ht="12.75" x14ac:dyDescent="0.2"/>
    <row r="14241" ht="12.75" x14ac:dyDescent="0.2"/>
    <row r="14242" ht="12.75" x14ac:dyDescent="0.2"/>
    <row r="14243" ht="12.75" x14ac:dyDescent="0.2"/>
    <row r="14244" ht="12.75" x14ac:dyDescent="0.2"/>
    <row r="14245" ht="12.75" x14ac:dyDescent="0.2"/>
    <row r="14246" ht="12.75" x14ac:dyDescent="0.2"/>
    <row r="14247" ht="12.75" x14ac:dyDescent="0.2"/>
    <row r="14248" ht="12.75" x14ac:dyDescent="0.2"/>
    <row r="14249" ht="12.75" x14ac:dyDescent="0.2"/>
    <row r="14250" ht="12.75" x14ac:dyDescent="0.2"/>
    <row r="14251" ht="12.75" x14ac:dyDescent="0.2"/>
    <row r="14252" ht="12.75" x14ac:dyDescent="0.2"/>
    <row r="14253" ht="12.75" x14ac:dyDescent="0.2"/>
    <row r="14254" ht="12.75" x14ac:dyDescent="0.2"/>
    <row r="14255" ht="12.75" x14ac:dyDescent="0.2"/>
    <row r="14256" ht="12.75" x14ac:dyDescent="0.2"/>
    <row r="14257" ht="12.75" x14ac:dyDescent="0.2"/>
    <row r="14258" ht="12.75" x14ac:dyDescent="0.2"/>
    <row r="14259" ht="12.75" x14ac:dyDescent="0.2"/>
    <row r="14260" ht="12.75" x14ac:dyDescent="0.2"/>
    <row r="14261" ht="12.75" x14ac:dyDescent="0.2"/>
    <row r="14262" ht="12.75" x14ac:dyDescent="0.2"/>
    <row r="14263" ht="12.75" x14ac:dyDescent="0.2"/>
    <row r="14264" ht="12.75" x14ac:dyDescent="0.2"/>
    <row r="14265" ht="12.75" x14ac:dyDescent="0.2"/>
    <row r="14266" ht="12.75" x14ac:dyDescent="0.2"/>
    <row r="14267" ht="12.75" x14ac:dyDescent="0.2"/>
    <row r="14268" ht="12.75" x14ac:dyDescent="0.2"/>
    <row r="14269" ht="12.75" x14ac:dyDescent="0.2"/>
    <row r="14270" ht="12.75" x14ac:dyDescent="0.2"/>
    <row r="14271" ht="12.75" x14ac:dyDescent="0.2"/>
    <row r="14272" ht="12.75" x14ac:dyDescent="0.2"/>
    <row r="14273" ht="12.75" x14ac:dyDescent="0.2"/>
    <row r="14274" ht="12.75" x14ac:dyDescent="0.2"/>
    <row r="14275" ht="12.75" x14ac:dyDescent="0.2"/>
    <row r="14276" ht="12.75" x14ac:dyDescent="0.2"/>
    <row r="14277" ht="12.75" x14ac:dyDescent="0.2"/>
    <row r="14278" ht="12.75" x14ac:dyDescent="0.2"/>
    <row r="14279" ht="12.75" x14ac:dyDescent="0.2"/>
    <row r="14280" ht="12.75" x14ac:dyDescent="0.2"/>
    <row r="14281" ht="12.75" x14ac:dyDescent="0.2"/>
    <row r="14282" ht="12.75" x14ac:dyDescent="0.2"/>
    <row r="14283" ht="12.75" x14ac:dyDescent="0.2"/>
    <row r="14284" ht="12.75" x14ac:dyDescent="0.2"/>
    <row r="14285" ht="12.75" x14ac:dyDescent="0.2"/>
    <row r="14286" ht="12.75" x14ac:dyDescent="0.2"/>
    <row r="14287" ht="12.75" x14ac:dyDescent="0.2"/>
    <row r="14288" ht="12.75" x14ac:dyDescent="0.2"/>
    <row r="14289" ht="12.75" x14ac:dyDescent="0.2"/>
    <row r="14290" ht="12.75" x14ac:dyDescent="0.2"/>
    <row r="14291" ht="12.75" x14ac:dyDescent="0.2"/>
    <row r="14292" ht="12.75" x14ac:dyDescent="0.2"/>
    <row r="14293" ht="12.75" x14ac:dyDescent="0.2"/>
    <row r="14294" ht="12.75" x14ac:dyDescent="0.2"/>
    <row r="14295" ht="12.75" x14ac:dyDescent="0.2"/>
    <row r="14296" ht="12.75" x14ac:dyDescent="0.2"/>
    <row r="14297" ht="12.75" x14ac:dyDescent="0.2"/>
    <row r="14298" ht="12.75" x14ac:dyDescent="0.2"/>
    <row r="14299" ht="12.75" x14ac:dyDescent="0.2"/>
    <row r="14300" ht="12.75" x14ac:dyDescent="0.2"/>
    <row r="14301" ht="12.75" x14ac:dyDescent="0.2"/>
    <row r="14302" ht="12.75" x14ac:dyDescent="0.2"/>
    <row r="14303" ht="12.75" x14ac:dyDescent="0.2"/>
    <row r="14304" ht="12.75" x14ac:dyDescent="0.2"/>
    <row r="14305" ht="12.75" x14ac:dyDescent="0.2"/>
    <row r="14306" ht="12.75" x14ac:dyDescent="0.2"/>
    <row r="14307" ht="12.75" x14ac:dyDescent="0.2"/>
    <row r="14308" ht="12.75" x14ac:dyDescent="0.2"/>
    <row r="14309" ht="12.75" x14ac:dyDescent="0.2"/>
    <row r="14310" ht="12.75" x14ac:dyDescent="0.2"/>
    <row r="14311" ht="12.75" x14ac:dyDescent="0.2"/>
    <row r="14312" ht="12.75" x14ac:dyDescent="0.2"/>
    <row r="14313" ht="12.75" x14ac:dyDescent="0.2"/>
    <row r="14314" ht="12.75" x14ac:dyDescent="0.2"/>
    <row r="14315" ht="12.75" x14ac:dyDescent="0.2"/>
    <row r="14316" ht="12.75" x14ac:dyDescent="0.2"/>
    <row r="14317" ht="12.75" x14ac:dyDescent="0.2"/>
    <row r="14318" ht="12.75" x14ac:dyDescent="0.2"/>
    <row r="14319" ht="12.75" x14ac:dyDescent="0.2"/>
    <row r="14320" ht="12.75" x14ac:dyDescent="0.2"/>
    <row r="14321" ht="12.75" x14ac:dyDescent="0.2"/>
    <row r="14322" ht="12.75" x14ac:dyDescent="0.2"/>
    <row r="14323" ht="12.75" x14ac:dyDescent="0.2"/>
    <row r="14324" ht="12.75" x14ac:dyDescent="0.2"/>
    <row r="14325" ht="12.75" x14ac:dyDescent="0.2"/>
    <row r="14326" ht="12.75" x14ac:dyDescent="0.2"/>
    <row r="14327" ht="12.75" x14ac:dyDescent="0.2"/>
    <row r="14328" ht="12.75" x14ac:dyDescent="0.2"/>
    <row r="14329" ht="12.75" x14ac:dyDescent="0.2"/>
    <row r="14330" ht="12.75" x14ac:dyDescent="0.2"/>
    <row r="14331" ht="12.75" x14ac:dyDescent="0.2"/>
    <row r="14332" ht="12.75" x14ac:dyDescent="0.2"/>
    <row r="14333" ht="12.75" x14ac:dyDescent="0.2"/>
    <row r="14334" ht="12.75" x14ac:dyDescent="0.2"/>
    <row r="14335" ht="12.75" x14ac:dyDescent="0.2"/>
    <row r="14336" ht="12.75" x14ac:dyDescent="0.2"/>
    <row r="14337" ht="12.75" x14ac:dyDescent="0.2"/>
    <row r="14338" ht="12.75" x14ac:dyDescent="0.2"/>
    <row r="14339" ht="12.75" x14ac:dyDescent="0.2"/>
    <row r="14340" ht="12.75" x14ac:dyDescent="0.2"/>
    <row r="14341" ht="12.75" x14ac:dyDescent="0.2"/>
    <row r="14342" ht="12.75" x14ac:dyDescent="0.2"/>
    <row r="14343" ht="12.75" x14ac:dyDescent="0.2"/>
    <row r="14344" ht="12.75" x14ac:dyDescent="0.2"/>
    <row r="14345" ht="12.75" x14ac:dyDescent="0.2"/>
    <row r="14346" ht="12.75" x14ac:dyDescent="0.2"/>
    <row r="14347" ht="12.75" x14ac:dyDescent="0.2"/>
    <row r="14348" ht="12.75" x14ac:dyDescent="0.2"/>
    <row r="14349" ht="12.75" x14ac:dyDescent="0.2"/>
    <row r="14350" ht="12.75" x14ac:dyDescent="0.2"/>
    <row r="14351" ht="12.75" x14ac:dyDescent="0.2"/>
    <row r="14352" ht="12.75" x14ac:dyDescent="0.2"/>
    <row r="14353" ht="12.75" x14ac:dyDescent="0.2"/>
    <row r="14354" ht="12.75" x14ac:dyDescent="0.2"/>
    <row r="14355" ht="12.75" x14ac:dyDescent="0.2"/>
    <row r="14356" ht="12.75" x14ac:dyDescent="0.2"/>
    <row r="14357" ht="12.75" x14ac:dyDescent="0.2"/>
    <row r="14358" ht="12.75" x14ac:dyDescent="0.2"/>
    <row r="14359" ht="12.75" x14ac:dyDescent="0.2"/>
    <row r="14360" ht="12.75" x14ac:dyDescent="0.2"/>
    <row r="14361" ht="12.75" x14ac:dyDescent="0.2"/>
    <row r="14362" ht="12.75" x14ac:dyDescent="0.2"/>
    <row r="14363" ht="12.75" x14ac:dyDescent="0.2"/>
    <row r="14364" ht="12.75" x14ac:dyDescent="0.2"/>
    <row r="14365" ht="12.75" x14ac:dyDescent="0.2"/>
    <row r="14366" ht="12.75" x14ac:dyDescent="0.2"/>
    <row r="14367" ht="12.75" x14ac:dyDescent="0.2"/>
    <row r="14368" ht="12.75" x14ac:dyDescent="0.2"/>
    <row r="14369" ht="12.75" x14ac:dyDescent="0.2"/>
    <row r="14370" ht="12.75" x14ac:dyDescent="0.2"/>
    <row r="14371" ht="12.75" x14ac:dyDescent="0.2"/>
    <row r="14372" ht="12.75" x14ac:dyDescent="0.2"/>
    <row r="14373" ht="12.75" x14ac:dyDescent="0.2"/>
    <row r="14374" ht="12.75" x14ac:dyDescent="0.2"/>
    <row r="14375" ht="12.75" x14ac:dyDescent="0.2"/>
    <row r="14376" ht="12.75" x14ac:dyDescent="0.2"/>
    <row r="14377" ht="12.75" x14ac:dyDescent="0.2"/>
    <row r="14378" ht="12.75" x14ac:dyDescent="0.2"/>
    <row r="14379" ht="12.75" x14ac:dyDescent="0.2"/>
    <row r="14380" ht="12.75" x14ac:dyDescent="0.2"/>
    <row r="14381" ht="12.75" x14ac:dyDescent="0.2"/>
    <row r="14382" ht="12.75" x14ac:dyDescent="0.2"/>
    <row r="14383" ht="12.75" x14ac:dyDescent="0.2"/>
    <row r="14384" ht="12.75" x14ac:dyDescent="0.2"/>
    <row r="14385" ht="12.75" x14ac:dyDescent="0.2"/>
    <row r="14386" ht="12.75" x14ac:dyDescent="0.2"/>
    <row r="14387" ht="12.75" x14ac:dyDescent="0.2"/>
    <row r="14388" ht="12.75" x14ac:dyDescent="0.2"/>
    <row r="14389" ht="12.75" x14ac:dyDescent="0.2"/>
    <row r="14390" ht="12.75" x14ac:dyDescent="0.2"/>
    <row r="14391" ht="12.75" x14ac:dyDescent="0.2"/>
    <row r="14392" ht="12.75" x14ac:dyDescent="0.2"/>
    <row r="14393" ht="12.75" x14ac:dyDescent="0.2"/>
    <row r="14394" ht="12.75" x14ac:dyDescent="0.2"/>
    <row r="14395" ht="12.75" x14ac:dyDescent="0.2"/>
    <row r="14396" ht="12.75" x14ac:dyDescent="0.2"/>
    <row r="14397" ht="12.75" x14ac:dyDescent="0.2"/>
    <row r="14398" ht="12.75" x14ac:dyDescent="0.2"/>
    <row r="14399" ht="12.75" x14ac:dyDescent="0.2"/>
    <row r="14400" ht="12.75" x14ac:dyDescent="0.2"/>
    <row r="14401" ht="12.75" x14ac:dyDescent="0.2"/>
    <row r="14402" ht="12.75" x14ac:dyDescent="0.2"/>
    <row r="14403" ht="12.75" x14ac:dyDescent="0.2"/>
    <row r="14404" ht="12.75" x14ac:dyDescent="0.2"/>
    <row r="14405" ht="12.75" x14ac:dyDescent="0.2"/>
    <row r="14406" ht="12.75" x14ac:dyDescent="0.2"/>
    <row r="14407" ht="12.75" x14ac:dyDescent="0.2"/>
    <row r="14408" ht="12.75" x14ac:dyDescent="0.2"/>
    <row r="14409" ht="12.75" x14ac:dyDescent="0.2"/>
    <row r="14410" ht="12.75" x14ac:dyDescent="0.2"/>
    <row r="14411" ht="12.75" x14ac:dyDescent="0.2"/>
    <row r="14412" ht="12.75" x14ac:dyDescent="0.2"/>
    <row r="14413" ht="12.75" x14ac:dyDescent="0.2"/>
    <row r="14414" ht="12.75" x14ac:dyDescent="0.2"/>
    <row r="14415" ht="12.75" x14ac:dyDescent="0.2"/>
    <row r="14416" ht="12.75" x14ac:dyDescent="0.2"/>
    <row r="14417" ht="12.75" x14ac:dyDescent="0.2"/>
    <row r="14418" ht="12.75" x14ac:dyDescent="0.2"/>
    <row r="14419" ht="12.75" x14ac:dyDescent="0.2"/>
    <row r="14420" ht="12.75" x14ac:dyDescent="0.2"/>
    <row r="14421" ht="12.75" x14ac:dyDescent="0.2"/>
    <row r="14422" ht="12.75" x14ac:dyDescent="0.2"/>
    <row r="14423" ht="12.75" x14ac:dyDescent="0.2"/>
    <row r="14424" ht="12.75" x14ac:dyDescent="0.2"/>
    <row r="14425" ht="12.75" x14ac:dyDescent="0.2"/>
    <row r="14426" ht="12.75" x14ac:dyDescent="0.2"/>
    <row r="14427" ht="12.75" x14ac:dyDescent="0.2"/>
    <row r="14428" ht="12.75" x14ac:dyDescent="0.2"/>
    <row r="14429" ht="12.75" x14ac:dyDescent="0.2"/>
    <row r="14430" ht="12.75" x14ac:dyDescent="0.2"/>
    <row r="14431" ht="12.75" x14ac:dyDescent="0.2"/>
    <row r="14432" ht="12.75" x14ac:dyDescent="0.2"/>
    <row r="14433" ht="12.75" x14ac:dyDescent="0.2"/>
    <row r="14434" ht="12.75" x14ac:dyDescent="0.2"/>
    <row r="14435" ht="12.75" x14ac:dyDescent="0.2"/>
    <row r="14436" ht="12.75" x14ac:dyDescent="0.2"/>
    <row r="14437" ht="12.75" x14ac:dyDescent="0.2"/>
    <row r="14438" ht="12.75" x14ac:dyDescent="0.2"/>
    <row r="14439" ht="12.75" x14ac:dyDescent="0.2"/>
    <row r="14440" ht="12.75" x14ac:dyDescent="0.2"/>
    <row r="14441" ht="12.75" x14ac:dyDescent="0.2"/>
    <row r="14442" ht="12.75" x14ac:dyDescent="0.2"/>
    <row r="14443" ht="12.75" x14ac:dyDescent="0.2"/>
    <row r="14444" ht="12.75" x14ac:dyDescent="0.2"/>
    <row r="14445" ht="12.75" x14ac:dyDescent="0.2"/>
    <row r="14446" ht="12.75" x14ac:dyDescent="0.2"/>
    <row r="14447" ht="12.75" x14ac:dyDescent="0.2"/>
    <row r="14448" ht="12.75" x14ac:dyDescent="0.2"/>
    <row r="14449" ht="12.75" x14ac:dyDescent="0.2"/>
    <row r="14450" ht="12.75" x14ac:dyDescent="0.2"/>
    <row r="14451" ht="12.75" x14ac:dyDescent="0.2"/>
    <row r="14452" ht="12.75" x14ac:dyDescent="0.2"/>
    <row r="14453" ht="12.75" x14ac:dyDescent="0.2"/>
    <row r="14454" ht="12.75" x14ac:dyDescent="0.2"/>
    <row r="14455" ht="12.75" x14ac:dyDescent="0.2"/>
    <row r="14456" ht="12.75" x14ac:dyDescent="0.2"/>
    <row r="14457" ht="12.75" x14ac:dyDescent="0.2"/>
    <row r="14458" ht="12.75" x14ac:dyDescent="0.2"/>
    <row r="14459" ht="12.75" x14ac:dyDescent="0.2"/>
    <row r="14460" ht="12.75" x14ac:dyDescent="0.2"/>
    <row r="14461" ht="12.75" x14ac:dyDescent="0.2"/>
    <row r="14462" ht="12.75" x14ac:dyDescent="0.2"/>
    <row r="14463" ht="12.75" x14ac:dyDescent="0.2"/>
    <row r="14464" ht="12.75" x14ac:dyDescent="0.2"/>
    <row r="14465" ht="12.75" x14ac:dyDescent="0.2"/>
    <row r="14466" ht="12.75" x14ac:dyDescent="0.2"/>
    <row r="14467" ht="12.75" x14ac:dyDescent="0.2"/>
    <row r="14468" ht="12.75" x14ac:dyDescent="0.2"/>
    <row r="14469" ht="12.75" x14ac:dyDescent="0.2"/>
    <row r="14470" ht="12.75" x14ac:dyDescent="0.2"/>
    <row r="14471" ht="12.75" x14ac:dyDescent="0.2"/>
    <row r="14472" ht="12.75" x14ac:dyDescent="0.2"/>
    <row r="14473" ht="12.75" x14ac:dyDescent="0.2"/>
    <row r="14474" ht="12.75" x14ac:dyDescent="0.2"/>
    <row r="14475" ht="12.75" x14ac:dyDescent="0.2"/>
    <row r="14476" ht="12.75" x14ac:dyDescent="0.2"/>
    <row r="14477" ht="12.75" x14ac:dyDescent="0.2"/>
    <row r="14478" ht="12.75" x14ac:dyDescent="0.2"/>
    <row r="14479" ht="12.75" x14ac:dyDescent="0.2"/>
    <row r="14480" ht="12.75" x14ac:dyDescent="0.2"/>
    <row r="14481" ht="12.75" x14ac:dyDescent="0.2"/>
    <row r="14482" ht="12.75" x14ac:dyDescent="0.2"/>
    <row r="14483" ht="12.75" x14ac:dyDescent="0.2"/>
    <row r="14484" ht="12.75" x14ac:dyDescent="0.2"/>
    <row r="14485" ht="12.75" x14ac:dyDescent="0.2"/>
    <row r="14486" ht="12.75" x14ac:dyDescent="0.2"/>
    <row r="14487" ht="12.75" x14ac:dyDescent="0.2"/>
    <row r="14488" ht="12.75" x14ac:dyDescent="0.2"/>
    <row r="14489" ht="12.75" x14ac:dyDescent="0.2"/>
    <row r="14490" ht="12.75" x14ac:dyDescent="0.2"/>
    <row r="14491" ht="12.75" x14ac:dyDescent="0.2"/>
    <row r="14492" ht="12.75" x14ac:dyDescent="0.2"/>
    <row r="14493" ht="12.75" x14ac:dyDescent="0.2"/>
    <row r="14494" ht="12.75" x14ac:dyDescent="0.2"/>
    <row r="14495" ht="12.75" x14ac:dyDescent="0.2"/>
    <row r="14496" ht="12.75" x14ac:dyDescent="0.2"/>
    <row r="14497" ht="12.75" x14ac:dyDescent="0.2"/>
    <row r="14498" ht="12.75" x14ac:dyDescent="0.2"/>
    <row r="14499" ht="12.75" x14ac:dyDescent="0.2"/>
    <row r="14500" ht="12.75" x14ac:dyDescent="0.2"/>
    <row r="14501" ht="12.75" x14ac:dyDescent="0.2"/>
    <row r="14502" ht="12.75" x14ac:dyDescent="0.2"/>
    <row r="14503" ht="12.75" x14ac:dyDescent="0.2"/>
    <row r="14504" ht="12.75" x14ac:dyDescent="0.2"/>
    <row r="14505" ht="12.75" x14ac:dyDescent="0.2"/>
    <row r="14506" ht="12.75" x14ac:dyDescent="0.2"/>
    <row r="14507" ht="12.75" x14ac:dyDescent="0.2"/>
    <row r="14508" ht="12.75" x14ac:dyDescent="0.2"/>
    <row r="14509" ht="12.75" x14ac:dyDescent="0.2"/>
    <row r="14510" ht="12.75" x14ac:dyDescent="0.2"/>
    <row r="14511" ht="12.75" x14ac:dyDescent="0.2"/>
    <row r="14512" ht="12.75" x14ac:dyDescent="0.2"/>
    <row r="14513" ht="12.75" x14ac:dyDescent="0.2"/>
    <row r="14514" ht="12.75" x14ac:dyDescent="0.2"/>
    <row r="14515" ht="12.75" x14ac:dyDescent="0.2"/>
    <row r="14516" ht="12.75" x14ac:dyDescent="0.2"/>
    <row r="14517" ht="12.75" x14ac:dyDescent="0.2"/>
    <row r="14518" ht="12.75" x14ac:dyDescent="0.2"/>
    <row r="14519" ht="12.75" x14ac:dyDescent="0.2"/>
    <row r="14520" ht="12.75" x14ac:dyDescent="0.2"/>
    <row r="14521" ht="12.75" x14ac:dyDescent="0.2"/>
    <row r="14522" ht="12.75" x14ac:dyDescent="0.2"/>
    <row r="14523" ht="12.75" x14ac:dyDescent="0.2"/>
    <row r="14524" ht="12.75" x14ac:dyDescent="0.2"/>
    <row r="14525" ht="12.75" x14ac:dyDescent="0.2"/>
    <row r="14526" ht="12.75" x14ac:dyDescent="0.2"/>
    <row r="14527" ht="12.75" x14ac:dyDescent="0.2"/>
    <row r="14528" ht="12.75" x14ac:dyDescent="0.2"/>
    <row r="14529" ht="12.75" x14ac:dyDescent="0.2"/>
    <row r="14530" ht="12.75" x14ac:dyDescent="0.2"/>
    <row r="14531" ht="12.75" x14ac:dyDescent="0.2"/>
    <row r="14532" ht="12.75" x14ac:dyDescent="0.2"/>
    <row r="14533" ht="12.75" x14ac:dyDescent="0.2"/>
    <row r="14534" ht="12.75" x14ac:dyDescent="0.2"/>
    <row r="14535" ht="12.75" x14ac:dyDescent="0.2"/>
    <row r="14536" ht="12.75" x14ac:dyDescent="0.2"/>
    <row r="14537" ht="12.75" x14ac:dyDescent="0.2"/>
    <row r="14538" ht="12.75" x14ac:dyDescent="0.2"/>
    <row r="14539" ht="12.75" x14ac:dyDescent="0.2"/>
    <row r="14540" ht="12.75" x14ac:dyDescent="0.2"/>
    <row r="14541" ht="12.75" x14ac:dyDescent="0.2"/>
    <row r="14542" ht="12.75" x14ac:dyDescent="0.2"/>
    <row r="14543" ht="12.75" x14ac:dyDescent="0.2"/>
    <row r="14544" ht="12.75" x14ac:dyDescent="0.2"/>
    <row r="14545" ht="12.75" x14ac:dyDescent="0.2"/>
    <row r="14546" ht="12.75" x14ac:dyDescent="0.2"/>
    <row r="14547" ht="12.75" x14ac:dyDescent="0.2"/>
    <row r="14548" ht="12.75" x14ac:dyDescent="0.2"/>
    <row r="14549" ht="12.75" x14ac:dyDescent="0.2"/>
    <row r="14550" ht="12.75" x14ac:dyDescent="0.2"/>
    <row r="14551" ht="12.75" x14ac:dyDescent="0.2"/>
    <row r="14552" ht="12.75" x14ac:dyDescent="0.2"/>
    <row r="14553" ht="12.75" x14ac:dyDescent="0.2"/>
    <row r="14554" ht="12.75" x14ac:dyDescent="0.2"/>
    <row r="14555" ht="12.75" x14ac:dyDescent="0.2"/>
    <row r="14556" ht="12.75" x14ac:dyDescent="0.2"/>
    <row r="14557" ht="12.75" x14ac:dyDescent="0.2"/>
    <row r="14558" ht="12.75" x14ac:dyDescent="0.2"/>
    <row r="14559" ht="12.75" x14ac:dyDescent="0.2"/>
    <row r="14560" ht="12.75" x14ac:dyDescent="0.2"/>
    <row r="14561" ht="12.75" x14ac:dyDescent="0.2"/>
    <row r="14562" ht="12.75" x14ac:dyDescent="0.2"/>
    <row r="14563" ht="12.75" x14ac:dyDescent="0.2"/>
    <row r="14564" ht="12.75" x14ac:dyDescent="0.2"/>
    <row r="14565" ht="12.75" x14ac:dyDescent="0.2"/>
    <row r="14566" ht="12.75" x14ac:dyDescent="0.2"/>
    <row r="14567" ht="12.75" x14ac:dyDescent="0.2"/>
    <row r="14568" ht="12.75" x14ac:dyDescent="0.2"/>
    <row r="14569" ht="12.75" x14ac:dyDescent="0.2"/>
    <row r="14570" ht="12.75" x14ac:dyDescent="0.2"/>
    <row r="14571" ht="12.75" x14ac:dyDescent="0.2"/>
    <row r="14572" ht="12.75" x14ac:dyDescent="0.2"/>
    <row r="14573" ht="12.75" x14ac:dyDescent="0.2"/>
    <row r="14574" ht="12.75" x14ac:dyDescent="0.2"/>
    <row r="14575" ht="12.75" x14ac:dyDescent="0.2"/>
    <row r="14576" ht="12.75" x14ac:dyDescent="0.2"/>
    <row r="14577" ht="12.75" x14ac:dyDescent="0.2"/>
    <row r="14578" ht="12.75" x14ac:dyDescent="0.2"/>
    <row r="14579" ht="12.75" x14ac:dyDescent="0.2"/>
    <row r="14580" ht="12.75" x14ac:dyDescent="0.2"/>
    <row r="14581" ht="12.75" x14ac:dyDescent="0.2"/>
    <row r="14582" ht="12.75" x14ac:dyDescent="0.2"/>
    <row r="14583" ht="12.75" x14ac:dyDescent="0.2"/>
    <row r="14584" ht="12.75" x14ac:dyDescent="0.2"/>
    <row r="14585" ht="12.75" x14ac:dyDescent="0.2"/>
    <row r="14586" ht="12.75" x14ac:dyDescent="0.2"/>
    <row r="14587" ht="12.75" x14ac:dyDescent="0.2"/>
    <row r="14588" ht="12.75" x14ac:dyDescent="0.2"/>
    <row r="14589" ht="12.75" x14ac:dyDescent="0.2"/>
    <row r="14590" ht="12.75" x14ac:dyDescent="0.2"/>
    <row r="14591" ht="12.75" x14ac:dyDescent="0.2"/>
    <row r="14592" ht="12.75" x14ac:dyDescent="0.2"/>
    <row r="14593" ht="12.75" x14ac:dyDescent="0.2"/>
    <row r="14594" ht="12.75" x14ac:dyDescent="0.2"/>
    <row r="14595" ht="12.75" x14ac:dyDescent="0.2"/>
    <row r="14596" ht="12.75" x14ac:dyDescent="0.2"/>
    <row r="14597" ht="12.75" x14ac:dyDescent="0.2"/>
    <row r="14598" ht="12.75" x14ac:dyDescent="0.2"/>
    <row r="14599" ht="12.75" x14ac:dyDescent="0.2"/>
    <row r="14600" ht="12.75" x14ac:dyDescent="0.2"/>
    <row r="14601" ht="12.75" x14ac:dyDescent="0.2"/>
    <row r="14602" ht="12.75" x14ac:dyDescent="0.2"/>
    <row r="14603" ht="12.75" x14ac:dyDescent="0.2"/>
    <row r="14604" ht="12.75" x14ac:dyDescent="0.2"/>
    <row r="14605" ht="12.75" x14ac:dyDescent="0.2"/>
    <row r="14606" ht="12.75" x14ac:dyDescent="0.2"/>
    <row r="14607" ht="12.75" x14ac:dyDescent="0.2"/>
    <row r="14608" ht="12.75" x14ac:dyDescent="0.2"/>
    <row r="14609" ht="12.75" x14ac:dyDescent="0.2"/>
    <row r="14610" ht="12.75" x14ac:dyDescent="0.2"/>
    <row r="14611" ht="12.75" x14ac:dyDescent="0.2"/>
    <row r="14612" ht="12.75" x14ac:dyDescent="0.2"/>
    <row r="14613" ht="12.75" x14ac:dyDescent="0.2"/>
    <row r="14614" ht="12.75" x14ac:dyDescent="0.2"/>
    <row r="14615" ht="12.75" x14ac:dyDescent="0.2"/>
    <row r="14616" ht="12.75" x14ac:dyDescent="0.2"/>
    <row r="14617" ht="12.75" x14ac:dyDescent="0.2"/>
    <row r="14618" ht="12.75" x14ac:dyDescent="0.2"/>
    <row r="14619" ht="12.75" x14ac:dyDescent="0.2"/>
    <row r="14620" ht="12.75" x14ac:dyDescent="0.2"/>
    <row r="14621" ht="12.75" x14ac:dyDescent="0.2"/>
    <row r="14622" ht="12.75" x14ac:dyDescent="0.2"/>
    <row r="14623" ht="12.75" x14ac:dyDescent="0.2"/>
    <row r="14624" ht="12.75" x14ac:dyDescent="0.2"/>
    <row r="14625" ht="12.75" x14ac:dyDescent="0.2"/>
    <row r="14626" ht="12.75" x14ac:dyDescent="0.2"/>
    <row r="14627" ht="12.75" x14ac:dyDescent="0.2"/>
    <row r="14628" ht="12.75" x14ac:dyDescent="0.2"/>
    <row r="14629" ht="12.75" x14ac:dyDescent="0.2"/>
    <row r="14630" ht="12.75" x14ac:dyDescent="0.2"/>
    <row r="14631" ht="12.75" x14ac:dyDescent="0.2"/>
    <row r="14632" ht="12.75" x14ac:dyDescent="0.2"/>
    <row r="14633" ht="12.75" x14ac:dyDescent="0.2"/>
    <row r="14634" ht="12.75" x14ac:dyDescent="0.2"/>
    <row r="14635" ht="12.75" x14ac:dyDescent="0.2"/>
    <row r="14636" ht="12.75" x14ac:dyDescent="0.2"/>
    <row r="14637" ht="12.75" x14ac:dyDescent="0.2"/>
    <row r="14638" ht="12.75" x14ac:dyDescent="0.2"/>
    <row r="14639" ht="12.75" x14ac:dyDescent="0.2"/>
    <row r="14640" ht="12.75" x14ac:dyDescent="0.2"/>
    <row r="14641" ht="12.75" x14ac:dyDescent="0.2"/>
    <row r="14642" ht="12.75" x14ac:dyDescent="0.2"/>
    <row r="14643" ht="12.75" x14ac:dyDescent="0.2"/>
    <row r="14644" ht="12.75" x14ac:dyDescent="0.2"/>
    <row r="14645" ht="12.75" x14ac:dyDescent="0.2"/>
    <row r="14646" ht="12.75" x14ac:dyDescent="0.2"/>
    <row r="14647" ht="12.75" x14ac:dyDescent="0.2"/>
    <row r="14648" ht="12.75" x14ac:dyDescent="0.2"/>
    <row r="14649" ht="12.75" x14ac:dyDescent="0.2"/>
    <row r="14650" ht="12.75" x14ac:dyDescent="0.2"/>
    <row r="14651" ht="12.75" x14ac:dyDescent="0.2"/>
    <row r="14652" ht="12.75" x14ac:dyDescent="0.2"/>
    <row r="14653" ht="12.75" x14ac:dyDescent="0.2"/>
    <row r="14654" ht="12.75" x14ac:dyDescent="0.2"/>
    <row r="14655" ht="12.75" x14ac:dyDescent="0.2"/>
    <row r="14656" ht="12.75" x14ac:dyDescent="0.2"/>
    <row r="14657" ht="12.75" x14ac:dyDescent="0.2"/>
    <row r="14658" ht="12.75" x14ac:dyDescent="0.2"/>
    <row r="14659" ht="12.75" x14ac:dyDescent="0.2"/>
    <row r="14660" ht="12.75" x14ac:dyDescent="0.2"/>
    <row r="14661" ht="12.75" x14ac:dyDescent="0.2"/>
    <row r="14662" ht="12.75" x14ac:dyDescent="0.2"/>
    <row r="14663" ht="12.75" x14ac:dyDescent="0.2"/>
    <row r="14664" ht="12.75" x14ac:dyDescent="0.2"/>
    <row r="14665" ht="12.75" x14ac:dyDescent="0.2"/>
    <row r="14666" ht="12.75" x14ac:dyDescent="0.2"/>
    <row r="14667" ht="12.75" x14ac:dyDescent="0.2"/>
    <row r="14668" ht="12.75" x14ac:dyDescent="0.2"/>
    <row r="14669" ht="12.75" x14ac:dyDescent="0.2"/>
    <row r="14670" ht="12.75" x14ac:dyDescent="0.2"/>
    <row r="14671" ht="12.75" x14ac:dyDescent="0.2"/>
    <row r="14672" ht="12.75" x14ac:dyDescent="0.2"/>
    <row r="14673" ht="12.75" x14ac:dyDescent="0.2"/>
    <row r="14674" ht="12.75" x14ac:dyDescent="0.2"/>
    <row r="14675" ht="12.75" x14ac:dyDescent="0.2"/>
    <row r="14676" ht="12.75" x14ac:dyDescent="0.2"/>
    <row r="14677" ht="12.75" x14ac:dyDescent="0.2"/>
    <row r="14678" ht="12.75" x14ac:dyDescent="0.2"/>
    <row r="14679" ht="12.75" x14ac:dyDescent="0.2"/>
    <row r="14680" ht="12.75" x14ac:dyDescent="0.2"/>
    <row r="14681" ht="12.75" x14ac:dyDescent="0.2"/>
    <row r="14682" ht="12.75" x14ac:dyDescent="0.2"/>
    <row r="14683" ht="12.75" x14ac:dyDescent="0.2"/>
    <row r="14684" ht="12.75" x14ac:dyDescent="0.2"/>
    <row r="14685" ht="12.75" x14ac:dyDescent="0.2"/>
    <row r="14686" ht="12.75" x14ac:dyDescent="0.2"/>
    <row r="14687" ht="12.75" x14ac:dyDescent="0.2"/>
    <row r="14688" ht="12.75" x14ac:dyDescent="0.2"/>
    <row r="14689" ht="12.75" x14ac:dyDescent="0.2"/>
    <row r="14690" ht="12.75" x14ac:dyDescent="0.2"/>
    <row r="14691" ht="12.75" x14ac:dyDescent="0.2"/>
    <row r="14692" ht="12.75" x14ac:dyDescent="0.2"/>
    <row r="14693" ht="12.75" x14ac:dyDescent="0.2"/>
    <row r="14694" ht="12.75" x14ac:dyDescent="0.2"/>
    <row r="14695" ht="12.75" x14ac:dyDescent="0.2"/>
    <row r="14696" ht="12.75" x14ac:dyDescent="0.2"/>
    <row r="14697" ht="12.75" x14ac:dyDescent="0.2"/>
    <row r="14698" ht="12.75" x14ac:dyDescent="0.2"/>
    <row r="14699" ht="12.75" x14ac:dyDescent="0.2"/>
    <row r="14700" ht="12.75" x14ac:dyDescent="0.2"/>
    <row r="14701" ht="12.75" x14ac:dyDescent="0.2"/>
    <row r="14702" ht="12.75" x14ac:dyDescent="0.2"/>
    <row r="14703" ht="12.75" x14ac:dyDescent="0.2"/>
    <row r="14704" ht="12.75" x14ac:dyDescent="0.2"/>
    <row r="14705" ht="12.75" x14ac:dyDescent="0.2"/>
    <row r="14706" ht="12.75" x14ac:dyDescent="0.2"/>
    <row r="14707" ht="12.75" x14ac:dyDescent="0.2"/>
    <row r="14708" ht="12.75" x14ac:dyDescent="0.2"/>
    <row r="14709" ht="12.75" x14ac:dyDescent="0.2"/>
    <row r="14710" ht="12.75" x14ac:dyDescent="0.2"/>
    <row r="14711" ht="12.75" x14ac:dyDescent="0.2"/>
    <row r="14712" ht="12.75" x14ac:dyDescent="0.2"/>
    <row r="14713" ht="12.75" x14ac:dyDescent="0.2"/>
    <row r="14714" ht="12.75" x14ac:dyDescent="0.2"/>
    <row r="14715" ht="12.75" x14ac:dyDescent="0.2"/>
    <row r="14716" ht="12.75" x14ac:dyDescent="0.2"/>
    <row r="14717" ht="12.75" x14ac:dyDescent="0.2"/>
    <row r="14718" ht="12.75" x14ac:dyDescent="0.2"/>
    <row r="14719" ht="12.75" x14ac:dyDescent="0.2"/>
    <row r="14720" ht="12.75" x14ac:dyDescent="0.2"/>
    <row r="14721" ht="12.75" x14ac:dyDescent="0.2"/>
    <row r="14722" ht="12.75" x14ac:dyDescent="0.2"/>
    <row r="14723" ht="12.75" x14ac:dyDescent="0.2"/>
    <row r="14724" ht="12.75" x14ac:dyDescent="0.2"/>
    <row r="14725" ht="12.75" x14ac:dyDescent="0.2"/>
    <row r="14726" ht="12.75" x14ac:dyDescent="0.2"/>
    <row r="14727" ht="12.75" x14ac:dyDescent="0.2"/>
    <row r="14728" ht="12.75" x14ac:dyDescent="0.2"/>
    <row r="14729" ht="12.75" x14ac:dyDescent="0.2"/>
    <row r="14730" ht="12.75" x14ac:dyDescent="0.2"/>
    <row r="14731" ht="12.75" x14ac:dyDescent="0.2"/>
    <row r="14732" ht="12.75" x14ac:dyDescent="0.2"/>
    <row r="14733" ht="12.75" x14ac:dyDescent="0.2"/>
    <row r="14734" ht="12.75" x14ac:dyDescent="0.2"/>
    <row r="14735" ht="12.75" x14ac:dyDescent="0.2"/>
    <row r="14736" ht="12.75" x14ac:dyDescent="0.2"/>
    <row r="14737" ht="12.75" x14ac:dyDescent="0.2"/>
    <row r="14738" ht="12.75" x14ac:dyDescent="0.2"/>
    <row r="14739" ht="12.75" x14ac:dyDescent="0.2"/>
    <row r="14740" ht="12.75" x14ac:dyDescent="0.2"/>
    <row r="14741" ht="12.75" x14ac:dyDescent="0.2"/>
    <row r="14742" ht="12.75" x14ac:dyDescent="0.2"/>
    <row r="14743" ht="12.75" x14ac:dyDescent="0.2"/>
    <row r="14744" ht="12.75" x14ac:dyDescent="0.2"/>
    <row r="14745" ht="12.75" x14ac:dyDescent="0.2"/>
    <row r="14746" ht="12.75" x14ac:dyDescent="0.2"/>
    <row r="14747" ht="12.75" x14ac:dyDescent="0.2"/>
    <row r="14748" ht="12.75" x14ac:dyDescent="0.2"/>
    <row r="14749" ht="12.75" x14ac:dyDescent="0.2"/>
    <row r="14750" ht="12.75" x14ac:dyDescent="0.2"/>
    <row r="14751" ht="12.75" x14ac:dyDescent="0.2"/>
    <row r="14752" ht="12.75" x14ac:dyDescent="0.2"/>
    <row r="14753" ht="12.75" x14ac:dyDescent="0.2"/>
    <row r="14754" ht="12.75" x14ac:dyDescent="0.2"/>
    <row r="14755" ht="12.75" x14ac:dyDescent="0.2"/>
    <row r="14756" ht="12.75" x14ac:dyDescent="0.2"/>
    <row r="14757" ht="12.75" x14ac:dyDescent="0.2"/>
    <row r="14758" ht="12.75" x14ac:dyDescent="0.2"/>
    <row r="14759" ht="12.75" x14ac:dyDescent="0.2"/>
    <row r="14760" ht="12.75" x14ac:dyDescent="0.2"/>
    <row r="14761" ht="12.75" x14ac:dyDescent="0.2"/>
    <row r="14762" ht="12.75" x14ac:dyDescent="0.2"/>
    <row r="14763" ht="12.75" x14ac:dyDescent="0.2"/>
    <row r="14764" ht="12.75" x14ac:dyDescent="0.2"/>
    <row r="14765" ht="12.75" x14ac:dyDescent="0.2"/>
    <row r="14766" ht="12.75" x14ac:dyDescent="0.2"/>
    <row r="14767" ht="12.75" x14ac:dyDescent="0.2"/>
    <row r="14768" ht="12.75" x14ac:dyDescent="0.2"/>
    <row r="14769" ht="12.75" x14ac:dyDescent="0.2"/>
    <row r="14770" ht="12.75" x14ac:dyDescent="0.2"/>
    <row r="14771" ht="12.75" x14ac:dyDescent="0.2"/>
    <row r="14772" ht="12.75" x14ac:dyDescent="0.2"/>
    <row r="14773" ht="12.75" x14ac:dyDescent="0.2"/>
    <row r="14774" ht="12.75" x14ac:dyDescent="0.2"/>
    <row r="14775" ht="12.75" x14ac:dyDescent="0.2"/>
    <row r="14776" ht="12.75" x14ac:dyDescent="0.2"/>
    <row r="14777" ht="12.75" x14ac:dyDescent="0.2"/>
    <row r="14778" ht="12.75" x14ac:dyDescent="0.2"/>
    <row r="14779" ht="12.75" x14ac:dyDescent="0.2"/>
    <row r="14780" ht="12.75" x14ac:dyDescent="0.2"/>
    <row r="14781" ht="12.75" x14ac:dyDescent="0.2"/>
    <row r="14782" ht="12.75" x14ac:dyDescent="0.2"/>
    <row r="14783" ht="12.75" x14ac:dyDescent="0.2"/>
    <row r="14784" ht="12.75" x14ac:dyDescent="0.2"/>
    <row r="14785" ht="12.75" x14ac:dyDescent="0.2"/>
    <row r="14786" ht="12.75" x14ac:dyDescent="0.2"/>
    <row r="14787" ht="12.75" x14ac:dyDescent="0.2"/>
    <row r="14788" ht="12.75" x14ac:dyDescent="0.2"/>
    <row r="14789" ht="12.75" x14ac:dyDescent="0.2"/>
    <row r="14790" ht="12.75" x14ac:dyDescent="0.2"/>
    <row r="14791" ht="12.75" x14ac:dyDescent="0.2"/>
    <row r="14792" ht="12.75" x14ac:dyDescent="0.2"/>
    <row r="14793" ht="12.75" x14ac:dyDescent="0.2"/>
    <row r="14794" ht="12.75" x14ac:dyDescent="0.2"/>
    <row r="14795" ht="12.75" x14ac:dyDescent="0.2"/>
    <row r="14796" ht="12.75" x14ac:dyDescent="0.2"/>
    <row r="14797" ht="12.75" x14ac:dyDescent="0.2"/>
    <row r="14798" ht="12.75" x14ac:dyDescent="0.2"/>
    <row r="14799" ht="12.75" x14ac:dyDescent="0.2"/>
    <row r="14800" ht="12.75" x14ac:dyDescent="0.2"/>
    <row r="14801" ht="12.75" x14ac:dyDescent="0.2"/>
    <row r="14802" ht="12.75" x14ac:dyDescent="0.2"/>
    <row r="14803" ht="12.75" x14ac:dyDescent="0.2"/>
    <row r="14804" ht="12.75" x14ac:dyDescent="0.2"/>
    <row r="14805" ht="12.75" x14ac:dyDescent="0.2"/>
    <row r="14806" ht="12.75" x14ac:dyDescent="0.2"/>
    <row r="14807" ht="12.75" x14ac:dyDescent="0.2"/>
    <row r="14808" ht="12.75" x14ac:dyDescent="0.2"/>
    <row r="14809" ht="12.75" x14ac:dyDescent="0.2"/>
    <row r="14810" ht="12.75" x14ac:dyDescent="0.2"/>
    <row r="14811" ht="12.75" x14ac:dyDescent="0.2"/>
    <row r="14812" ht="12.75" x14ac:dyDescent="0.2"/>
    <row r="14813" ht="12.75" x14ac:dyDescent="0.2"/>
    <row r="14814" ht="12.75" x14ac:dyDescent="0.2"/>
    <row r="14815" ht="12.75" x14ac:dyDescent="0.2"/>
    <row r="14816" ht="12.75" x14ac:dyDescent="0.2"/>
    <row r="14817" ht="12.75" x14ac:dyDescent="0.2"/>
    <row r="14818" ht="12.75" x14ac:dyDescent="0.2"/>
    <row r="14819" ht="12.75" x14ac:dyDescent="0.2"/>
    <row r="14820" ht="12.75" x14ac:dyDescent="0.2"/>
    <row r="14821" ht="12.75" x14ac:dyDescent="0.2"/>
    <row r="14822" ht="12.75" x14ac:dyDescent="0.2"/>
    <row r="14823" ht="12.75" x14ac:dyDescent="0.2"/>
    <row r="14824" ht="12.75" x14ac:dyDescent="0.2"/>
    <row r="14825" ht="12.75" x14ac:dyDescent="0.2"/>
    <row r="14826" ht="12.75" x14ac:dyDescent="0.2"/>
    <row r="14827" ht="12.75" x14ac:dyDescent="0.2"/>
    <row r="14828" ht="12.75" x14ac:dyDescent="0.2"/>
    <row r="14829" ht="12.75" x14ac:dyDescent="0.2"/>
    <row r="14830" ht="12.75" x14ac:dyDescent="0.2"/>
    <row r="14831" ht="12.75" x14ac:dyDescent="0.2"/>
    <row r="14832" ht="12.75" x14ac:dyDescent="0.2"/>
    <row r="14833" ht="12.75" x14ac:dyDescent="0.2"/>
    <row r="14834" ht="12.75" x14ac:dyDescent="0.2"/>
    <row r="14835" ht="12.75" x14ac:dyDescent="0.2"/>
    <row r="14836" ht="12.75" x14ac:dyDescent="0.2"/>
    <row r="14837" ht="12.75" x14ac:dyDescent="0.2"/>
    <row r="14838" ht="12.75" x14ac:dyDescent="0.2"/>
    <row r="14839" ht="12.75" x14ac:dyDescent="0.2"/>
    <row r="14840" ht="12.75" x14ac:dyDescent="0.2"/>
    <row r="14841" ht="12.75" x14ac:dyDescent="0.2"/>
    <row r="14842" ht="12.75" x14ac:dyDescent="0.2"/>
    <row r="14843" ht="12.75" x14ac:dyDescent="0.2"/>
    <row r="14844" ht="12.75" x14ac:dyDescent="0.2"/>
    <row r="14845" ht="12.75" x14ac:dyDescent="0.2"/>
    <row r="14846" ht="12.75" x14ac:dyDescent="0.2"/>
    <row r="14847" ht="12.75" x14ac:dyDescent="0.2"/>
    <row r="14848" ht="12.75" x14ac:dyDescent="0.2"/>
    <row r="14849" ht="12.75" x14ac:dyDescent="0.2"/>
    <row r="14850" ht="12.75" x14ac:dyDescent="0.2"/>
    <row r="14851" ht="12.75" x14ac:dyDescent="0.2"/>
    <row r="14852" ht="12.75" x14ac:dyDescent="0.2"/>
    <row r="14853" ht="12.75" x14ac:dyDescent="0.2"/>
    <row r="14854" ht="12.75" x14ac:dyDescent="0.2"/>
    <row r="14855" ht="12.75" x14ac:dyDescent="0.2"/>
    <row r="14856" ht="12.75" x14ac:dyDescent="0.2"/>
    <row r="14857" ht="12.75" x14ac:dyDescent="0.2"/>
    <row r="14858" ht="12.75" x14ac:dyDescent="0.2"/>
    <row r="14859" ht="12.75" x14ac:dyDescent="0.2"/>
    <row r="14860" ht="12.75" x14ac:dyDescent="0.2"/>
    <row r="14861" ht="12.75" x14ac:dyDescent="0.2"/>
    <row r="14862" ht="12.75" x14ac:dyDescent="0.2"/>
    <row r="14863" ht="12.75" x14ac:dyDescent="0.2"/>
    <row r="14864" ht="12.75" x14ac:dyDescent="0.2"/>
    <row r="14865" ht="12.75" x14ac:dyDescent="0.2"/>
    <row r="14866" ht="12.75" x14ac:dyDescent="0.2"/>
    <row r="14867" ht="12.75" x14ac:dyDescent="0.2"/>
    <row r="14868" ht="12.75" x14ac:dyDescent="0.2"/>
    <row r="14869" ht="12.75" x14ac:dyDescent="0.2"/>
    <row r="14870" ht="12.75" x14ac:dyDescent="0.2"/>
    <row r="14871" ht="12.75" x14ac:dyDescent="0.2"/>
    <row r="14872" ht="12.75" x14ac:dyDescent="0.2"/>
    <row r="14873" ht="12.75" x14ac:dyDescent="0.2"/>
    <row r="14874" ht="12.75" x14ac:dyDescent="0.2"/>
    <row r="14875" ht="12.75" x14ac:dyDescent="0.2"/>
    <row r="14876" ht="12.75" x14ac:dyDescent="0.2"/>
    <row r="14877" ht="12.75" x14ac:dyDescent="0.2"/>
    <row r="14878" ht="12.75" x14ac:dyDescent="0.2"/>
    <row r="14879" ht="12.75" x14ac:dyDescent="0.2"/>
    <row r="14880" ht="12.75" x14ac:dyDescent="0.2"/>
    <row r="14881" ht="12.75" x14ac:dyDescent="0.2"/>
    <row r="14882" ht="12.75" x14ac:dyDescent="0.2"/>
    <row r="14883" ht="12.75" x14ac:dyDescent="0.2"/>
    <row r="14884" ht="12.75" x14ac:dyDescent="0.2"/>
    <row r="14885" ht="12.75" x14ac:dyDescent="0.2"/>
    <row r="14886" ht="12.75" x14ac:dyDescent="0.2"/>
    <row r="14887" ht="12.75" x14ac:dyDescent="0.2"/>
    <row r="14888" ht="12.75" x14ac:dyDescent="0.2"/>
    <row r="14889" ht="12.75" x14ac:dyDescent="0.2"/>
    <row r="14890" ht="12.75" x14ac:dyDescent="0.2"/>
    <row r="14891" ht="12.75" x14ac:dyDescent="0.2"/>
    <row r="14892" ht="12.75" x14ac:dyDescent="0.2"/>
    <row r="14893" ht="12.75" x14ac:dyDescent="0.2"/>
    <row r="14894" ht="12.75" x14ac:dyDescent="0.2"/>
    <row r="14895" ht="12.75" x14ac:dyDescent="0.2"/>
    <row r="14896" ht="12.75" x14ac:dyDescent="0.2"/>
    <row r="14897" ht="12.75" x14ac:dyDescent="0.2"/>
    <row r="14898" ht="12.75" x14ac:dyDescent="0.2"/>
    <row r="14899" ht="12.75" x14ac:dyDescent="0.2"/>
    <row r="14900" ht="12.75" x14ac:dyDescent="0.2"/>
    <row r="14901" ht="12.75" x14ac:dyDescent="0.2"/>
    <row r="14902" ht="12.75" x14ac:dyDescent="0.2"/>
    <row r="14903" ht="12.75" x14ac:dyDescent="0.2"/>
    <row r="14904" ht="12.75" x14ac:dyDescent="0.2"/>
    <row r="14905" ht="12.75" x14ac:dyDescent="0.2"/>
    <row r="14906" ht="12.75" x14ac:dyDescent="0.2"/>
    <row r="14907" ht="12.75" x14ac:dyDescent="0.2"/>
    <row r="14908" ht="12.75" x14ac:dyDescent="0.2"/>
    <row r="14909" ht="12.75" x14ac:dyDescent="0.2"/>
    <row r="14910" ht="12.75" x14ac:dyDescent="0.2"/>
    <row r="14911" ht="12.75" x14ac:dyDescent="0.2"/>
    <row r="14912" ht="12.75" x14ac:dyDescent="0.2"/>
    <row r="14913" ht="12.75" x14ac:dyDescent="0.2"/>
    <row r="14914" ht="12.75" x14ac:dyDescent="0.2"/>
    <row r="14915" ht="12.75" x14ac:dyDescent="0.2"/>
    <row r="14916" ht="12.75" x14ac:dyDescent="0.2"/>
    <row r="14917" ht="12.75" x14ac:dyDescent="0.2"/>
    <row r="14918" ht="12.75" x14ac:dyDescent="0.2"/>
    <row r="14919" ht="12.75" x14ac:dyDescent="0.2"/>
    <row r="14920" ht="12.75" x14ac:dyDescent="0.2"/>
    <row r="14921" ht="12.75" x14ac:dyDescent="0.2"/>
    <row r="14922" ht="12.75" x14ac:dyDescent="0.2"/>
    <row r="14923" ht="12.75" x14ac:dyDescent="0.2"/>
    <row r="14924" ht="12.75" x14ac:dyDescent="0.2"/>
    <row r="14925" ht="12.75" x14ac:dyDescent="0.2"/>
    <row r="14926" ht="12.75" x14ac:dyDescent="0.2"/>
    <row r="14927" ht="12.75" x14ac:dyDescent="0.2"/>
    <row r="14928" ht="12.75" x14ac:dyDescent="0.2"/>
    <row r="14929" ht="12.75" x14ac:dyDescent="0.2"/>
    <row r="14930" ht="12.75" x14ac:dyDescent="0.2"/>
    <row r="14931" ht="12.75" x14ac:dyDescent="0.2"/>
    <row r="14932" ht="12.75" x14ac:dyDescent="0.2"/>
    <row r="14933" ht="12.75" x14ac:dyDescent="0.2"/>
    <row r="14934" ht="12.75" x14ac:dyDescent="0.2"/>
    <row r="14935" ht="12.75" x14ac:dyDescent="0.2"/>
    <row r="14936" ht="12.75" x14ac:dyDescent="0.2"/>
    <row r="14937" ht="12.75" x14ac:dyDescent="0.2"/>
    <row r="14938" ht="12.75" x14ac:dyDescent="0.2"/>
    <row r="14939" ht="12.75" x14ac:dyDescent="0.2"/>
    <row r="14940" ht="12.75" x14ac:dyDescent="0.2"/>
    <row r="14941" ht="12.75" x14ac:dyDescent="0.2"/>
    <row r="14942" ht="12.75" x14ac:dyDescent="0.2"/>
    <row r="14943" ht="12.75" x14ac:dyDescent="0.2"/>
    <row r="14944" ht="12.75" x14ac:dyDescent="0.2"/>
    <row r="14945" ht="12.75" x14ac:dyDescent="0.2"/>
    <row r="14946" ht="12.75" x14ac:dyDescent="0.2"/>
    <row r="14947" ht="12.75" x14ac:dyDescent="0.2"/>
    <row r="14948" ht="12.75" x14ac:dyDescent="0.2"/>
    <row r="14949" ht="12.75" x14ac:dyDescent="0.2"/>
    <row r="14950" ht="12.75" x14ac:dyDescent="0.2"/>
    <row r="14951" ht="12.75" x14ac:dyDescent="0.2"/>
    <row r="14952" ht="12.75" x14ac:dyDescent="0.2"/>
    <row r="14953" ht="12.75" x14ac:dyDescent="0.2"/>
    <row r="14954" ht="12.75" x14ac:dyDescent="0.2"/>
    <row r="14955" ht="12.75" x14ac:dyDescent="0.2"/>
    <row r="14956" ht="12.75" x14ac:dyDescent="0.2"/>
    <row r="14957" ht="12.75" x14ac:dyDescent="0.2"/>
    <row r="14958" ht="12.75" x14ac:dyDescent="0.2"/>
    <row r="14959" ht="12.75" x14ac:dyDescent="0.2"/>
    <row r="14960" ht="12.75" x14ac:dyDescent="0.2"/>
    <row r="14961" ht="12.75" x14ac:dyDescent="0.2"/>
    <row r="14962" ht="12.75" x14ac:dyDescent="0.2"/>
    <row r="14963" ht="12.75" x14ac:dyDescent="0.2"/>
    <row r="14964" ht="12.75" x14ac:dyDescent="0.2"/>
    <row r="14965" ht="12.75" x14ac:dyDescent="0.2"/>
    <row r="14966" ht="12.75" x14ac:dyDescent="0.2"/>
    <row r="14967" ht="12.75" x14ac:dyDescent="0.2"/>
    <row r="14968" ht="12.75" x14ac:dyDescent="0.2"/>
    <row r="14969" ht="12.75" x14ac:dyDescent="0.2"/>
    <row r="14970" ht="12.75" x14ac:dyDescent="0.2"/>
    <row r="14971" ht="12.75" x14ac:dyDescent="0.2"/>
    <row r="14972" ht="12.75" x14ac:dyDescent="0.2"/>
    <row r="14973" ht="12.75" x14ac:dyDescent="0.2"/>
    <row r="14974" ht="12.75" x14ac:dyDescent="0.2"/>
    <row r="14975" ht="12.75" x14ac:dyDescent="0.2"/>
    <row r="14976" ht="12.75" x14ac:dyDescent="0.2"/>
    <row r="14977" ht="12.75" x14ac:dyDescent="0.2"/>
    <row r="14978" ht="12.75" x14ac:dyDescent="0.2"/>
    <row r="14979" ht="12.75" x14ac:dyDescent="0.2"/>
    <row r="14980" ht="12.75" x14ac:dyDescent="0.2"/>
    <row r="14981" ht="12.75" x14ac:dyDescent="0.2"/>
    <row r="14982" ht="12.75" x14ac:dyDescent="0.2"/>
    <row r="14983" ht="12.75" x14ac:dyDescent="0.2"/>
    <row r="14984" ht="12.75" x14ac:dyDescent="0.2"/>
    <row r="14985" ht="12.75" x14ac:dyDescent="0.2"/>
    <row r="14986" ht="12.75" x14ac:dyDescent="0.2"/>
    <row r="14987" ht="12.75" x14ac:dyDescent="0.2"/>
    <row r="14988" ht="12.75" x14ac:dyDescent="0.2"/>
    <row r="14989" ht="12.75" x14ac:dyDescent="0.2"/>
    <row r="14990" ht="12.75" x14ac:dyDescent="0.2"/>
    <row r="14991" ht="12.75" x14ac:dyDescent="0.2"/>
    <row r="14992" ht="12.75" x14ac:dyDescent="0.2"/>
    <row r="14993" ht="12.75" x14ac:dyDescent="0.2"/>
    <row r="14994" ht="12.75" x14ac:dyDescent="0.2"/>
    <row r="14995" ht="12.75" x14ac:dyDescent="0.2"/>
    <row r="14996" ht="12.75" x14ac:dyDescent="0.2"/>
    <row r="14997" ht="12.75" x14ac:dyDescent="0.2"/>
    <row r="14998" ht="12.75" x14ac:dyDescent="0.2"/>
    <row r="14999" ht="12.75" x14ac:dyDescent="0.2"/>
    <row r="15000" ht="12.75" x14ac:dyDescent="0.2"/>
    <row r="15001" ht="12.75" x14ac:dyDescent="0.2"/>
    <row r="15002" ht="12.75" x14ac:dyDescent="0.2"/>
    <row r="15003" ht="12.75" x14ac:dyDescent="0.2"/>
    <row r="15004" ht="12.75" x14ac:dyDescent="0.2"/>
    <row r="15005" ht="12.75" x14ac:dyDescent="0.2"/>
    <row r="15006" ht="12.75" x14ac:dyDescent="0.2"/>
    <row r="15007" ht="12.75" x14ac:dyDescent="0.2"/>
    <row r="15008" ht="12.75" x14ac:dyDescent="0.2"/>
    <row r="15009" ht="12.75" x14ac:dyDescent="0.2"/>
    <row r="15010" ht="12.75" x14ac:dyDescent="0.2"/>
    <row r="15011" ht="12.75" x14ac:dyDescent="0.2"/>
    <row r="15012" ht="12.75" x14ac:dyDescent="0.2"/>
    <row r="15013" ht="12.75" x14ac:dyDescent="0.2"/>
    <row r="15014" ht="12.75" x14ac:dyDescent="0.2"/>
    <row r="15015" ht="12.75" x14ac:dyDescent="0.2"/>
    <row r="15016" ht="12.75" x14ac:dyDescent="0.2"/>
    <row r="15017" ht="12.75" x14ac:dyDescent="0.2"/>
    <row r="15018" ht="12.75" x14ac:dyDescent="0.2"/>
    <row r="15019" ht="12.75" x14ac:dyDescent="0.2"/>
    <row r="15020" ht="12.75" x14ac:dyDescent="0.2"/>
    <row r="15021" ht="12.75" x14ac:dyDescent="0.2"/>
    <row r="15022" ht="12.75" x14ac:dyDescent="0.2"/>
    <row r="15023" ht="12.75" x14ac:dyDescent="0.2"/>
    <row r="15024" ht="12.75" x14ac:dyDescent="0.2"/>
    <row r="15025" ht="12.75" x14ac:dyDescent="0.2"/>
    <row r="15026" ht="12.75" x14ac:dyDescent="0.2"/>
    <row r="15027" ht="12.75" x14ac:dyDescent="0.2"/>
    <row r="15028" ht="12.75" x14ac:dyDescent="0.2"/>
    <row r="15029" ht="12.75" x14ac:dyDescent="0.2"/>
    <row r="15030" ht="12.75" x14ac:dyDescent="0.2"/>
    <row r="15031" ht="12.75" x14ac:dyDescent="0.2"/>
    <row r="15032" ht="12.75" x14ac:dyDescent="0.2"/>
    <row r="15033" ht="12.75" x14ac:dyDescent="0.2"/>
    <row r="15034" ht="12.75" x14ac:dyDescent="0.2"/>
    <row r="15035" ht="12.75" x14ac:dyDescent="0.2"/>
    <row r="15036" ht="12.75" x14ac:dyDescent="0.2"/>
    <row r="15037" ht="12.75" x14ac:dyDescent="0.2"/>
    <row r="15038" ht="12.75" x14ac:dyDescent="0.2"/>
    <row r="15039" ht="12.75" x14ac:dyDescent="0.2"/>
    <row r="15040" ht="12.75" x14ac:dyDescent="0.2"/>
    <row r="15041" ht="12.75" x14ac:dyDescent="0.2"/>
    <row r="15042" ht="12.75" x14ac:dyDescent="0.2"/>
    <row r="15043" ht="12.75" x14ac:dyDescent="0.2"/>
    <row r="15044" ht="12.75" x14ac:dyDescent="0.2"/>
    <row r="15045" ht="12.75" x14ac:dyDescent="0.2"/>
    <row r="15046" ht="12.75" x14ac:dyDescent="0.2"/>
    <row r="15047" ht="12.75" x14ac:dyDescent="0.2"/>
    <row r="15048" ht="12.75" x14ac:dyDescent="0.2"/>
    <row r="15049" ht="12.75" x14ac:dyDescent="0.2"/>
    <row r="15050" ht="12.75" x14ac:dyDescent="0.2"/>
    <row r="15051" ht="12.75" x14ac:dyDescent="0.2"/>
    <row r="15052" ht="12.75" x14ac:dyDescent="0.2"/>
    <row r="15053" ht="12.75" x14ac:dyDescent="0.2"/>
    <row r="15054" ht="12.75" x14ac:dyDescent="0.2"/>
    <row r="15055" ht="12.75" x14ac:dyDescent="0.2"/>
    <row r="15056" ht="12.75" x14ac:dyDescent="0.2"/>
    <row r="15057" ht="12.75" x14ac:dyDescent="0.2"/>
    <row r="15058" ht="12.75" x14ac:dyDescent="0.2"/>
    <row r="15059" ht="12.75" x14ac:dyDescent="0.2"/>
    <row r="15060" ht="12.75" x14ac:dyDescent="0.2"/>
    <row r="15061" ht="12.75" x14ac:dyDescent="0.2"/>
    <row r="15062" ht="12.75" x14ac:dyDescent="0.2"/>
    <row r="15063" ht="12.75" x14ac:dyDescent="0.2"/>
    <row r="15064" ht="12.75" x14ac:dyDescent="0.2"/>
    <row r="15065" ht="12.75" x14ac:dyDescent="0.2"/>
    <row r="15066" ht="12.75" x14ac:dyDescent="0.2"/>
    <row r="15067" ht="12.75" x14ac:dyDescent="0.2"/>
    <row r="15068" ht="12.75" x14ac:dyDescent="0.2"/>
    <row r="15069" ht="12.75" x14ac:dyDescent="0.2"/>
    <row r="15070" ht="12.75" x14ac:dyDescent="0.2"/>
    <row r="15071" ht="12.75" x14ac:dyDescent="0.2"/>
    <row r="15072" ht="12.75" x14ac:dyDescent="0.2"/>
    <row r="15073" ht="12.75" x14ac:dyDescent="0.2"/>
    <row r="15074" ht="12.75" x14ac:dyDescent="0.2"/>
    <row r="15075" ht="12.75" x14ac:dyDescent="0.2"/>
    <row r="15076" ht="12.75" x14ac:dyDescent="0.2"/>
    <row r="15077" ht="12.75" x14ac:dyDescent="0.2"/>
    <row r="15078" ht="12.75" x14ac:dyDescent="0.2"/>
    <row r="15079" ht="12.75" x14ac:dyDescent="0.2"/>
    <row r="15080" ht="12.75" x14ac:dyDescent="0.2"/>
    <row r="15081" ht="12.75" x14ac:dyDescent="0.2"/>
    <row r="15082" ht="12.75" x14ac:dyDescent="0.2"/>
    <row r="15083" ht="12.75" x14ac:dyDescent="0.2"/>
    <row r="15084" ht="12.75" x14ac:dyDescent="0.2"/>
    <row r="15085" ht="12.75" x14ac:dyDescent="0.2"/>
    <row r="15086" ht="12.75" x14ac:dyDescent="0.2"/>
    <row r="15087" ht="12.75" x14ac:dyDescent="0.2"/>
    <row r="15088" ht="12.75" x14ac:dyDescent="0.2"/>
    <row r="15089" ht="12.75" x14ac:dyDescent="0.2"/>
    <row r="15090" ht="12.75" x14ac:dyDescent="0.2"/>
    <row r="15091" ht="12.75" x14ac:dyDescent="0.2"/>
    <row r="15092" ht="12.75" x14ac:dyDescent="0.2"/>
    <row r="15093" ht="12.75" x14ac:dyDescent="0.2"/>
    <row r="15094" ht="12.75" x14ac:dyDescent="0.2"/>
    <row r="15095" ht="12.75" x14ac:dyDescent="0.2"/>
    <row r="15096" ht="12.75" x14ac:dyDescent="0.2"/>
    <row r="15097" ht="12.75" x14ac:dyDescent="0.2"/>
    <row r="15098" ht="12.75" x14ac:dyDescent="0.2"/>
    <row r="15099" ht="12.75" x14ac:dyDescent="0.2"/>
    <row r="15100" ht="12.75" x14ac:dyDescent="0.2"/>
    <row r="15101" ht="12.75" x14ac:dyDescent="0.2"/>
    <row r="15102" ht="12.75" x14ac:dyDescent="0.2"/>
    <row r="15103" ht="12.75" x14ac:dyDescent="0.2"/>
    <row r="15104" ht="12.75" x14ac:dyDescent="0.2"/>
    <row r="15105" ht="12.75" x14ac:dyDescent="0.2"/>
    <row r="15106" ht="12.75" x14ac:dyDescent="0.2"/>
    <row r="15107" ht="12.75" x14ac:dyDescent="0.2"/>
    <row r="15108" ht="12.75" x14ac:dyDescent="0.2"/>
    <row r="15109" ht="12.75" x14ac:dyDescent="0.2"/>
    <row r="15110" ht="12.75" x14ac:dyDescent="0.2"/>
    <row r="15111" ht="12.75" x14ac:dyDescent="0.2"/>
    <row r="15112" ht="12.75" x14ac:dyDescent="0.2"/>
    <row r="15113" ht="12.75" x14ac:dyDescent="0.2"/>
    <row r="15114" ht="12.75" x14ac:dyDescent="0.2"/>
    <row r="15115" ht="12.75" x14ac:dyDescent="0.2"/>
    <row r="15116" ht="12.75" x14ac:dyDescent="0.2"/>
    <row r="15117" ht="12.75" x14ac:dyDescent="0.2"/>
    <row r="15118" ht="12.75" x14ac:dyDescent="0.2"/>
    <row r="15119" ht="12.75" x14ac:dyDescent="0.2"/>
    <row r="15120" ht="12.75" x14ac:dyDescent="0.2"/>
    <row r="15121" ht="12.75" x14ac:dyDescent="0.2"/>
    <row r="15122" ht="12.75" x14ac:dyDescent="0.2"/>
    <row r="15123" ht="12.75" x14ac:dyDescent="0.2"/>
    <row r="15124" ht="12.75" x14ac:dyDescent="0.2"/>
    <row r="15125" ht="12.75" x14ac:dyDescent="0.2"/>
    <row r="15126" ht="12.75" x14ac:dyDescent="0.2"/>
    <row r="15127" ht="12.75" x14ac:dyDescent="0.2"/>
    <row r="15128" ht="12.75" x14ac:dyDescent="0.2"/>
    <row r="15129" ht="12.75" x14ac:dyDescent="0.2"/>
    <row r="15130" ht="12.75" x14ac:dyDescent="0.2"/>
    <row r="15131" ht="12.75" x14ac:dyDescent="0.2"/>
    <row r="15132" ht="12.75" x14ac:dyDescent="0.2"/>
    <row r="15133" ht="12.75" x14ac:dyDescent="0.2"/>
    <row r="15134" ht="12.75" x14ac:dyDescent="0.2"/>
    <row r="15135" ht="12.75" x14ac:dyDescent="0.2"/>
    <row r="15136" ht="12.75" x14ac:dyDescent="0.2"/>
    <row r="15137" ht="12.75" x14ac:dyDescent="0.2"/>
    <row r="15138" ht="12.75" x14ac:dyDescent="0.2"/>
    <row r="15139" ht="12.75" x14ac:dyDescent="0.2"/>
    <row r="15140" ht="12.75" x14ac:dyDescent="0.2"/>
    <row r="15141" ht="12.75" x14ac:dyDescent="0.2"/>
    <row r="15142" ht="12.75" x14ac:dyDescent="0.2"/>
    <row r="15143" ht="12.75" x14ac:dyDescent="0.2"/>
    <row r="15144" ht="12.75" x14ac:dyDescent="0.2"/>
    <row r="15145" ht="12.75" x14ac:dyDescent="0.2"/>
    <row r="15146" ht="12.75" x14ac:dyDescent="0.2"/>
    <row r="15147" ht="12.75" x14ac:dyDescent="0.2"/>
    <row r="15148" ht="12.75" x14ac:dyDescent="0.2"/>
    <row r="15149" ht="12.75" x14ac:dyDescent="0.2"/>
    <row r="15150" ht="12.75" x14ac:dyDescent="0.2"/>
    <row r="15151" ht="12.75" x14ac:dyDescent="0.2"/>
    <row r="15152" ht="12.75" x14ac:dyDescent="0.2"/>
    <row r="15153" ht="12.75" x14ac:dyDescent="0.2"/>
    <row r="15154" ht="12.75" x14ac:dyDescent="0.2"/>
    <row r="15155" ht="12.75" x14ac:dyDescent="0.2"/>
    <row r="15156" ht="12.75" x14ac:dyDescent="0.2"/>
    <row r="15157" ht="12.75" x14ac:dyDescent="0.2"/>
    <row r="15158" ht="12.75" x14ac:dyDescent="0.2"/>
    <row r="15159" ht="12.75" x14ac:dyDescent="0.2"/>
    <row r="15160" ht="12.75" x14ac:dyDescent="0.2"/>
    <row r="15161" ht="12.75" x14ac:dyDescent="0.2"/>
    <row r="15162" ht="12.75" x14ac:dyDescent="0.2"/>
    <row r="15163" ht="12.75" x14ac:dyDescent="0.2"/>
    <row r="15164" ht="12.75" x14ac:dyDescent="0.2"/>
    <row r="15165" ht="12.75" x14ac:dyDescent="0.2"/>
    <row r="15166" ht="12.75" x14ac:dyDescent="0.2"/>
    <row r="15167" ht="12.75" x14ac:dyDescent="0.2"/>
    <row r="15168" ht="12.75" x14ac:dyDescent="0.2"/>
    <row r="15169" ht="12.75" x14ac:dyDescent="0.2"/>
    <row r="15170" ht="12.75" x14ac:dyDescent="0.2"/>
    <row r="15171" ht="12.75" x14ac:dyDescent="0.2"/>
    <row r="15172" ht="12.75" x14ac:dyDescent="0.2"/>
    <row r="15173" ht="12.75" x14ac:dyDescent="0.2"/>
    <row r="15174" ht="12.75" x14ac:dyDescent="0.2"/>
    <row r="15175" ht="12.75" x14ac:dyDescent="0.2"/>
    <row r="15176" ht="12.75" x14ac:dyDescent="0.2"/>
    <row r="15177" ht="12.75" x14ac:dyDescent="0.2"/>
    <row r="15178" ht="12.75" x14ac:dyDescent="0.2"/>
    <row r="15179" ht="12.75" x14ac:dyDescent="0.2"/>
    <row r="15180" ht="12.75" x14ac:dyDescent="0.2"/>
    <row r="15181" ht="12.75" x14ac:dyDescent="0.2"/>
    <row r="15182" ht="12.75" x14ac:dyDescent="0.2"/>
    <row r="15183" ht="12.75" x14ac:dyDescent="0.2"/>
    <row r="15184" ht="12.75" x14ac:dyDescent="0.2"/>
    <row r="15185" ht="12.75" x14ac:dyDescent="0.2"/>
    <row r="15186" ht="12.75" x14ac:dyDescent="0.2"/>
    <row r="15187" ht="12.75" x14ac:dyDescent="0.2"/>
    <row r="15188" ht="12.75" x14ac:dyDescent="0.2"/>
    <row r="15189" ht="12.75" x14ac:dyDescent="0.2"/>
    <row r="15190" ht="12.75" x14ac:dyDescent="0.2"/>
    <row r="15191" ht="12.75" x14ac:dyDescent="0.2"/>
    <row r="15192" ht="12.75" x14ac:dyDescent="0.2"/>
    <row r="15193" ht="12.75" x14ac:dyDescent="0.2"/>
    <row r="15194" ht="12.75" x14ac:dyDescent="0.2"/>
    <row r="15195" ht="12.75" x14ac:dyDescent="0.2"/>
    <row r="15196" ht="12.75" x14ac:dyDescent="0.2"/>
    <row r="15197" ht="12.75" x14ac:dyDescent="0.2"/>
    <row r="15198" ht="12.75" x14ac:dyDescent="0.2"/>
    <row r="15199" ht="12.75" x14ac:dyDescent="0.2"/>
    <row r="15200" ht="12.75" x14ac:dyDescent="0.2"/>
    <row r="15201" ht="12.75" x14ac:dyDescent="0.2"/>
    <row r="15202" ht="12.75" x14ac:dyDescent="0.2"/>
    <row r="15203" ht="12.75" x14ac:dyDescent="0.2"/>
    <row r="15204" ht="12.75" x14ac:dyDescent="0.2"/>
    <row r="15205" ht="12.75" x14ac:dyDescent="0.2"/>
    <row r="15206" ht="12.75" x14ac:dyDescent="0.2"/>
    <row r="15207" ht="12.75" x14ac:dyDescent="0.2"/>
    <row r="15208" ht="12.75" x14ac:dyDescent="0.2"/>
    <row r="15209" ht="12.75" x14ac:dyDescent="0.2"/>
    <row r="15210" ht="12.75" x14ac:dyDescent="0.2"/>
    <row r="15211" ht="12.75" x14ac:dyDescent="0.2"/>
    <row r="15212" ht="12.75" x14ac:dyDescent="0.2"/>
    <row r="15213" ht="12.75" x14ac:dyDescent="0.2"/>
    <row r="15214" ht="12.75" x14ac:dyDescent="0.2"/>
    <row r="15215" ht="12.75" x14ac:dyDescent="0.2"/>
    <row r="15216" ht="12.75" x14ac:dyDescent="0.2"/>
    <row r="15217" ht="12.75" x14ac:dyDescent="0.2"/>
    <row r="15218" ht="12.75" x14ac:dyDescent="0.2"/>
    <row r="15219" ht="12.75" x14ac:dyDescent="0.2"/>
    <row r="15220" ht="12.75" x14ac:dyDescent="0.2"/>
    <row r="15221" ht="12.75" x14ac:dyDescent="0.2"/>
    <row r="15222" ht="12.75" x14ac:dyDescent="0.2"/>
    <row r="15223" ht="12.75" x14ac:dyDescent="0.2"/>
    <row r="15224" ht="12.75" x14ac:dyDescent="0.2"/>
    <row r="15225" ht="12.75" x14ac:dyDescent="0.2"/>
    <row r="15226" ht="12.75" x14ac:dyDescent="0.2"/>
    <row r="15227" ht="12.75" x14ac:dyDescent="0.2"/>
    <row r="15228" ht="12.75" x14ac:dyDescent="0.2"/>
    <row r="15229" ht="12.75" x14ac:dyDescent="0.2"/>
    <row r="15230" ht="12.75" x14ac:dyDescent="0.2"/>
    <row r="15231" ht="12.75" x14ac:dyDescent="0.2"/>
    <row r="15232" ht="12.75" x14ac:dyDescent="0.2"/>
    <row r="15233" ht="12.75" x14ac:dyDescent="0.2"/>
    <row r="15234" ht="12.75" x14ac:dyDescent="0.2"/>
    <row r="15235" ht="12.75" x14ac:dyDescent="0.2"/>
    <row r="15236" ht="12.75" x14ac:dyDescent="0.2"/>
    <row r="15237" ht="12.75" x14ac:dyDescent="0.2"/>
    <row r="15238" ht="12.75" x14ac:dyDescent="0.2"/>
    <row r="15239" ht="12.75" x14ac:dyDescent="0.2"/>
    <row r="15240" ht="12.75" x14ac:dyDescent="0.2"/>
    <row r="15241" ht="12.75" x14ac:dyDescent="0.2"/>
    <row r="15242" ht="12.75" x14ac:dyDescent="0.2"/>
    <row r="15243" ht="12.75" x14ac:dyDescent="0.2"/>
    <row r="15244" ht="12.75" x14ac:dyDescent="0.2"/>
    <row r="15245" ht="12.75" x14ac:dyDescent="0.2"/>
    <row r="15246" ht="12.75" x14ac:dyDescent="0.2"/>
    <row r="15247" ht="12.75" x14ac:dyDescent="0.2"/>
    <row r="15248" ht="12.75" x14ac:dyDescent="0.2"/>
    <row r="15249" ht="12.75" x14ac:dyDescent="0.2"/>
    <row r="15250" ht="12.75" x14ac:dyDescent="0.2"/>
    <row r="15251" ht="12.75" x14ac:dyDescent="0.2"/>
    <row r="15252" ht="12.75" x14ac:dyDescent="0.2"/>
    <row r="15253" ht="12.75" x14ac:dyDescent="0.2"/>
    <row r="15254" ht="12.75" x14ac:dyDescent="0.2"/>
    <row r="15255" ht="12.75" x14ac:dyDescent="0.2"/>
    <row r="15256" ht="12.75" x14ac:dyDescent="0.2"/>
    <row r="15257" ht="12.75" x14ac:dyDescent="0.2"/>
    <row r="15258" ht="12.75" x14ac:dyDescent="0.2"/>
    <row r="15259" ht="12.75" x14ac:dyDescent="0.2"/>
    <row r="15260" ht="12.75" x14ac:dyDescent="0.2"/>
    <row r="15261" ht="12.75" x14ac:dyDescent="0.2"/>
    <row r="15262" ht="12.75" x14ac:dyDescent="0.2"/>
    <row r="15263" ht="12.75" x14ac:dyDescent="0.2"/>
    <row r="15264" ht="12.75" x14ac:dyDescent="0.2"/>
    <row r="15265" ht="12.75" x14ac:dyDescent="0.2"/>
    <row r="15266" ht="12.75" x14ac:dyDescent="0.2"/>
    <row r="15267" ht="12.75" x14ac:dyDescent="0.2"/>
    <row r="15268" ht="12.75" x14ac:dyDescent="0.2"/>
    <row r="15269" ht="12.75" x14ac:dyDescent="0.2"/>
    <row r="15270" ht="12.75" x14ac:dyDescent="0.2"/>
    <row r="15271" ht="12.75" x14ac:dyDescent="0.2"/>
    <row r="15272" ht="12.75" x14ac:dyDescent="0.2"/>
    <row r="15273" ht="12.75" x14ac:dyDescent="0.2"/>
    <row r="15274" ht="12.75" x14ac:dyDescent="0.2"/>
    <row r="15275" ht="12.75" x14ac:dyDescent="0.2"/>
    <row r="15276" ht="12.75" x14ac:dyDescent="0.2"/>
    <row r="15277" ht="12.75" x14ac:dyDescent="0.2"/>
    <row r="15278" ht="12.75" x14ac:dyDescent="0.2"/>
    <row r="15279" ht="12.75" x14ac:dyDescent="0.2"/>
    <row r="15280" ht="12.75" x14ac:dyDescent="0.2"/>
    <row r="15281" ht="12.75" x14ac:dyDescent="0.2"/>
    <row r="15282" ht="12.75" x14ac:dyDescent="0.2"/>
    <row r="15283" ht="12.75" x14ac:dyDescent="0.2"/>
    <row r="15284" ht="12.75" x14ac:dyDescent="0.2"/>
    <row r="15285" ht="12.75" x14ac:dyDescent="0.2"/>
    <row r="15286" ht="12.75" x14ac:dyDescent="0.2"/>
    <row r="15287" ht="12.75" x14ac:dyDescent="0.2"/>
    <row r="15288" ht="12.75" x14ac:dyDescent="0.2"/>
    <row r="15289" ht="12.75" x14ac:dyDescent="0.2"/>
    <row r="15290" ht="12.75" x14ac:dyDescent="0.2"/>
    <row r="15291" ht="12.75" x14ac:dyDescent="0.2"/>
    <row r="15292" ht="12.75" x14ac:dyDescent="0.2"/>
    <row r="15293" ht="12.75" x14ac:dyDescent="0.2"/>
    <row r="15294" ht="12.75" x14ac:dyDescent="0.2"/>
    <row r="15295" ht="12.75" x14ac:dyDescent="0.2"/>
    <row r="15296" ht="12.75" x14ac:dyDescent="0.2"/>
    <row r="15297" ht="12.75" x14ac:dyDescent="0.2"/>
    <row r="15298" ht="12.75" x14ac:dyDescent="0.2"/>
    <row r="15299" ht="12.75" x14ac:dyDescent="0.2"/>
    <row r="15300" ht="12.75" x14ac:dyDescent="0.2"/>
    <row r="15301" ht="12.75" x14ac:dyDescent="0.2"/>
    <row r="15302" ht="12.75" x14ac:dyDescent="0.2"/>
    <row r="15303" ht="12.75" x14ac:dyDescent="0.2"/>
    <row r="15304" ht="12.75" x14ac:dyDescent="0.2"/>
    <row r="15305" ht="12.75" x14ac:dyDescent="0.2"/>
    <row r="15306" ht="12.75" x14ac:dyDescent="0.2"/>
    <row r="15307" ht="12.75" x14ac:dyDescent="0.2"/>
    <row r="15308" ht="12.75" x14ac:dyDescent="0.2"/>
    <row r="15309" ht="12.75" x14ac:dyDescent="0.2"/>
    <row r="15310" ht="12.75" x14ac:dyDescent="0.2"/>
    <row r="15311" ht="12.75" x14ac:dyDescent="0.2"/>
    <row r="15312" ht="12.75" x14ac:dyDescent="0.2"/>
    <row r="15313" ht="12.75" x14ac:dyDescent="0.2"/>
    <row r="15314" ht="12.75" x14ac:dyDescent="0.2"/>
    <row r="15315" ht="12.75" x14ac:dyDescent="0.2"/>
    <row r="15316" ht="12.75" x14ac:dyDescent="0.2"/>
    <row r="15317" ht="12.75" x14ac:dyDescent="0.2"/>
    <row r="15318" ht="12.75" x14ac:dyDescent="0.2"/>
    <row r="15319" ht="12.75" x14ac:dyDescent="0.2"/>
    <row r="15320" ht="12.75" x14ac:dyDescent="0.2"/>
    <row r="15321" ht="12.75" x14ac:dyDescent="0.2"/>
    <row r="15322" ht="12.75" x14ac:dyDescent="0.2"/>
    <row r="15323" ht="12.75" x14ac:dyDescent="0.2"/>
    <row r="15324" ht="12.75" x14ac:dyDescent="0.2"/>
    <row r="15325" ht="12.75" x14ac:dyDescent="0.2"/>
    <row r="15326" ht="12.75" x14ac:dyDescent="0.2"/>
    <row r="15327" ht="12.75" x14ac:dyDescent="0.2"/>
    <row r="15328" ht="12.75" x14ac:dyDescent="0.2"/>
    <row r="15329" ht="12.75" x14ac:dyDescent="0.2"/>
    <row r="15330" ht="12.75" x14ac:dyDescent="0.2"/>
    <row r="15331" ht="12.75" x14ac:dyDescent="0.2"/>
    <row r="15332" ht="12.75" x14ac:dyDescent="0.2"/>
    <row r="15333" ht="12.75" x14ac:dyDescent="0.2"/>
    <row r="15334" ht="12.75" x14ac:dyDescent="0.2"/>
    <row r="15335" ht="12.75" x14ac:dyDescent="0.2"/>
    <row r="15336" ht="12.75" x14ac:dyDescent="0.2"/>
    <row r="15337" ht="12.75" x14ac:dyDescent="0.2"/>
    <row r="15338" ht="12.75" x14ac:dyDescent="0.2"/>
    <row r="15339" ht="12.75" x14ac:dyDescent="0.2"/>
    <row r="15340" ht="12.75" x14ac:dyDescent="0.2"/>
    <row r="15341" ht="12.75" x14ac:dyDescent="0.2"/>
    <row r="15342" ht="12.75" x14ac:dyDescent="0.2"/>
    <row r="15343" ht="12.75" x14ac:dyDescent="0.2"/>
    <row r="15344" ht="12.75" x14ac:dyDescent="0.2"/>
    <row r="15345" ht="12.75" x14ac:dyDescent="0.2"/>
    <row r="15346" ht="12.75" x14ac:dyDescent="0.2"/>
    <row r="15347" ht="12.75" x14ac:dyDescent="0.2"/>
    <row r="15348" ht="12.75" x14ac:dyDescent="0.2"/>
    <row r="15349" ht="12.75" x14ac:dyDescent="0.2"/>
    <row r="15350" ht="12.75" x14ac:dyDescent="0.2"/>
    <row r="15351" ht="12.75" x14ac:dyDescent="0.2"/>
    <row r="15352" ht="12.75" x14ac:dyDescent="0.2"/>
    <row r="15353" ht="12.75" x14ac:dyDescent="0.2"/>
    <row r="15354" ht="12.75" x14ac:dyDescent="0.2"/>
    <row r="15355" ht="12.75" x14ac:dyDescent="0.2"/>
    <row r="15356" ht="12.75" x14ac:dyDescent="0.2"/>
    <row r="15357" ht="12.75" x14ac:dyDescent="0.2"/>
    <row r="15358" ht="12.75" x14ac:dyDescent="0.2"/>
    <row r="15359" ht="12.75" x14ac:dyDescent="0.2"/>
    <row r="15360" ht="12.75" x14ac:dyDescent="0.2"/>
    <row r="15361" ht="12.75" x14ac:dyDescent="0.2"/>
    <row r="15362" ht="12.75" x14ac:dyDescent="0.2"/>
    <row r="15363" ht="12.75" x14ac:dyDescent="0.2"/>
    <row r="15364" ht="12.75" x14ac:dyDescent="0.2"/>
    <row r="15365" ht="12.75" x14ac:dyDescent="0.2"/>
    <row r="15366" ht="12.75" x14ac:dyDescent="0.2"/>
    <row r="15367" ht="12.75" x14ac:dyDescent="0.2"/>
    <row r="15368" ht="12.75" x14ac:dyDescent="0.2"/>
    <row r="15369" ht="12.75" x14ac:dyDescent="0.2"/>
    <row r="15370" ht="12.75" x14ac:dyDescent="0.2"/>
    <row r="15371" ht="12.75" x14ac:dyDescent="0.2"/>
    <row r="15372" ht="12.75" x14ac:dyDescent="0.2"/>
    <row r="15373" ht="12.75" x14ac:dyDescent="0.2"/>
    <row r="15374" ht="12.75" x14ac:dyDescent="0.2"/>
    <row r="15375" ht="12.75" x14ac:dyDescent="0.2"/>
    <row r="15376" ht="12.75" x14ac:dyDescent="0.2"/>
    <row r="15377" ht="12.75" x14ac:dyDescent="0.2"/>
    <row r="15378" ht="12.75" x14ac:dyDescent="0.2"/>
    <row r="15379" ht="12.75" x14ac:dyDescent="0.2"/>
    <row r="15380" ht="12.75" x14ac:dyDescent="0.2"/>
    <row r="15381" ht="12.75" x14ac:dyDescent="0.2"/>
    <row r="15382" ht="12.75" x14ac:dyDescent="0.2"/>
    <row r="15383" ht="12.75" x14ac:dyDescent="0.2"/>
    <row r="15384" ht="12.75" x14ac:dyDescent="0.2"/>
    <row r="15385" ht="12.75" x14ac:dyDescent="0.2"/>
    <row r="15386" ht="12.75" x14ac:dyDescent="0.2"/>
    <row r="15387" ht="12.75" x14ac:dyDescent="0.2"/>
    <row r="15388" ht="12.75" x14ac:dyDescent="0.2"/>
    <row r="15389" ht="12.75" x14ac:dyDescent="0.2"/>
    <row r="15390" ht="12.75" x14ac:dyDescent="0.2"/>
    <row r="15391" ht="12.75" x14ac:dyDescent="0.2"/>
    <row r="15392" ht="12.75" x14ac:dyDescent="0.2"/>
    <row r="15393" ht="12.75" x14ac:dyDescent="0.2"/>
    <row r="15394" ht="12.75" x14ac:dyDescent="0.2"/>
    <row r="15395" ht="12.75" x14ac:dyDescent="0.2"/>
    <row r="15396" ht="12.75" x14ac:dyDescent="0.2"/>
    <row r="15397" ht="12.75" x14ac:dyDescent="0.2"/>
    <row r="15398" ht="12.75" x14ac:dyDescent="0.2"/>
    <row r="15399" ht="12.75" x14ac:dyDescent="0.2"/>
    <row r="15400" ht="12.75" x14ac:dyDescent="0.2"/>
    <row r="15401" ht="12.75" x14ac:dyDescent="0.2"/>
    <row r="15402" ht="12.75" x14ac:dyDescent="0.2"/>
    <row r="15403" ht="12.75" x14ac:dyDescent="0.2"/>
    <row r="15404" ht="12.75" x14ac:dyDescent="0.2"/>
    <row r="15405" ht="12.75" x14ac:dyDescent="0.2"/>
    <row r="15406" ht="12.75" x14ac:dyDescent="0.2"/>
    <row r="15407" ht="12.75" x14ac:dyDescent="0.2"/>
    <row r="15408" ht="12.75" x14ac:dyDescent="0.2"/>
    <row r="15409" ht="12.75" x14ac:dyDescent="0.2"/>
    <row r="15410" ht="12.75" x14ac:dyDescent="0.2"/>
    <row r="15411" ht="12.75" x14ac:dyDescent="0.2"/>
    <row r="15412" ht="12.75" x14ac:dyDescent="0.2"/>
    <row r="15413" ht="12.75" x14ac:dyDescent="0.2"/>
    <row r="15414" ht="12.75" x14ac:dyDescent="0.2"/>
    <row r="15415" ht="12.75" x14ac:dyDescent="0.2"/>
    <row r="15416" ht="12.75" x14ac:dyDescent="0.2"/>
    <row r="15417" ht="12.75" x14ac:dyDescent="0.2"/>
    <row r="15418" ht="12.75" x14ac:dyDescent="0.2"/>
    <row r="15419" ht="12.75" x14ac:dyDescent="0.2"/>
    <row r="15420" ht="12.75" x14ac:dyDescent="0.2"/>
    <row r="15421" ht="12.75" x14ac:dyDescent="0.2"/>
    <row r="15422" ht="12.75" x14ac:dyDescent="0.2"/>
    <row r="15423" ht="12.75" x14ac:dyDescent="0.2"/>
    <row r="15424" ht="12.75" x14ac:dyDescent="0.2"/>
    <row r="15425" ht="12.75" x14ac:dyDescent="0.2"/>
    <row r="15426" ht="12.75" x14ac:dyDescent="0.2"/>
    <row r="15427" ht="12.75" x14ac:dyDescent="0.2"/>
    <row r="15428" ht="12.75" x14ac:dyDescent="0.2"/>
    <row r="15429" ht="12.75" x14ac:dyDescent="0.2"/>
    <row r="15430" ht="12.75" x14ac:dyDescent="0.2"/>
    <row r="15431" ht="12.75" x14ac:dyDescent="0.2"/>
    <row r="15432" ht="12.75" x14ac:dyDescent="0.2"/>
    <row r="15433" ht="12.75" x14ac:dyDescent="0.2"/>
    <row r="15434" ht="12.75" x14ac:dyDescent="0.2"/>
    <row r="15435" ht="12.75" x14ac:dyDescent="0.2"/>
    <row r="15436" ht="12.75" x14ac:dyDescent="0.2"/>
    <row r="15437" ht="12.75" x14ac:dyDescent="0.2"/>
    <row r="15438" ht="12.75" x14ac:dyDescent="0.2"/>
    <row r="15439" ht="12.75" x14ac:dyDescent="0.2"/>
    <row r="15440" ht="12.75" x14ac:dyDescent="0.2"/>
    <row r="15441" ht="12.75" x14ac:dyDescent="0.2"/>
    <row r="15442" ht="12.75" x14ac:dyDescent="0.2"/>
    <row r="15443" ht="12.75" x14ac:dyDescent="0.2"/>
    <row r="15444" ht="12.75" x14ac:dyDescent="0.2"/>
    <row r="15445" ht="12.75" x14ac:dyDescent="0.2"/>
    <row r="15446" ht="12.75" x14ac:dyDescent="0.2"/>
    <row r="15447" ht="12.75" x14ac:dyDescent="0.2"/>
    <row r="15448" ht="12.75" x14ac:dyDescent="0.2"/>
    <row r="15449" ht="12.75" x14ac:dyDescent="0.2"/>
    <row r="15450" ht="12.75" x14ac:dyDescent="0.2"/>
    <row r="15451" ht="12.75" x14ac:dyDescent="0.2"/>
    <row r="15452" ht="12.75" x14ac:dyDescent="0.2"/>
    <row r="15453" ht="12.75" x14ac:dyDescent="0.2"/>
    <row r="15454" ht="12.75" x14ac:dyDescent="0.2"/>
    <row r="15455" ht="12.75" x14ac:dyDescent="0.2"/>
    <row r="15456" ht="12.75" x14ac:dyDescent="0.2"/>
    <row r="15457" ht="12.75" x14ac:dyDescent="0.2"/>
    <row r="15458" ht="12.75" x14ac:dyDescent="0.2"/>
    <row r="15459" ht="12.75" x14ac:dyDescent="0.2"/>
    <row r="15460" ht="12.75" x14ac:dyDescent="0.2"/>
    <row r="15461" ht="12.75" x14ac:dyDescent="0.2"/>
    <row r="15462" ht="12.75" x14ac:dyDescent="0.2"/>
    <row r="15463" ht="12.75" x14ac:dyDescent="0.2"/>
    <row r="15464" ht="12.75" x14ac:dyDescent="0.2"/>
    <row r="15465" ht="12.75" x14ac:dyDescent="0.2"/>
    <row r="15466" ht="12.75" x14ac:dyDescent="0.2"/>
    <row r="15467" ht="12.75" x14ac:dyDescent="0.2"/>
    <row r="15468" ht="12.75" x14ac:dyDescent="0.2"/>
    <row r="15469" ht="12.75" x14ac:dyDescent="0.2"/>
    <row r="15470" ht="12.75" x14ac:dyDescent="0.2"/>
    <row r="15471" ht="12.75" x14ac:dyDescent="0.2"/>
    <row r="15472" ht="12.75" x14ac:dyDescent="0.2"/>
    <row r="15473" ht="12.75" x14ac:dyDescent="0.2"/>
    <row r="15474" ht="12.75" x14ac:dyDescent="0.2"/>
    <row r="15475" ht="12.75" x14ac:dyDescent="0.2"/>
    <row r="15476" ht="12.75" x14ac:dyDescent="0.2"/>
    <row r="15477" ht="12.75" x14ac:dyDescent="0.2"/>
    <row r="15478" ht="12.75" x14ac:dyDescent="0.2"/>
    <row r="15479" ht="12.75" x14ac:dyDescent="0.2"/>
    <row r="15480" ht="12.75" x14ac:dyDescent="0.2"/>
    <row r="15481" ht="12.75" x14ac:dyDescent="0.2"/>
    <row r="15482" ht="12.75" x14ac:dyDescent="0.2"/>
    <row r="15483" ht="12.75" x14ac:dyDescent="0.2"/>
    <row r="15484" ht="12.75" x14ac:dyDescent="0.2"/>
    <row r="15485" ht="12.75" x14ac:dyDescent="0.2"/>
    <row r="15486" ht="12.75" x14ac:dyDescent="0.2"/>
    <row r="15487" ht="12.75" x14ac:dyDescent="0.2"/>
    <row r="15488" ht="12.75" x14ac:dyDescent="0.2"/>
    <row r="15489" ht="12.75" x14ac:dyDescent="0.2"/>
    <row r="15490" ht="12.75" x14ac:dyDescent="0.2"/>
    <row r="15491" ht="12.75" x14ac:dyDescent="0.2"/>
    <row r="15492" ht="12.75" x14ac:dyDescent="0.2"/>
    <row r="15493" ht="12.75" x14ac:dyDescent="0.2"/>
    <row r="15494" ht="12.75" x14ac:dyDescent="0.2"/>
    <row r="15495" ht="12.75" x14ac:dyDescent="0.2"/>
    <row r="15496" ht="12.75" x14ac:dyDescent="0.2"/>
    <row r="15497" ht="12.75" x14ac:dyDescent="0.2"/>
    <row r="15498" ht="12.75" x14ac:dyDescent="0.2"/>
    <row r="15499" ht="12.75" x14ac:dyDescent="0.2"/>
    <row r="15500" ht="12.75" x14ac:dyDescent="0.2"/>
    <row r="15501" ht="12.75" x14ac:dyDescent="0.2"/>
    <row r="15502" ht="12.75" x14ac:dyDescent="0.2"/>
    <row r="15503" ht="12.75" x14ac:dyDescent="0.2"/>
    <row r="15504" ht="12.75" x14ac:dyDescent="0.2"/>
    <row r="15505" ht="12.75" x14ac:dyDescent="0.2"/>
    <row r="15506" ht="12.75" x14ac:dyDescent="0.2"/>
    <row r="15507" ht="12.75" x14ac:dyDescent="0.2"/>
    <row r="15508" ht="12.75" x14ac:dyDescent="0.2"/>
    <row r="15509" ht="12.75" x14ac:dyDescent="0.2"/>
    <row r="15510" ht="12.75" x14ac:dyDescent="0.2"/>
    <row r="15511" ht="12.75" x14ac:dyDescent="0.2"/>
    <row r="15512" ht="12.75" x14ac:dyDescent="0.2"/>
    <row r="15513" ht="12.75" x14ac:dyDescent="0.2"/>
    <row r="15514" ht="12.75" x14ac:dyDescent="0.2"/>
    <row r="15515" ht="12.75" x14ac:dyDescent="0.2"/>
    <row r="15516" ht="12.75" x14ac:dyDescent="0.2"/>
    <row r="15517" ht="12.75" x14ac:dyDescent="0.2"/>
    <row r="15518" ht="12.75" x14ac:dyDescent="0.2"/>
    <row r="15519" ht="12.75" x14ac:dyDescent="0.2"/>
    <row r="15520" ht="12.75" x14ac:dyDescent="0.2"/>
    <row r="15521" ht="12.75" x14ac:dyDescent="0.2"/>
    <row r="15522" ht="12.75" x14ac:dyDescent="0.2"/>
    <row r="15523" ht="12.75" x14ac:dyDescent="0.2"/>
    <row r="15524" ht="12.75" x14ac:dyDescent="0.2"/>
    <row r="15525" ht="12.75" x14ac:dyDescent="0.2"/>
    <row r="15526" ht="12.75" x14ac:dyDescent="0.2"/>
    <row r="15527" ht="12.75" x14ac:dyDescent="0.2"/>
    <row r="15528" ht="12.75" x14ac:dyDescent="0.2"/>
    <row r="15529" ht="12.75" x14ac:dyDescent="0.2"/>
    <row r="15530" ht="12.75" x14ac:dyDescent="0.2"/>
    <row r="15531" ht="12.75" x14ac:dyDescent="0.2"/>
    <row r="15532" ht="12.75" x14ac:dyDescent="0.2"/>
    <row r="15533" ht="12.75" x14ac:dyDescent="0.2"/>
    <row r="15534" ht="12.75" x14ac:dyDescent="0.2"/>
    <row r="15535" ht="12.75" x14ac:dyDescent="0.2"/>
    <row r="15536" ht="12.75" x14ac:dyDescent="0.2"/>
    <row r="15537" ht="12.75" x14ac:dyDescent="0.2"/>
    <row r="15538" ht="12.75" x14ac:dyDescent="0.2"/>
    <row r="15539" ht="12.75" x14ac:dyDescent="0.2"/>
    <row r="15540" ht="12.75" x14ac:dyDescent="0.2"/>
    <row r="15541" ht="12.75" x14ac:dyDescent="0.2"/>
    <row r="15542" ht="12.75" x14ac:dyDescent="0.2"/>
    <row r="15543" ht="12.75" x14ac:dyDescent="0.2"/>
    <row r="15544" ht="12.75" x14ac:dyDescent="0.2"/>
    <row r="15545" ht="12.75" x14ac:dyDescent="0.2"/>
    <row r="15546" ht="12.75" x14ac:dyDescent="0.2"/>
    <row r="15547" ht="12.75" x14ac:dyDescent="0.2"/>
    <row r="15548" ht="12.75" x14ac:dyDescent="0.2"/>
    <row r="15549" ht="12.75" x14ac:dyDescent="0.2"/>
    <row r="15550" ht="12.75" x14ac:dyDescent="0.2"/>
    <row r="15551" ht="12.75" x14ac:dyDescent="0.2"/>
    <row r="15552" ht="12.75" x14ac:dyDescent="0.2"/>
    <row r="15553" ht="12.75" x14ac:dyDescent="0.2"/>
    <row r="15554" ht="12.75" x14ac:dyDescent="0.2"/>
    <row r="15555" ht="12.75" x14ac:dyDescent="0.2"/>
    <row r="15556" ht="12.75" x14ac:dyDescent="0.2"/>
    <row r="15557" ht="12.75" x14ac:dyDescent="0.2"/>
    <row r="15558" ht="12.75" x14ac:dyDescent="0.2"/>
    <row r="15559" ht="12.75" x14ac:dyDescent="0.2"/>
    <row r="15560" ht="12.75" x14ac:dyDescent="0.2"/>
    <row r="15561" ht="12.75" x14ac:dyDescent="0.2"/>
    <row r="15562" ht="12.75" x14ac:dyDescent="0.2"/>
    <row r="15563" ht="12.75" x14ac:dyDescent="0.2"/>
    <row r="15564" ht="12.75" x14ac:dyDescent="0.2"/>
    <row r="15565" ht="12.75" x14ac:dyDescent="0.2"/>
    <row r="15566" ht="12.75" x14ac:dyDescent="0.2"/>
    <row r="15567" ht="12.75" x14ac:dyDescent="0.2"/>
    <row r="15568" ht="12.75" x14ac:dyDescent="0.2"/>
    <row r="15569" ht="12.75" x14ac:dyDescent="0.2"/>
    <row r="15570" ht="12.75" x14ac:dyDescent="0.2"/>
    <row r="15571" ht="12.75" x14ac:dyDescent="0.2"/>
    <row r="15572" ht="12.75" x14ac:dyDescent="0.2"/>
    <row r="15573" ht="12.75" x14ac:dyDescent="0.2"/>
    <row r="15574" ht="12.75" x14ac:dyDescent="0.2"/>
    <row r="15575" ht="12.75" x14ac:dyDescent="0.2"/>
    <row r="15576" ht="12.75" x14ac:dyDescent="0.2"/>
    <row r="15577" ht="12.75" x14ac:dyDescent="0.2"/>
    <row r="15578" ht="12.75" x14ac:dyDescent="0.2"/>
    <row r="15579" ht="12.75" x14ac:dyDescent="0.2"/>
    <row r="15580" ht="12.75" x14ac:dyDescent="0.2"/>
    <row r="15581" ht="12.75" x14ac:dyDescent="0.2"/>
    <row r="15582" ht="12.75" x14ac:dyDescent="0.2"/>
    <row r="15583" ht="12.75" x14ac:dyDescent="0.2"/>
    <row r="15584" ht="12.75" x14ac:dyDescent="0.2"/>
    <row r="15585" ht="12.75" x14ac:dyDescent="0.2"/>
    <row r="15586" ht="12.75" x14ac:dyDescent="0.2"/>
    <row r="15587" ht="12.75" x14ac:dyDescent="0.2"/>
    <row r="15588" ht="12.75" x14ac:dyDescent="0.2"/>
    <row r="15589" ht="12.75" x14ac:dyDescent="0.2"/>
    <row r="15590" ht="12.75" x14ac:dyDescent="0.2"/>
    <row r="15591" ht="12.75" x14ac:dyDescent="0.2"/>
    <row r="15592" ht="12.75" x14ac:dyDescent="0.2"/>
    <row r="15593" ht="12.75" x14ac:dyDescent="0.2"/>
    <row r="15594" ht="12.75" x14ac:dyDescent="0.2"/>
    <row r="15595" ht="12.75" x14ac:dyDescent="0.2"/>
    <row r="15596" ht="12.75" x14ac:dyDescent="0.2"/>
    <row r="15597" ht="12.75" x14ac:dyDescent="0.2"/>
    <row r="15598" ht="12.75" x14ac:dyDescent="0.2"/>
    <row r="15599" ht="12.75" x14ac:dyDescent="0.2"/>
    <row r="15600" ht="12.75" x14ac:dyDescent="0.2"/>
    <row r="15601" ht="12.75" x14ac:dyDescent="0.2"/>
    <row r="15602" ht="12.75" x14ac:dyDescent="0.2"/>
    <row r="15603" ht="12.75" x14ac:dyDescent="0.2"/>
    <row r="15604" ht="12.75" x14ac:dyDescent="0.2"/>
    <row r="15605" ht="12.75" x14ac:dyDescent="0.2"/>
    <row r="15606" ht="12.75" x14ac:dyDescent="0.2"/>
    <row r="15607" ht="12.75" x14ac:dyDescent="0.2"/>
    <row r="15608" ht="12.75" x14ac:dyDescent="0.2"/>
    <row r="15609" ht="12.75" x14ac:dyDescent="0.2"/>
    <row r="15610" ht="12.75" x14ac:dyDescent="0.2"/>
    <row r="15611" ht="12.75" x14ac:dyDescent="0.2"/>
    <row r="15612" ht="12.75" x14ac:dyDescent="0.2"/>
    <row r="15613" ht="12.75" x14ac:dyDescent="0.2"/>
    <row r="15614" ht="12.75" x14ac:dyDescent="0.2"/>
    <row r="15615" ht="12.75" x14ac:dyDescent="0.2"/>
    <row r="15616" ht="12.75" x14ac:dyDescent="0.2"/>
    <row r="15617" ht="12.75" x14ac:dyDescent="0.2"/>
    <row r="15618" ht="12.75" x14ac:dyDescent="0.2"/>
    <row r="15619" ht="12.75" x14ac:dyDescent="0.2"/>
    <row r="15620" ht="12.75" x14ac:dyDescent="0.2"/>
    <row r="15621" ht="12.75" x14ac:dyDescent="0.2"/>
    <row r="15622" ht="12.75" x14ac:dyDescent="0.2"/>
    <row r="15623" ht="12.75" x14ac:dyDescent="0.2"/>
    <row r="15624" ht="12.75" x14ac:dyDescent="0.2"/>
    <row r="15625" ht="12.75" x14ac:dyDescent="0.2"/>
    <row r="15626" ht="12.75" x14ac:dyDescent="0.2"/>
    <row r="15627" ht="12.75" x14ac:dyDescent="0.2"/>
    <row r="15628" ht="12.75" x14ac:dyDescent="0.2"/>
    <row r="15629" ht="12.75" x14ac:dyDescent="0.2"/>
    <row r="15630" ht="12.75" x14ac:dyDescent="0.2"/>
    <row r="15631" ht="12.75" x14ac:dyDescent="0.2"/>
    <row r="15632" ht="12.75" x14ac:dyDescent="0.2"/>
    <row r="15633" ht="12.75" x14ac:dyDescent="0.2"/>
    <row r="15634" ht="12.75" x14ac:dyDescent="0.2"/>
    <row r="15635" ht="12.75" x14ac:dyDescent="0.2"/>
    <row r="15636" ht="12.75" x14ac:dyDescent="0.2"/>
    <row r="15637" ht="12.75" x14ac:dyDescent="0.2"/>
    <row r="15638" ht="12.75" x14ac:dyDescent="0.2"/>
    <row r="15639" ht="12.75" x14ac:dyDescent="0.2"/>
    <row r="15640" ht="12.75" x14ac:dyDescent="0.2"/>
    <row r="15641" ht="12.75" x14ac:dyDescent="0.2"/>
    <row r="15642" ht="12.75" x14ac:dyDescent="0.2"/>
    <row r="15643" ht="12.75" x14ac:dyDescent="0.2"/>
    <row r="15644" ht="12.75" x14ac:dyDescent="0.2"/>
    <row r="15645" ht="12.75" x14ac:dyDescent="0.2"/>
    <row r="15646" ht="12.75" x14ac:dyDescent="0.2"/>
    <row r="15647" ht="12.75" x14ac:dyDescent="0.2"/>
    <row r="15648" ht="12.75" x14ac:dyDescent="0.2"/>
    <row r="15649" ht="12.75" x14ac:dyDescent="0.2"/>
    <row r="15650" ht="12.75" x14ac:dyDescent="0.2"/>
    <row r="15651" ht="12.75" x14ac:dyDescent="0.2"/>
    <row r="15652" ht="12.75" x14ac:dyDescent="0.2"/>
    <row r="15653" ht="12.75" x14ac:dyDescent="0.2"/>
    <row r="15654" ht="12.75" x14ac:dyDescent="0.2"/>
    <row r="15655" ht="12.75" x14ac:dyDescent="0.2"/>
    <row r="15656" ht="12.75" x14ac:dyDescent="0.2"/>
    <row r="15657" ht="12.75" x14ac:dyDescent="0.2"/>
    <row r="15658" ht="12.75" x14ac:dyDescent="0.2"/>
    <row r="15659" ht="12.75" x14ac:dyDescent="0.2"/>
    <row r="15660" ht="12.75" x14ac:dyDescent="0.2"/>
    <row r="15661" ht="12.75" x14ac:dyDescent="0.2"/>
    <row r="15662" ht="12.75" x14ac:dyDescent="0.2"/>
    <row r="15663" ht="12.75" x14ac:dyDescent="0.2"/>
    <row r="15664" ht="12.75" x14ac:dyDescent="0.2"/>
    <row r="15665" ht="12.75" x14ac:dyDescent="0.2"/>
    <row r="15666" ht="12.75" x14ac:dyDescent="0.2"/>
    <row r="15667" ht="12.75" x14ac:dyDescent="0.2"/>
    <row r="15668" ht="12.75" x14ac:dyDescent="0.2"/>
    <row r="15669" ht="12.75" x14ac:dyDescent="0.2"/>
    <row r="15670" ht="12.75" x14ac:dyDescent="0.2"/>
    <row r="15671" ht="12.75" x14ac:dyDescent="0.2"/>
    <row r="15672" ht="12.75" x14ac:dyDescent="0.2"/>
    <row r="15673" ht="12.75" x14ac:dyDescent="0.2"/>
    <row r="15674" ht="12.75" x14ac:dyDescent="0.2"/>
    <row r="15675" ht="12.75" x14ac:dyDescent="0.2"/>
    <row r="15676" ht="12.75" x14ac:dyDescent="0.2"/>
    <row r="15677" ht="12.75" x14ac:dyDescent="0.2"/>
    <row r="15678" ht="12.75" x14ac:dyDescent="0.2"/>
    <row r="15679" ht="12.75" x14ac:dyDescent="0.2"/>
    <row r="15680" ht="12.75" x14ac:dyDescent="0.2"/>
    <row r="15681" ht="12.75" x14ac:dyDescent="0.2"/>
    <row r="15682" ht="12.75" x14ac:dyDescent="0.2"/>
    <row r="15683" ht="12.75" x14ac:dyDescent="0.2"/>
    <row r="15684" ht="12.75" x14ac:dyDescent="0.2"/>
    <row r="15685" ht="12.75" x14ac:dyDescent="0.2"/>
    <row r="15686" ht="12.75" x14ac:dyDescent="0.2"/>
    <row r="15687" ht="12.75" x14ac:dyDescent="0.2"/>
    <row r="15688" ht="12.75" x14ac:dyDescent="0.2"/>
    <row r="15689" ht="12.75" x14ac:dyDescent="0.2"/>
    <row r="15690" ht="12.75" x14ac:dyDescent="0.2"/>
    <row r="15691" ht="12.75" x14ac:dyDescent="0.2"/>
    <row r="15692" ht="12.75" x14ac:dyDescent="0.2"/>
    <row r="15693" ht="12.75" x14ac:dyDescent="0.2"/>
    <row r="15694" ht="12.75" x14ac:dyDescent="0.2"/>
    <row r="15695" ht="12.75" x14ac:dyDescent="0.2"/>
    <row r="15696" ht="12.75" x14ac:dyDescent="0.2"/>
    <row r="15697" ht="12.75" x14ac:dyDescent="0.2"/>
    <row r="15698" ht="12.75" x14ac:dyDescent="0.2"/>
    <row r="15699" ht="12.75" x14ac:dyDescent="0.2"/>
    <row r="15700" ht="12.75" x14ac:dyDescent="0.2"/>
    <row r="15701" ht="12.75" x14ac:dyDescent="0.2"/>
    <row r="15702" ht="12.75" x14ac:dyDescent="0.2"/>
    <row r="15703" ht="12.75" x14ac:dyDescent="0.2"/>
    <row r="15704" ht="12.75" x14ac:dyDescent="0.2"/>
    <row r="15705" ht="12.75" x14ac:dyDescent="0.2"/>
    <row r="15706" ht="12.75" x14ac:dyDescent="0.2"/>
    <row r="15707" ht="12.75" x14ac:dyDescent="0.2"/>
    <row r="15708" ht="12.75" x14ac:dyDescent="0.2"/>
    <row r="15709" ht="12.75" x14ac:dyDescent="0.2"/>
    <row r="15710" ht="12.75" x14ac:dyDescent="0.2"/>
    <row r="15711" ht="12.75" x14ac:dyDescent="0.2"/>
    <row r="15712" ht="12.75" x14ac:dyDescent="0.2"/>
    <row r="15713" ht="12.75" x14ac:dyDescent="0.2"/>
    <row r="15714" ht="12.75" x14ac:dyDescent="0.2"/>
    <row r="15715" ht="12.75" x14ac:dyDescent="0.2"/>
    <row r="15716" ht="12.75" x14ac:dyDescent="0.2"/>
    <row r="15717" ht="12.75" x14ac:dyDescent="0.2"/>
    <row r="15718" ht="12.75" x14ac:dyDescent="0.2"/>
    <row r="15719" ht="12.75" x14ac:dyDescent="0.2"/>
    <row r="15720" ht="12.75" x14ac:dyDescent="0.2"/>
    <row r="15721" ht="12.75" x14ac:dyDescent="0.2"/>
    <row r="15722" ht="12.75" x14ac:dyDescent="0.2"/>
    <row r="15723" ht="12.75" x14ac:dyDescent="0.2"/>
    <row r="15724" ht="12.75" x14ac:dyDescent="0.2"/>
    <row r="15725" ht="12.75" x14ac:dyDescent="0.2"/>
    <row r="15726" ht="12.75" x14ac:dyDescent="0.2"/>
    <row r="15727" ht="12.75" x14ac:dyDescent="0.2"/>
    <row r="15728" ht="12.75" x14ac:dyDescent="0.2"/>
    <row r="15729" ht="12.75" x14ac:dyDescent="0.2"/>
    <row r="15730" ht="12.75" x14ac:dyDescent="0.2"/>
    <row r="15731" ht="12.75" x14ac:dyDescent="0.2"/>
    <row r="15732" ht="12.75" x14ac:dyDescent="0.2"/>
    <row r="15733" ht="12.75" x14ac:dyDescent="0.2"/>
    <row r="15734" ht="12.75" x14ac:dyDescent="0.2"/>
    <row r="15735" ht="12.75" x14ac:dyDescent="0.2"/>
    <row r="15736" ht="12.75" x14ac:dyDescent="0.2"/>
    <row r="15737" ht="12.75" x14ac:dyDescent="0.2"/>
    <row r="15738" ht="12.75" x14ac:dyDescent="0.2"/>
    <row r="15739" ht="12.75" x14ac:dyDescent="0.2"/>
    <row r="15740" ht="12.75" x14ac:dyDescent="0.2"/>
    <row r="15741" ht="12.75" x14ac:dyDescent="0.2"/>
    <row r="15742" ht="12.75" x14ac:dyDescent="0.2"/>
    <row r="15743" ht="12.75" x14ac:dyDescent="0.2"/>
    <row r="15744" ht="12.75" x14ac:dyDescent="0.2"/>
    <row r="15745" ht="12.75" x14ac:dyDescent="0.2"/>
    <row r="15746" ht="12.75" x14ac:dyDescent="0.2"/>
    <row r="15747" ht="12.75" x14ac:dyDescent="0.2"/>
    <row r="15748" ht="12.75" x14ac:dyDescent="0.2"/>
    <row r="15749" ht="12.75" x14ac:dyDescent="0.2"/>
    <row r="15750" ht="12.75" x14ac:dyDescent="0.2"/>
    <row r="15751" ht="12.75" x14ac:dyDescent="0.2"/>
    <row r="15752" ht="12.75" x14ac:dyDescent="0.2"/>
    <row r="15753" ht="12.75" x14ac:dyDescent="0.2"/>
    <row r="15754" ht="12.75" x14ac:dyDescent="0.2"/>
    <row r="15755" ht="12.75" x14ac:dyDescent="0.2"/>
    <row r="15756" ht="12.75" x14ac:dyDescent="0.2"/>
    <row r="15757" ht="12.75" x14ac:dyDescent="0.2"/>
    <row r="15758" ht="12.75" x14ac:dyDescent="0.2"/>
    <row r="15759" ht="12.75" x14ac:dyDescent="0.2"/>
    <row r="15760" ht="12.75" x14ac:dyDescent="0.2"/>
    <row r="15761" ht="12.75" x14ac:dyDescent="0.2"/>
    <row r="15762" ht="12.75" x14ac:dyDescent="0.2"/>
    <row r="15763" ht="12.75" x14ac:dyDescent="0.2"/>
    <row r="15764" ht="12.75" x14ac:dyDescent="0.2"/>
    <row r="15765" ht="12.75" x14ac:dyDescent="0.2"/>
    <row r="15766" ht="12.75" x14ac:dyDescent="0.2"/>
    <row r="15767" ht="12.75" x14ac:dyDescent="0.2"/>
    <row r="15768" ht="12.75" x14ac:dyDescent="0.2"/>
    <row r="15769" ht="12.75" x14ac:dyDescent="0.2"/>
    <row r="15770" ht="12.75" x14ac:dyDescent="0.2"/>
    <row r="15771" ht="12.75" x14ac:dyDescent="0.2"/>
    <row r="15772" ht="12.75" x14ac:dyDescent="0.2"/>
    <row r="15773" ht="12.75" x14ac:dyDescent="0.2"/>
    <row r="15774" ht="12.75" x14ac:dyDescent="0.2"/>
    <row r="15775" ht="12.75" x14ac:dyDescent="0.2"/>
    <row r="15776" ht="12.75" x14ac:dyDescent="0.2"/>
    <row r="15777" ht="12.75" x14ac:dyDescent="0.2"/>
    <row r="15778" ht="12.75" x14ac:dyDescent="0.2"/>
    <row r="15779" ht="12.75" x14ac:dyDescent="0.2"/>
    <row r="15780" ht="12.75" x14ac:dyDescent="0.2"/>
    <row r="15781" ht="12.75" x14ac:dyDescent="0.2"/>
    <row r="15782" ht="12.75" x14ac:dyDescent="0.2"/>
    <row r="15783" ht="12.75" x14ac:dyDescent="0.2"/>
    <row r="15784" ht="12.75" x14ac:dyDescent="0.2"/>
    <row r="15785" ht="12.75" x14ac:dyDescent="0.2"/>
    <row r="15786" ht="12.75" x14ac:dyDescent="0.2"/>
    <row r="15787" ht="12.75" x14ac:dyDescent="0.2"/>
    <row r="15788" ht="12.75" x14ac:dyDescent="0.2"/>
    <row r="15789" ht="12.75" x14ac:dyDescent="0.2"/>
    <row r="15790" ht="12.75" x14ac:dyDescent="0.2"/>
    <row r="15791" ht="12.75" x14ac:dyDescent="0.2"/>
    <row r="15792" ht="12.75" x14ac:dyDescent="0.2"/>
    <row r="15793" ht="12.75" x14ac:dyDescent="0.2"/>
    <row r="15794" ht="12.75" x14ac:dyDescent="0.2"/>
    <row r="15795" ht="12.75" x14ac:dyDescent="0.2"/>
    <row r="15796" ht="12.75" x14ac:dyDescent="0.2"/>
    <row r="15797" ht="12.75" x14ac:dyDescent="0.2"/>
    <row r="15798" ht="12.75" x14ac:dyDescent="0.2"/>
    <row r="15799" ht="12.75" x14ac:dyDescent="0.2"/>
    <row r="15800" ht="12.75" x14ac:dyDescent="0.2"/>
    <row r="15801" ht="12.75" x14ac:dyDescent="0.2"/>
    <row r="15802" ht="12.75" x14ac:dyDescent="0.2"/>
    <row r="15803" ht="12.75" x14ac:dyDescent="0.2"/>
    <row r="15804" ht="12.75" x14ac:dyDescent="0.2"/>
    <row r="15805" ht="12.75" x14ac:dyDescent="0.2"/>
    <row r="15806" ht="12.75" x14ac:dyDescent="0.2"/>
    <row r="15807" ht="12.75" x14ac:dyDescent="0.2"/>
    <row r="15808" ht="12.75" x14ac:dyDescent="0.2"/>
    <row r="15809" ht="12.75" x14ac:dyDescent="0.2"/>
    <row r="15810" ht="12.75" x14ac:dyDescent="0.2"/>
    <row r="15811" ht="12.75" x14ac:dyDescent="0.2"/>
    <row r="15812" ht="12.75" x14ac:dyDescent="0.2"/>
    <row r="15813" ht="12.75" x14ac:dyDescent="0.2"/>
    <row r="15814" ht="12.75" x14ac:dyDescent="0.2"/>
    <row r="15815" ht="12.75" x14ac:dyDescent="0.2"/>
    <row r="15816" ht="12.75" x14ac:dyDescent="0.2"/>
    <row r="15817" ht="12.75" x14ac:dyDescent="0.2"/>
    <row r="15818" ht="12.75" x14ac:dyDescent="0.2"/>
    <row r="15819" ht="12.75" x14ac:dyDescent="0.2"/>
    <row r="15820" ht="12.75" x14ac:dyDescent="0.2"/>
    <row r="15821" ht="12.75" x14ac:dyDescent="0.2"/>
    <row r="15822" ht="12.75" x14ac:dyDescent="0.2"/>
    <row r="15823" ht="12.75" x14ac:dyDescent="0.2"/>
    <row r="15824" ht="12.75" x14ac:dyDescent="0.2"/>
    <row r="15825" ht="12.75" x14ac:dyDescent="0.2"/>
    <row r="15826" ht="12.75" x14ac:dyDescent="0.2"/>
    <row r="15827" ht="12.75" x14ac:dyDescent="0.2"/>
    <row r="15828" ht="12.75" x14ac:dyDescent="0.2"/>
    <row r="15829" ht="12.75" x14ac:dyDescent="0.2"/>
    <row r="15830" ht="12.75" x14ac:dyDescent="0.2"/>
    <row r="15831" ht="12.75" x14ac:dyDescent="0.2"/>
    <row r="15832" ht="12.75" x14ac:dyDescent="0.2"/>
    <row r="15833" ht="12.75" x14ac:dyDescent="0.2"/>
    <row r="15834" ht="12.75" x14ac:dyDescent="0.2"/>
    <row r="15835" ht="12.75" x14ac:dyDescent="0.2"/>
    <row r="15836" ht="12.75" x14ac:dyDescent="0.2"/>
    <row r="15837" ht="12.75" x14ac:dyDescent="0.2"/>
    <row r="15838" ht="12.75" x14ac:dyDescent="0.2"/>
    <row r="15839" ht="12.75" x14ac:dyDescent="0.2"/>
    <row r="15840" ht="12.75" x14ac:dyDescent="0.2"/>
    <row r="15841" ht="12.75" x14ac:dyDescent="0.2"/>
    <row r="15842" ht="12.75" x14ac:dyDescent="0.2"/>
    <row r="15843" ht="12.75" x14ac:dyDescent="0.2"/>
    <row r="15844" ht="12.75" x14ac:dyDescent="0.2"/>
    <row r="15845" ht="12.75" x14ac:dyDescent="0.2"/>
    <row r="15846" ht="12.75" x14ac:dyDescent="0.2"/>
    <row r="15847" ht="12.75" x14ac:dyDescent="0.2"/>
    <row r="15848" ht="12.75" x14ac:dyDescent="0.2"/>
    <row r="15849" ht="12.75" x14ac:dyDescent="0.2"/>
    <row r="15850" ht="12.75" x14ac:dyDescent="0.2"/>
    <row r="15851" ht="12.75" x14ac:dyDescent="0.2"/>
    <row r="15852" ht="12.75" x14ac:dyDescent="0.2"/>
    <row r="15853" ht="12.75" x14ac:dyDescent="0.2"/>
    <row r="15854" ht="12.75" x14ac:dyDescent="0.2"/>
    <row r="15855" ht="12.75" x14ac:dyDescent="0.2"/>
    <row r="15856" ht="12.75" x14ac:dyDescent="0.2"/>
    <row r="15857" ht="12.75" x14ac:dyDescent="0.2"/>
    <row r="15858" ht="12.75" x14ac:dyDescent="0.2"/>
    <row r="15859" ht="12.75" x14ac:dyDescent="0.2"/>
    <row r="15860" ht="12.75" x14ac:dyDescent="0.2"/>
    <row r="15861" ht="12.75" x14ac:dyDescent="0.2"/>
    <row r="15862" ht="12.75" x14ac:dyDescent="0.2"/>
    <row r="15863" ht="12.75" x14ac:dyDescent="0.2"/>
    <row r="15864" ht="12.75" x14ac:dyDescent="0.2"/>
    <row r="15865" ht="12.75" x14ac:dyDescent="0.2"/>
    <row r="15866" ht="12.75" x14ac:dyDescent="0.2"/>
    <row r="15867" ht="12.75" x14ac:dyDescent="0.2"/>
    <row r="15868" ht="12.75" x14ac:dyDescent="0.2"/>
    <row r="15869" ht="12.75" x14ac:dyDescent="0.2"/>
    <row r="15870" ht="12.75" x14ac:dyDescent="0.2"/>
    <row r="15871" ht="12.75" x14ac:dyDescent="0.2"/>
    <row r="15872" ht="12.75" x14ac:dyDescent="0.2"/>
    <row r="15873" ht="12.75" x14ac:dyDescent="0.2"/>
    <row r="15874" ht="12.75" x14ac:dyDescent="0.2"/>
    <row r="15875" ht="12.75" x14ac:dyDescent="0.2"/>
    <row r="15876" ht="12.75" x14ac:dyDescent="0.2"/>
    <row r="15877" ht="12.75" x14ac:dyDescent="0.2"/>
    <row r="15878" ht="12.75" x14ac:dyDescent="0.2"/>
    <row r="15879" ht="12.75" x14ac:dyDescent="0.2"/>
    <row r="15880" ht="12.75" x14ac:dyDescent="0.2"/>
    <row r="15881" ht="12.75" x14ac:dyDescent="0.2"/>
    <row r="15882" ht="12.75" x14ac:dyDescent="0.2"/>
    <row r="15883" ht="12.75" x14ac:dyDescent="0.2"/>
    <row r="15884" ht="12.75" x14ac:dyDescent="0.2"/>
    <row r="15885" ht="12.75" x14ac:dyDescent="0.2"/>
    <row r="15886" ht="12.75" x14ac:dyDescent="0.2"/>
    <row r="15887" ht="12.75" x14ac:dyDescent="0.2"/>
    <row r="15888" ht="12.75" x14ac:dyDescent="0.2"/>
    <row r="15889" ht="12.75" x14ac:dyDescent="0.2"/>
    <row r="15890" ht="12.75" x14ac:dyDescent="0.2"/>
    <row r="15891" ht="12.75" x14ac:dyDescent="0.2"/>
    <row r="15892" ht="12.75" x14ac:dyDescent="0.2"/>
    <row r="15893" ht="12.75" x14ac:dyDescent="0.2"/>
    <row r="15894" ht="12.75" x14ac:dyDescent="0.2"/>
    <row r="15895" ht="12.75" x14ac:dyDescent="0.2"/>
    <row r="15896" ht="12.75" x14ac:dyDescent="0.2"/>
    <row r="15897" ht="12.75" x14ac:dyDescent="0.2"/>
    <row r="15898" ht="12.75" x14ac:dyDescent="0.2"/>
    <row r="15899" ht="12.75" x14ac:dyDescent="0.2"/>
    <row r="15900" ht="12.75" x14ac:dyDescent="0.2"/>
    <row r="15901" ht="12.75" x14ac:dyDescent="0.2"/>
    <row r="15902" ht="12.75" x14ac:dyDescent="0.2"/>
    <row r="15903" ht="12.75" x14ac:dyDescent="0.2"/>
    <row r="15904" ht="12.75" x14ac:dyDescent="0.2"/>
    <row r="15905" ht="12.75" x14ac:dyDescent="0.2"/>
    <row r="15906" ht="12.75" x14ac:dyDescent="0.2"/>
    <row r="15907" ht="12.75" x14ac:dyDescent="0.2"/>
    <row r="15908" ht="12.75" x14ac:dyDescent="0.2"/>
    <row r="15909" ht="12.75" x14ac:dyDescent="0.2"/>
    <row r="15910" ht="12.75" x14ac:dyDescent="0.2"/>
    <row r="15911" ht="12.75" x14ac:dyDescent="0.2"/>
    <row r="15912" ht="12.75" x14ac:dyDescent="0.2"/>
    <row r="15913" ht="12.75" x14ac:dyDescent="0.2"/>
    <row r="15914" ht="12.75" x14ac:dyDescent="0.2"/>
    <row r="15915" ht="12.75" x14ac:dyDescent="0.2"/>
    <row r="15916" ht="12.75" x14ac:dyDescent="0.2"/>
    <row r="15917" ht="12.75" x14ac:dyDescent="0.2"/>
    <row r="15918" ht="12.75" x14ac:dyDescent="0.2"/>
    <row r="15919" ht="12.75" x14ac:dyDescent="0.2"/>
    <row r="15920" ht="12.75" x14ac:dyDescent="0.2"/>
    <row r="15921" ht="12.75" x14ac:dyDescent="0.2"/>
    <row r="15922" ht="12.75" x14ac:dyDescent="0.2"/>
    <row r="15923" ht="12.75" x14ac:dyDescent="0.2"/>
    <row r="15924" ht="12.75" x14ac:dyDescent="0.2"/>
    <row r="15925" ht="12.75" x14ac:dyDescent="0.2"/>
    <row r="15926" ht="12.75" x14ac:dyDescent="0.2"/>
    <row r="15927" ht="12.75" x14ac:dyDescent="0.2"/>
    <row r="15928" ht="12.75" x14ac:dyDescent="0.2"/>
    <row r="15929" ht="12.75" x14ac:dyDescent="0.2"/>
    <row r="15930" ht="12.75" x14ac:dyDescent="0.2"/>
    <row r="15931" ht="12.75" x14ac:dyDescent="0.2"/>
    <row r="15932" ht="12.75" x14ac:dyDescent="0.2"/>
    <row r="15933" ht="12.75" x14ac:dyDescent="0.2"/>
    <row r="15934" ht="12.75" x14ac:dyDescent="0.2"/>
    <row r="15935" ht="12.75" x14ac:dyDescent="0.2"/>
    <row r="15936" ht="12.75" x14ac:dyDescent="0.2"/>
    <row r="15937" ht="12.75" x14ac:dyDescent="0.2"/>
    <row r="15938" ht="12.75" x14ac:dyDescent="0.2"/>
    <row r="15939" ht="12.75" x14ac:dyDescent="0.2"/>
    <row r="15940" ht="12.75" x14ac:dyDescent="0.2"/>
    <row r="15941" ht="12.75" x14ac:dyDescent="0.2"/>
    <row r="15942" ht="12.75" x14ac:dyDescent="0.2"/>
    <row r="15943" ht="12.75" x14ac:dyDescent="0.2"/>
    <row r="15944" ht="12.75" x14ac:dyDescent="0.2"/>
    <row r="15945" ht="12.75" x14ac:dyDescent="0.2"/>
    <row r="15946" ht="12.75" x14ac:dyDescent="0.2"/>
    <row r="15947" ht="12.75" x14ac:dyDescent="0.2"/>
    <row r="15948" ht="12.75" x14ac:dyDescent="0.2"/>
    <row r="15949" ht="12.75" x14ac:dyDescent="0.2"/>
    <row r="15950" ht="12.75" x14ac:dyDescent="0.2"/>
    <row r="15951" ht="12.75" x14ac:dyDescent="0.2"/>
    <row r="15952" ht="12.75" x14ac:dyDescent="0.2"/>
    <row r="15953" ht="12.75" x14ac:dyDescent="0.2"/>
    <row r="15954" ht="12.75" x14ac:dyDescent="0.2"/>
    <row r="15955" ht="12.75" x14ac:dyDescent="0.2"/>
    <row r="15956" ht="12.75" x14ac:dyDescent="0.2"/>
    <row r="15957" ht="12.75" x14ac:dyDescent="0.2"/>
    <row r="15958" ht="12.75" x14ac:dyDescent="0.2"/>
    <row r="15959" ht="12.75" x14ac:dyDescent="0.2"/>
    <row r="15960" ht="12.75" x14ac:dyDescent="0.2"/>
    <row r="15961" ht="12.75" x14ac:dyDescent="0.2"/>
    <row r="15962" ht="12.75" x14ac:dyDescent="0.2"/>
    <row r="15963" ht="12.75" x14ac:dyDescent="0.2"/>
    <row r="15964" ht="12.75" x14ac:dyDescent="0.2"/>
    <row r="15965" ht="12.75" x14ac:dyDescent="0.2"/>
    <row r="15966" ht="12.75" x14ac:dyDescent="0.2"/>
    <row r="15967" ht="12.75" x14ac:dyDescent="0.2"/>
    <row r="15968" ht="12.75" x14ac:dyDescent="0.2"/>
    <row r="15969" ht="12.75" x14ac:dyDescent="0.2"/>
    <row r="15970" ht="12.75" x14ac:dyDescent="0.2"/>
    <row r="15971" ht="12.75" x14ac:dyDescent="0.2"/>
    <row r="15972" ht="12.75" x14ac:dyDescent="0.2"/>
    <row r="15973" ht="12.75" x14ac:dyDescent="0.2"/>
    <row r="15974" ht="12.75" x14ac:dyDescent="0.2"/>
    <row r="15975" ht="12.75" x14ac:dyDescent="0.2"/>
    <row r="15976" ht="12.75" x14ac:dyDescent="0.2"/>
    <row r="15977" ht="12.75" x14ac:dyDescent="0.2"/>
    <row r="15978" ht="12.75" x14ac:dyDescent="0.2"/>
    <row r="15979" ht="12.75" x14ac:dyDescent="0.2"/>
    <row r="15980" ht="12.75" x14ac:dyDescent="0.2"/>
    <row r="15981" ht="12.75" x14ac:dyDescent="0.2"/>
    <row r="15982" ht="12.75" x14ac:dyDescent="0.2"/>
    <row r="15983" ht="12.75" x14ac:dyDescent="0.2"/>
    <row r="15984" ht="12.75" x14ac:dyDescent="0.2"/>
    <row r="15985" ht="12.75" x14ac:dyDescent="0.2"/>
    <row r="15986" ht="12.75" x14ac:dyDescent="0.2"/>
    <row r="15987" ht="12.75" x14ac:dyDescent="0.2"/>
    <row r="15988" ht="12.75" x14ac:dyDescent="0.2"/>
    <row r="15989" ht="12.75" x14ac:dyDescent="0.2"/>
    <row r="15990" ht="12.75" x14ac:dyDescent="0.2"/>
    <row r="15991" ht="12.75" x14ac:dyDescent="0.2"/>
    <row r="15992" ht="12.75" x14ac:dyDescent="0.2"/>
    <row r="15993" ht="12.75" x14ac:dyDescent="0.2"/>
    <row r="15994" ht="12.75" x14ac:dyDescent="0.2"/>
    <row r="15995" ht="12.75" x14ac:dyDescent="0.2"/>
    <row r="15996" ht="12.75" x14ac:dyDescent="0.2"/>
    <row r="15997" ht="12.75" x14ac:dyDescent="0.2"/>
    <row r="15998" ht="12.75" x14ac:dyDescent="0.2"/>
    <row r="15999" ht="12.75" x14ac:dyDescent="0.2"/>
    <row r="16000" ht="12.75" x14ac:dyDescent="0.2"/>
    <row r="16001" ht="12.75" x14ac:dyDescent="0.2"/>
    <row r="16002" ht="12.75" x14ac:dyDescent="0.2"/>
    <row r="16003" ht="12.75" x14ac:dyDescent="0.2"/>
    <row r="16004" ht="12.75" x14ac:dyDescent="0.2"/>
    <row r="16005" ht="12.75" x14ac:dyDescent="0.2"/>
    <row r="16006" ht="12.75" x14ac:dyDescent="0.2"/>
    <row r="16007" ht="12.75" x14ac:dyDescent="0.2"/>
    <row r="16008" ht="12.75" x14ac:dyDescent="0.2"/>
    <row r="16009" ht="12.75" x14ac:dyDescent="0.2"/>
    <row r="16010" ht="12.75" x14ac:dyDescent="0.2"/>
    <row r="16011" ht="12.75" x14ac:dyDescent="0.2"/>
    <row r="16012" ht="12.75" x14ac:dyDescent="0.2"/>
    <row r="16013" ht="12.75" x14ac:dyDescent="0.2"/>
    <row r="16014" ht="12.75" x14ac:dyDescent="0.2"/>
    <row r="16015" ht="12.75" x14ac:dyDescent="0.2"/>
    <row r="16016" ht="12.75" x14ac:dyDescent="0.2"/>
    <row r="16017" ht="12.75" x14ac:dyDescent="0.2"/>
    <row r="16018" ht="12.75" x14ac:dyDescent="0.2"/>
    <row r="16019" ht="12.75" x14ac:dyDescent="0.2"/>
    <row r="16020" ht="12.75" x14ac:dyDescent="0.2"/>
    <row r="16021" ht="12.75" x14ac:dyDescent="0.2"/>
    <row r="16022" ht="12.75" x14ac:dyDescent="0.2"/>
    <row r="16023" ht="12.75" x14ac:dyDescent="0.2"/>
    <row r="16024" ht="12.75" x14ac:dyDescent="0.2"/>
    <row r="16025" ht="12.75" x14ac:dyDescent="0.2"/>
    <row r="16026" ht="12.75" x14ac:dyDescent="0.2"/>
    <row r="16027" ht="12.75" x14ac:dyDescent="0.2"/>
    <row r="16028" ht="12.75" x14ac:dyDescent="0.2"/>
    <row r="16029" ht="12.75" x14ac:dyDescent="0.2"/>
    <row r="16030" ht="12.75" x14ac:dyDescent="0.2"/>
    <row r="16031" ht="12.75" x14ac:dyDescent="0.2"/>
    <row r="16032" ht="12.75" x14ac:dyDescent="0.2"/>
    <row r="16033" ht="12.75" x14ac:dyDescent="0.2"/>
    <row r="16034" ht="12.75" x14ac:dyDescent="0.2"/>
    <row r="16035" ht="12.75" x14ac:dyDescent="0.2"/>
    <row r="16036" ht="12.75" x14ac:dyDescent="0.2"/>
    <row r="16037" ht="12.75" x14ac:dyDescent="0.2"/>
    <row r="16038" ht="12.75" x14ac:dyDescent="0.2"/>
    <row r="16039" ht="12.75" x14ac:dyDescent="0.2"/>
    <row r="16040" ht="12.75" x14ac:dyDescent="0.2"/>
    <row r="16041" ht="12.75" x14ac:dyDescent="0.2"/>
    <row r="16042" ht="12.75" x14ac:dyDescent="0.2"/>
    <row r="16043" ht="12.75" x14ac:dyDescent="0.2"/>
    <row r="16044" ht="12.75" x14ac:dyDescent="0.2"/>
    <row r="16045" ht="12.75" x14ac:dyDescent="0.2"/>
    <row r="16046" ht="12.75" x14ac:dyDescent="0.2"/>
    <row r="16047" ht="12.75" x14ac:dyDescent="0.2"/>
    <row r="16048" ht="12.75" x14ac:dyDescent="0.2"/>
    <row r="16049" ht="12.75" x14ac:dyDescent="0.2"/>
    <row r="16050" ht="12.75" x14ac:dyDescent="0.2"/>
    <row r="16051" ht="12.75" x14ac:dyDescent="0.2"/>
    <row r="16052" ht="12.75" x14ac:dyDescent="0.2"/>
    <row r="16053" ht="12.75" x14ac:dyDescent="0.2"/>
    <row r="16054" ht="12.75" x14ac:dyDescent="0.2"/>
    <row r="16055" ht="12.75" x14ac:dyDescent="0.2"/>
    <row r="16056" ht="12.75" x14ac:dyDescent="0.2"/>
    <row r="16057" ht="12.75" x14ac:dyDescent="0.2"/>
    <row r="16058" ht="12.75" x14ac:dyDescent="0.2"/>
    <row r="16059" ht="12.75" x14ac:dyDescent="0.2"/>
    <row r="16060" ht="12.75" x14ac:dyDescent="0.2"/>
    <row r="16061" ht="12.75" x14ac:dyDescent="0.2"/>
    <row r="16062" ht="12.75" x14ac:dyDescent="0.2"/>
    <row r="16063" ht="12.75" x14ac:dyDescent="0.2"/>
    <row r="16064" ht="12.75" x14ac:dyDescent="0.2"/>
    <row r="16065" ht="12.75" x14ac:dyDescent="0.2"/>
    <row r="16066" ht="12.75" x14ac:dyDescent="0.2"/>
    <row r="16067" ht="12.75" x14ac:dyDescent="0.2"/>
    <row r="16068" ht="12.75" x14ac:dyDescent="0.2"/>
    <row r="16069" ht="12.75" x14ac:dyDescent="0.2"/>
    <row r="16070" ht="12.75" x14ac:dyDescent="0.2"/>
    <row r="16071" ht="12.75" x14ac:dyDescent="0.2"/>
    <row r="16072" ht="12.75" x14ac:dyDescent="0.2"/>
    <row r="16073" ht="12.75" x14ac:dyDescent="0.2"/>
    <row r="16074" ht="12.75" x14ac:dyDescent="0.2"/>
    <row r="16075" ht="12.75" x14ac:dyDescent="0.2"/>
    <row r="16076" ht="12.75" x14ac:dyDescent="0.2"/>
    <row r="16077" ht="12.75" x14ac:dyDescent="0.2"/>
    <row r="16078" ht="12.75" x14ac:dyDescent="0.2"/>
    <row r="16079" ht="12.75" x14ac:dyDescent="0.2"/>
    <row r="16080" ht="12.75" x14ac:dyDescent="0.2"/>
    <row r="16081" ht="12.75" x14ac:dyDescent="0.2"/>
    <row r="16082" ht="12.75" x14ac:dyDescent="0.2"/>
    <row r="16083" ht="12.75" x14ac:dyDescent="0.2"/>
    <row r="16084" ht="12.75" x14ac:dyDescent="0.2"/>
    <row r="16085" ht="12.75" x14ac:dyDescent="0.2"/>
    <row r="16086" ht="12.75" x14ac:dyDescent="0.2"/>
    <row r="16087" ht="12.75" x14ac:dyDescent="0.2"/>
    <row r="16088" ht="12.75" x14ac:dyDescent="0.2"/>
    <row r="16089" ht="12.75" x14ac:dyDescent="0.2"/>
    <row r="16090" ht="12.75" x14ac:dyDescent="0.2"/>
    <row r="16091" ht="12.75" x14ac:dyDescent="0.2"/>
    <row r="16092" ht="12.75" x14ac:dyDescent="0.2"/>
    <row r="16093" ht="12.75" x14ac:dyDescent="0.2"/>
    <row r="16094" ht="12.75" x14ac:dyDescent="0.2"/>
    <row r="16095" ht="12.75" x14ac:dyDescent="0.2"/>
    <row r="16096" ht="12.75" x14ac:dyDescent="0.2"/>
    <row r="16097" ht="12.75" x14ac:dyDescent="0.2"/>
    <row r="16098" ht="12.75" x14ac:dyDescent="0.2"/>
    <row r="16099" ht="12.75" x14ac:dyDescent="0.2"/>
    <row r="16100" ht="12.75" x14ac:dyDescent="0.2"/>
    <row r="16101" ht="12.75" x14ac:dyDescent="0.2"/>
    <row r="16102" ht="12.75" x14ac:dyDescent="0.2"/>
    <row r="16103" ht="12.75" x14ac:dyDescent="0.2"/>
    <row r="16104" ht="12.75" x14ac:dyDescent="0.2"/>
    <row r="16105" ht="12.75" x14ac:dyDescent="0.2"/>
    <row r="16106" ht="12.75" x14ac:dyDescent="0.2"/>
    <row r="16107" ht="12.75" x14ac:dyDescent="0.2"/>
    <row r="16108" ht="12.75" x14ac:dyDescent="0.2"/>
    <row r="16109" ht="12.75" x14ac:dyDescent="0.2"/>
    <row r="16110" ht="12.75" x14ac:dyDescent="0.2"/>
    <row r="16111" ht="12.75" x14ac:dyDescent="0.2"/>
    <row r="16112" ht="12.75" x14ac:dyDescent="0.2"/>
    <row r="16113" ht="12.75" x14ac:dyDescent="0.2"/>
    <row r="16114" ht="12.75" x14ac:dyDescent="0.2"/>
    <row r="16115" ht="12.75" x14ac:dyDescent="0.2"/>
    <row r="16116" ht="12.75" x14ac:dyDescent="0.2"/>
    <row r="16117" ht="12.75" x14ac:dyDescent="0.2"/>
    <row r="16118" ht="12.75" x14ac:dyDescent="0.2"/>
    <row r="16119" ht="12.75" x14ac:dyDescent="0.2"/>
    <row r="16120" ht="12.75" x14ac:dyDescent="0.2"/>
    <row r="16121" ht="12.75" x14ac:dyDescent="0.2"/>
    <row r="16122" ht="12.75" x14ac:dyDescent="0.2"/>
    <row r="16123" ht="12.75" x14ac:dyDescent="0.2"/>
    <row r="16124" ht="12.75" x14ac:dyDescent="0.2"/>
    <row r="16125" ht="12.75" x14ac:dyDescent="0.2"/>
    <row r="16126" ht="12.75" x14ac:dyDescent="0.2"/>
    <row r="16127" ht="12.75" x14ac:dyDescent="0.2"/>
    <row r="16128" ht="12.75" x14ac:dyDescent="0.2"/>
    <row r="16129" ht="12.75" x14ac:dyDescent="0.2"/>
    <row r="16130" ht="12.75" x14ac:dyDescent="0.2"/>
    <row r="16131" ht="12.75" x14ac:dyDescent="0.2"/>
    <row r="16132" ht="12.75" x14ac:dyDescent="0.2"/>
    <row r="16133" ht="12.75" x14ac:dyDescent="0.2"/>
    <row r="16134" ht="12.75" x14ac:dyDescent="0.2"/>
    <row r="16135" ht="12.75" x14ac:dyDescent="0.2"/>
    <row r="16136" ht="12.75" x14ac:dyDescent="0.2"/>
    <row r="16137" ht="12.75" x14ac:dyDescent="0.2"/>
    <row r="16138" ht="12.75" x14ac:dyDescent="0.2"/>
    <row r="16139" ht="12.75" x14ac:dyDescent="0.2"/>
    <row r="16140" ht="12.75" x14ac:dyDescent="0.2"/>
    <row r="16141" ht="12.75" x14ac:dyDescent="0.2"/>
    <row r="16142" ht="12.75" x14ac:dyDescent="0.2"/>
    <row r="16143" ht="12.75" x14ac:dyDescent="0.2"/>
    <row r="16144" ht="12.75" x14ac:dyDescent="0.2"/>
    <row r="16145" ht="12.75" x14ac:dyDescent="0.2"/>
    <row r="16146" ht="12.75" x14ac:dyDescent="0.2"/>
    <row r="16147" ht="12.75" x14ac:dyDescent="0.2"/>
    <row r="16148" ht="12.75" x14ac:dyDescent="0.2"/>
    <row r="16149" ht="12.75" x14ac:dyDescent="0.2"/>
    <row r="16150" ht="12.75" x14ac:dyDescent="0.2"/>
    <row r="16151" ht="12.75" x14ac:dyDescent="0.2"/>
    <row r="16152" ht="12.75" x14ac:dyDescent="0.2"/>
    <row r="16153" ht="12.75" x14ac:dyDescent="0.2"/>
    <row r="16154" ht="12.75" x14ac:dyDescent="0.2"/>
    <row r="16155" ht="12.75" x14ac:dyDescent="0.2"/>
    <row r="16156" ht="12.75" x14ac:dyDescent="0.2"/>
    <row r="16157" ht="12.75" x14ac:dyDescent="0.2"/>
    <row r="16158" ht="12.75" x14ac:dyDescent="0.2"/>
    <row r="16159" ht="12.75" x14ac:dyDescent="0.2"/>
    <row r="16160" ht="12.75" x14ac:dyDescent="0.2"/>
    <row r="16161" ht="12.75" x14ac:dyDescent="0.2"/>
    <row r="16162" ht="12.75" x14ac:dyDescent="0.2"/>
    <row r="16163" ht="12.75" x14ac:dyDescent="0.2"/>
    <row r="16164" ht="12.75" x14ac:dyDescent="0.2"/>
    <row r="16165" ht="12.75" x14ac:dyDescent="0.2"/>
    <row r="16166" ht="12.75" x14ac:dyDescent="0.2"/>
    <row r="16167" ht="12.75" x14ac:dyDescent="0.2"/>
    <row r="16168" ht="12.75" x14ac:dyDescent="0.2"/>
    <row r="16169" ht="12.75" x14ac:dyDescent="0.2"/>
    <row r="16170" ht="12.75" x14ac:dyDescent="0.2"/>
    <row r="16171" ht="12.75" x14ac:dyDescent="0.2"/>
    <row r="16172" ht="12.75" x14ac:dyDescent="0.2"/>
    <row r="16173" ht="12.75" x14ac:dyDescent="0.2"/>
    <row r="16174" ht="12.75" x14ac:dyDescent="0.2"/>
    <row r="16175" ht="12.75" x14ac:dyDescent="0.2"/>
    <row r="16176" ht="12.75" x14ac:dyDescent="0.2"/>
    <row r="16177" ht="12.75" x14ac:dyDescent="0.2"/>
    <row r="16178" ht="12.75" x14ac:dyDescent="0.2"/>
    <row r="16179" ht="12.75" x14ac:dyDescent="0.2"/>
    <row r="16180" ht="12.75" x14ac:dyDescent="0.2"/>
    <row r="16181" ht="12.75" x14ac:dyDescent="0.2"/>
    <row r="16182" ht="12.75" x14ac:dyDescent="0.2"/>
    <row r="16183" ht="12.75" x14ac:dyDescent="0.2"/>
    <row r="16184" ht="12.75" x14ac:dyDescent="0.2"/>
    <row r="16185" ht="12.75" x14ac:dyDescent="0.2"/>
    <row r="16186" ht="12.75" x14ac:dyDescent="0.2"/>
    <row r="16187" ht="12.75" x14ac:dyDescent="0.2"/>
    <row r="16188" ht="12.75" x14ac:dyDescent="0.2"/>
    <row r="16189" ht="12.75" x14ac:dyDescent="0.2"/>
    <row r="16190" ht="12.75" x14ac:dyDescent="0.2"/>
    <row r="16191" ht="12.75" x14ac:dyDescent="0.2"/>
    <row r="16192" ht="12.75" x14ac:dyDescent="0.2"/>
    <row r="16193" ht="12.75" x14ac:dyDescent="0.2"/>
    <row r="16194" ht="12.75" x14ac:dyDescent="0.2"/>
    <row r="16195" ht="12.75" x14ac:dyDescent="0.2"/>
    <row r="16196" ht="12.75" x14ac:dyDescent="0.2"/>
    <row r="16197" ht="12.75" x14ac:dyDescent="0.2"/>
    <row r="16198" ht="12.75" x14ac:dyDescent="0.2"/>
    <row r="16199" ht="12.75" x14ac:dyDescent="0.2"/>
    <row r="16200" ht="12.75" x14ac:dyDescent="0.2"/>
    <row r="16201" ht="12.75" x14ac:dyDescent="0.2"/>
    <row r="16202" ht="12.75" x14ac:dyDescent="0.2"/>
    <row r="16203" ht="12.75" x14ac:dyDescent="0.2"/>
    <row r="16204" ht="12.75" x14ac:dyDescent="0.2"/>
    <row r="16205" ht="12.75" x14ac:dyDescent="0.2"/>
    <row r="16206" ht="12.75" x14ac:dyDescent="0.2"/>
    <row r="16207" ht="12.75" x14ac:dyDescent="0.2"/>
    <row r="16208" ht="12.75" x14ac:dyDescent="0.2"/>
    <row r="16209" ht="12.75" x14ac:dyDescent="0.2"/>
    <row r="16210" ht="12.75" x14ac:dyDescent="0.2"/>
    <row r="16211" ht="12.75" x14ac:dyDescent="0.2"/>
    <row r="16212" ht="12.75" x14ac:dyDescent="0.2"/>
    <row r="16213" ht="12.75" x14ac:dyDescent="0.2"/>
    <row r="16214" ht="12.75" x14ac:dyDescent="0.2"/>
    <row r="16215" ht="12.75" x14ac:dyDescent="0.2"/>
    <row r="16216" ht="12.75" x14ac:dyDescent="0.2"/>
    <row r="16217" ht="12.75" x14ac:dyDescent="0.2"/>
    <row r="16218" ht="12.75" x14ac:dyDescent="0.2"/>
    <row r="16219" ht="12.75" x14ac:dyDescent="0.2"/>
    <row r="16220" ht="12.75" x14ac:dyDescent="0.2"/>
    <row r="16221" ht="12.75" x14ac:dyDescent="0.2"/>
    <row r="16222" ht="12.75" x14ac:dyDescent="0.2"/>
    <row r="16223" ht="12.75" x14ac:dyDescent="0.2"/>
    <row r="16224" ht="12.75" x14ac:dyDescent="0.2"/>
    <row r="16225" ht="12.75" x14ac:dyDescent="0.2"/>
    <row r="16226" ht="12.75" x14ac:dyDescent="0.2"/>
    <row r="16227" ht="12.75" x14ac:dyDescent="0.2"/>
    <row r="16228" ht="12.75" x14ac:dyDescent="0.2"/>
    <row r="16229" ht="12.75" x14ac:dyDescent="0.2"/>
    <row r="16230" ht="12.75" x14ac:dyDescent="0.2"/>
    <row r="16231" ht="12.75" x14ac:dyDescent="0.2"/>
    <row r="16232" ht="12.75" x14ac:dyDescent="0.2"/>
    <row r="16233" ht="12.75" x14ac:dyDescent="0.2"/>
    <row r="16234" ht="12.75" x14ac:dyDescent="0.2"/>
    <row r="16235" ht="12.75" x14ac:dyDescent="0.2"/>
    <row r="16236" ht="12.75" x14ac:dyDescent="0.2"/>
    <row r="16237" ht="12.75" x14ac:dyDescent="0.2"/>
    <row r="16238" ht="12.75" x14ac:dyDescent="0.2"/>
    <row r="16239" ht="12.75" x14ac:dyDescent="0.2"/>
    <row r="16240" ht="12.75" x14ac:dyDescent="0.2"/>
    <row r="16241" ht="12.75" x14ac:dyDescent="0.2"/>
    <row r="16242" ht="12.75" x14ac:dyDescent="0.2"/>
    <row r="16243" ht="12.75" x14ac:dyDescent="0.2"/>
    <row r="16244" ht="12.75" x14ac:dyDescent="0.2"/>
    <row r="16245" ht="12.75" x14ac:dyDescent="0.2"/>
    <row r="16246" ht="12.75" x14ac:dyDescent="0.2"/>
    <row r="16247" ht="12.75" x14ac:dyDescent="0.2"/>
    <row r="16248" ht="12.75" x14ac:dyDescent="0.2"/>
    <row r="16249" ht="12.75" x14ac:dyDescent="0.2"/>
    <row r="16250" ht="12.75" x14ac:dyDescent="0.2"/>
    <row r="16251" ht="12.75" x14ac:dyDescent="0.2"/>
    <row r="16252" ht="12.75" x14ac:dyDescent="0.2"/>
    <row r="16253" ht="12.75" x14ac:dyDescent="0.2"/>
    <row r="16254" ht="12.75" x14ac:dyDescent="0.2"/>
    <row r="16255" ht="12.75" x14ac:dyDescent="0.2"/>
    <row r="16256" ht="12.75" x14ac:dyDescent="0.2"/>
    <row r="16257" ht="12.75" x14ac:dyDescent="0.2"/>
    <row r="16258" ht="12.75" x14ac:dyDescent="0.2"/>
    <row r="16259" ht="12.75" x14ac:dyDescent="0.2"/>
    <row r="16260" ht="12.75" x14ac:dyDescent="0.2"/>
    <row r="16261" ht="12.75" x14ac:dyDescent="0.2"/>
    <row r="16262" ht="12.75" x14ac:dyDescent="0.2"/>
    <row r="16263" ht="12.75" x14ac:dyDescent="0.2"/>
    <row r="16264" ht="12.75" x14ac:dyDescent="0.2"/>
    <row r="16265" ht="12.75" x14ac:dyDescent="0.2"/>
    <row r="16266" ht="12.75" x14ac:dyDescent="0.2"/>
    <row r="16267" ht="12.75" x14ac:dyDescent="0.2"/>
    <row r="16268" ht="12.75" x14ac:dyDescent="0.2"/>
    <row r="16269" ht="12.75" x14ac:dyDescent="0.2"/>
    <row r="16270" ht="12.75" x14ac:dyDescent="0.2"/>
    <row r="16271" ht="12.75" x14ac:dyDescent="0.2"/>
    <row r="16272" ht="12.75" x14ac:dyDescent="0.2"/>
    <row r="16273" ht="12.75" x14ac:dyDescent="0.2"/>
    <row r="16274" ht="12.75" x14ac:dyDescent="0.2"/>
    <row r="16275" ht="12.75" x14ac:dyDescent="0.2"/>
    <row r="16276" ht="12.75" x14ac:dyDescent="0.2"/>
    <row r="16277" ht="12.75" x14ac:dyDescent="0.2"/>
    <row r="16278" ht="12.75" x14ac:dyDescent="0.2"/>
    <row r="16279" ht="12.75" x14ac:dyDescent="0.2"/>
    <row r="16280" ht="12.75" x14ac:dyDescent="0.2"/>
    <row r="16281" ht="12.75" x14ac:dyDescent="0.2"/>
    <row r="16282" ht="12.75" x14ac:dyDescent="0.2"/>
    <row r="16283" ht="12.75" x14ac:dyDescent="0.2"/>
    <row r="16284" ht="12.75" x14ac:dyDescent="0.2"/>
    <row r="16285" ht="12.75" x14ac:dyDescent="0.2"/>
    <row r="16286" ht="12.75" x14ac:dyDescent="0.2"/>
    <row r="16287" ht="12.75" x14ac:dyDescent="0.2"/>
    <row r="16288" ht="12.75" x14ac:dyDescent="0.2"/>
    <row r="16289" ht="12.75" x14ac:dyDescent="0.2"/>
    <row r="16290" ht="12.75" x14ac:dyDescent="0.2"/>
    <row r="16291" ht="12.75" x14ac:dyDescent="0.2"/>
    <row r="16292" ht="12.75" x14ac:dyDescent="0.2"/>
    <row r="16293" ht="12.75" x14ac:dyDescent="0.2"/>
    <row r="16294" ht="12.75" x14ac:dyDescent="0.2"/>
    <row r="16295" ht="12.75" x14ac:dyDescent="0.2"/>
    <row r="16296" ht="12.75" x14ac:dyDescent="0.2"/>
    <row r="16297" ht="12.75" x14ac:dyDescent="0.2"/>
    <row r="16298" ht="12.75" x14ac:dyDescent="0.2"/>
    <row r="16299" ht="12.75" x14ac:dyDescent="0.2"/>
    <row r="16300" ht="12.75" x14ac:dyDescent="0.2"/>
    <row r="16301" ht="12.75" x14ac:dyDescent="0.2"/>
    <row r="16302" ht="12.75" x14ac:dyDescent="0.2"/>
    <row r="16303" ht="12.75" x14ac:dyDescent="0.2"/>
    <row r="16304" ht="12.75" x14ac:dyDescent="0.2"/>
    <row r="16305" ht="12.75" x14ac:dyDescent="0.2"/>
    <row r="16306" ht="12.75" x14ac:dyDescent="0.2"/>
    <row r="16307" ht="12.75" x14ac:dyDescent="0.2"/>
    <row r="16308" ht="12.75" x14ac:dyDescent="0.2"/>
    <row r="16309" ht="12.75" x14ac:dyDescent="0.2"/>
    <row r="16310" ht="12.75" x14ac:dyDescent="0.2"/>
    <row r="16311" ht="12.75" x14ac:dyDescent="0.2"/>
    <row r="16312" ht="12.75" x14ac:dyDescent="0.2"/>
    <row r="16313" ht="12.75" x14ac:dyDescent="0.2"/>
    <row r="16314" ht="12.75" x14ac:dyDescent="0.2"/>
    <row r="16315" ht="12.75" x14ac:dyDescent="0.2"/>
    <row r="16316" ht="12.75" x14ac:dyDescent="0.2"/>
    <row r="16317" ht="12.75" x14ac:dyDescent="0.2"/>
    <row r="16318" ht="12.75" x14ac:dyDescent="0.2"/>
    <row r="16319" ht="12.75" x14ac:dyDescent="0.2"/>
    <row r="16320" ht="12.75" x14ac:dyDescent="0.2"/>
    <row r="16321" ht="12.75" x14ac:dyDescent="0.2"/>
    <row r="16322" ht="12.75" x14ac:dyDescent="0.2"/>
    <row r="16323" ht="12.75" x14ac:dyDescent="0.2"/>
    <row r="16324" ht="12.75" x14ac:dyDescent="0.2"/>
    <row r="16325" ht="12.75" x14ac:dyDescent="0.2"/>
    <row r="16326" ht="12.75" x14ac:dyDescent="0.2"/>
    <row r="16327" ht="12.75" x14ac:dyDescent="0.2"/>
    <row r="16328" ht="12.75" x14ac:dyDescent="0.2"/>
    <row r="16329" ht="12.75" x14ac:dyDescent="0.2"/>
    <row r="16330" ht="12.75" x14ac:dyDescent="0.2"/>
    <row r="16331" ht="12.75" x14ac:dyDescent="0.2"/>
    <row r="16332" ht="12.75" x14ac:dyDescent="0.2"/>
    <row r="16333" ht="12.75" x14ac:dyDescent="0.2"/>
    <row r="16334" ht="12.75" x14ac:dyDescent="0.2"/>
    <row r="16335" ht="12.75" x14ac:dyDescent="0.2"/>
    <row r="16336" ht="12.75" x14ac:dyDescent="0.2"/>
    <row r="16337" ht="12.75" x14ac:dyDescent="0.2"/>
    <row r="16338" ht="12.75" x14ac:dyDescent="0.2"/>
    <row r="16339" ht="12.75" x14ac:dyDescent="0.2"/>
    <row r="16340" ht="12.75" x14ac:dyDescent="0.2"/>
    <row r="16341" ht="12.75" x14ac:dyDescent="0.2"/>
    <row r="16342" ht="12.75" x14ac:dyDescent="0.2"/>
    <row r="16343" ht="12.75" x14ac:dyDescent="0.2"/>
    <row r="16344" ht="12.75" x14ac:dyDescent="0.2"/>
    <row r="16345" ht="12.75" x14ac:dyDescent="0.2"/>
    <row r="16346" ht="12.75" x14ac:dyDescent="0.2"/>
    <row r="16347" ht="12.75" x14ac:dyDescent="0.2"/>
    <row r="16348" ht="12.75" x14ac:dyDescent="0.2"/>
    <row r="16349" ht="12.75" x14ac:dyDescent="0.2"/>
    <row r="16350" ht="12.75" x14ac:dyDescent="0.2"/>
    <row r="16351" ht="12.75" x14ac:dyDescent="0.2"/>
    <row r="16352" ht="12.75" x14ac:dyDescent="0.2"/>
    <row r="16353" ht="12.75" x14ac:dyDescent="0.2"/>
    <row r="16354" ht="12.75" x14ac:dyDescent="0.2"/>
    <row r="16355" ht="12.75" x14ac:dyDescent="0.2"/>
    <row r="16356" ht="12.75" x14ac:dyDescent="0.2"/>
    <row r="16357" ht="12.75" x14ac:dyDescent="0.2"/>
    <row r="16358" ht="12.75" x14ac:dyDescent="0.2"/>
    <row r="16359" ht="12.75" x14ac:dyDescent="0.2"/>
    <row r="16360" ht="12.75" x14ac:dyDescent="0.2"/>
    <row r="16361" ht="12.75" x14ac:dyDescent="0.2"/>
    <row r="16362" ht="12.75" x14ac:dyDescent="0.2"/>
    <row r="16363" ht="12.75" x14ac:dyDescent="0.2"/>
    <row r="16364" ht="12.75" x14ac:dyDescent="0.2"/>
    <row r="16365" ht="12.75" x14ac:dyDescent="0.2"/>
    <row r="16366" ht="12.75" x14ac:dyDescent="0.2"/>
    <row r="16367" ht="12.75" x14ac:dyDescent="0.2"/>
    <row r="16368" ht="12.75" x14ac:dyDescent="0.2"/>
    <row r="16369" ht="12.75" x14ac:dyDescent="0.2"/>
    <row r="16370" ht="12.75" x14ac:dyDescent="0.2"/>
    <row r="16371" ht="12.75" x14ac:dyDescent="0.2"/>
    <row r="16372" ht="12.75" x14ac:dyDescent="0.2"/>
    <row r="16373" ht="12.75" x14ac:dyDescent="0.2"/>
    <row r="16374" ht="12.75" x14ac:dyDescent="0.2"/>
    <row r="16375" ht="12.75" x14ac:dyDescent="0.2"/>
    <row r="16376" ht="12.75" x14ac:dyDescent="0.2"/>
    <row r="16377" ht="12.75" x14ac:dyDescent="0.2"/>
    <row r="16378" ht="12.75" x14ac:dyDescent="0.2"/>
    <row r="16379" ht="12.75" x14ac:dyDescent="0.2"/>
    <row r="16380" ht="12.75" x14ac:dyDescent="0.2"/>
    <row r="16381" ht="12.75" x14ac:dyDescent="0.2"/>
    <row r="16382" ht="12.75" x14ac:dyDescent="0.2"/>
    <row r="16383" ht="12.75" x14ac:dyDescent="0.2"/>
    <row r="16384" ht="12.75" x14ac:dyDescent="0.2"/>
    <row r="16385" ht="12.75" x14ac:dyDescent="0.2"/>
    <row r="16386" ht="12.75" x14ac:dyDescent="0.2"/>
    <row r="16387" ht="12.75" x14ac:dyDescent="0.2"/>
    <row r="16388" ht="12.75" x14ac:dyDescent="0.2"/>
    <row r="16389" ht="12.75" x14ac:dyDescent="0.2"/>
    <row r="16390" ht="12.75" x14ac:dyDescent="0.2"/>
    <row r="16391" ht="12.75" x14ac:dyDescent="0.2"/>
    <row r="16392" ht="12.75" x14ac:dyDescent="0.2"/>
    <row r="16393" ht="12.75" x14ac:dyDescent="0.2"/>
    <row r="16394" ht="12.75" x14ac:dyDescent="0.2"/>
    <row r="16395" ht="12.75" x14ac:dyDescent="0.2"/>
    <row r="16396" ht="12.75" x14ac:dyDescent="0.2"/>
  </sheetData>
  <phoneticPr fontId="3" type="noConversion"/>
  <pageMargins left="0.18" right="0.17" top="1" bottom="0.56999999999999995" header="0.5" footer="0.31"/>
  <pageSetup paperSize="5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2">
    <pageSetUpPr autoPageBreaks="0" fitToPage="1"/>
  </sheetPr>
  <dimension ref="A1:L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3" customWidth="1"/>
    <col min="7" max="8" width="11.7109375" customWidth="1"/>
    <col min="9" max="9" width="13" customWidth="1"/>
    <col min="10" max="11" width="11.7109375" customWidth="1"/>
    <col min="12" max="12" width="10.85546875" customWidth="1"/>
    <col min="13" max="13" width="11" customWidth="1"/>
    <col min="14" max="16" width="6.5703125" customWidth="1"/>
    <col min="17" max="17" width="7.85546875" customWidth="1"/>
    <col min="18" max="18" width="7.5703125" customWidth="1"/>
    <col min="19" max="19" width="7.42578125" customWidth="1"/>
    <col min="20" max="20" width="9.28515625" customWidth="1"/>
    <col min="21" max="21" width="7.85546875" customWidth="1"/>
    <col min="22" max="22" width="12.28515625" customWidth="1"/>
  </cols>
  <sheetData>
    <row r="1" spans="1:12" x14ac:dyDescent="0.2">
      <c r="A1" s="88">
        <f>+'PV-SHAPE'!A1+1</f>
        <v>37251</v>
      </c>
      <c r="B1" s="153">
        <f>WEEKDAY(A1)</f>
        <v>4</v>
      </c>
    </row>
    <row r="2" spans="1:12" x14ac:dyDescent="0.2">
      <c r="A2" s="38" t="s">
        <v>19</v>
      </c>
      <c r="I2" s="219"/>
      <c r="J2" s="219"/>
    </row>
    <row r="3" spans="1:12" x14ac:dyDescent="0.2">
      <c r="A3" s="39" t="s">
        <v>20</v>
      </c>
      <c r="I3" t="s">
        <v>148</v>
      </c>
      <c r="J3" t="s">
        <v>148</v>
      </c>
    </row>
    <row r="4" spans="1:12" x14ac:dyDescent="0.2">
      <c r="A4" s="30" t="s">
        <v>14</v>
      </c>
      <c r="B4" s="40" t="s">
        <v>111</v>
      </c>
      <c r="C4" s="158" t="s">
        <v>67</v>
      </c>
      <c r="D4" s="158"/>
      <c r="E4" s="45"/>
      <c r="F4" s="45"/>
      <c r="G4" s="335" t="s">
        <v>213</v>
      </c>
      <c r="H4" s="141" t="s">
        <v>73</v>
      </c>
      <c r="I4" s="48" t="s">
        <v>145</v>
      </c>
      <c r="J4" s="48" t="s">
        <v>145</v>
      </c>
      <c r="K4" s="48" t="s">
        <v>123</v>
      </c>
      <c r="L4" s="100" t="s">
        <v>18</v>
      </c>
    </row>
    <row r="5" spans="1:12" x14ac:dyDescent="0.2">
      <c r="A5" s="31" t="s">
        <v>15</v>
      </c>
      <c r="B5" s="42" t="s">
        <v>21</v>
      </c>
      <c r="C5" s="159" t="s">
        <v>103</v>
      </c>
      <c r="D5" s="159"/>
      <c r="E5" s="51"/>
      <c r="F5" s="51"/>
      <c r="G5" s="336"/>
      <c r="H5" s="168" t="s">
        <v>64</v>
      </c>
      <c r="I5" s="107" t="s">
        <v>146</v>
      </c>
      <c r="J5" s="107" t="s">
        <v>146</v>
      </c>
      <c r="K5" s="107" t="s">
        <v>64</v>
      </c>
      <c r="L5" s="104"/>
    </row>
    <row r="6" spans="1:12" x14ac:dyDescent="0.2">
      <c r="A6" s="32" t="s">
        <v>16</v>
      </c>
      <c r="B6" s="41"/>
      <c r="C6" s="172"/>
      <c r="D6" s="165"/>
      <c r="E6" s="55"/>
      <c r="F6" s="55"/>
      <c r="G6" s="341"/>
      <c r="H6" s="90"/>
      <c r="I6" s="91"/>
      <c r="J6" s="91"/>
      <c r="K6" s="91"/>
      <c r="L6" s="105"/>
    </row>
    <row r="7" spans="1:12" x14ac:dyDescent="0.2">
      <c r="A7" s="95"/>
      <c r="B7" s="96"/>
      <c r="C7" s="162"/>
      <c r="D7" s="162"/>
      <c r="E7" s="98"/>
      <c r="F7" s="98"/>
      <c r="G7" s="342"/>
      <c r="H7" s="240"/>
      <c r="I7" s="283"/>
      <c r="J7" s="283"/>
      <c r="K7" s="291"/>
      <c r="L7" s="106"/>
    </row>
    <row r="8" spans="1:12" x14ac:dyDescent="0.2">
      <c r="A8" s="36">
        <v>100</v>
      </c>
      <c r="C8" s="215"/>
      <c r="D8" s="215"/>
      <c r="E8" s="46"/>
      <c r="F8" s="46"/>
      <c r="G8" s="337"/>
      <c r="H8" s="171"/>
      <c r="I8" s="171"/>
      <c r="J8" s="171"/>
      <c r="K8" s="171"/>
      <c r="L8" s="101">
        <f t="shared" ref="L8:L31" si="0">SUM(B8:K8)</f>
        <v>0</v>
      </c>
    </row>
    <row r="9" spans="1:12" x14ac:dyDescent="0.2">
      <c r="A9" s="29">
        <v>200</v>
      </c>
      <c r="C9" s="215"/>
      <c r="D9" s="215"/>
      <c r="E9" s="46"/>
      <c r="F9" s="46"/>
      <c r="G9" s="337"/>
      <c r="H9" s="171"/>
      <c r="I9" s="171"/>
      <c r="J9" s="171"/>
      <c r="K9" s="171"/>
      <c r="L9" s="102">
        <f t="shared" si="0"/>
        <v>0</v>
      </c>
    </row>
    <row r="10" spans="1:12" x14ac:dyDescent="0.2">
      <c r="A10" s="29">
        <v>300</v>
      </c>
      <c r="C10" s="215"/>
      <c r="D10" s="215"/>
      <c r="E10" s="46"/>
      <c r="F10" s="46"/>
      <c r="G10" s="337"/>
      <c r="H10" s="171"/>
      <c r="I10" s="171"/>
      <c r="J10" s="171"/>
      <c r="K10" s="171"/>
      <c r="L10" s="102">
        <f t="shared" si="0"/>
        <v>0</v>
      </c>
    </row>
    <row r="11" spans="1:12" x14ac:dyDescent="0.2">
      <c r="A11" s="29">
        <v>400</v>
      </c>
      <c r="C11" s="215"/>
      <c r="D11" s="215"/>
      <c r="E11" s="46"/>
      <c r="F11" s="46"/>
      <c r="G11" s="337"/>
      <c r="H11" s="171"/>
      <c r="I11" s="171"/>
      <c r="J11" s="171"/>
      <c r="K11" s="171"/>
      <c r="L11" s="102">
        <f t="shared" si="0"/>
        <v>0</v>
      </c>
    </row>
    <row r="12" spans="1:12" x14ac:dyDescent="0.2">
      <c r="A12" s="29">
        <v>500</v>
      </c>
      <c r="C12" s="215"/>
      <c r="D12" s="215"/>
      <c r="E12" s="46"/>
      <c r="F12" s="46"/>
      <c r="G12" s="337"/>
      <c r="H12" s="171"/>
      <c r="I12" s="171"/>
      <c r="J12" s="171"/>
      <c r="K12" s="171"/>
      <c r="L12" s="102">
        <f t="shared" si="0"/>
        <v>0</v>
      </c>
    </row>
    <row r="13" spans="1:12" x14ac:dyDescent="0.2">
      <c r="A13" s="29">
        <v>600</v>
      </c>
      <c r="C13" s="215"/>
      <c r="D13" s="215"/>
      <c r="E13" s="46"/>
      <c r="F13" s="46"/>
      <c r="G13" s="337"/>
      <c r="H13" s="171"/>
      <c r="I13" s="171"/>
      <c r="J13" s="171"/>
      <c r="K13" s="171"/>
      <c r="L13" s="102">
        <f t="shared" si="0"/>
        <v>0</v>
      </c>
    </row>
    <row r="14" spans="1:12" x14ac:dyDescent="0.2">
      <c r="A14" s="29">
        <v>700</v>
      </c>
      <c r="C14" s="215"/>
      <c r="D14" s="215"/>
      <c r="E14" s="46"/>
      <c r="F14" s="46"/>
      <c r="G14" s="337">
        <v>-25</v>
      </c>
      <c r="H14" s="171"/>
      <c r="I14" s="171"/>
      <c r="J14" s="171"/>
      <c r="K14" s="171"/>
      <c r="L14" s="102">
        <f t="shared" si="0"/>
        <v>-25</v>
      </c>
    </row>
    <row r="15" spans="1:12" x14ac:dyDescent="0.2">
      <c r="A15" s="29">
        <v>800</v>
      </c>
      <c r="C15" s="215"/>
      <c r="D15" s="215"/>
      <c r="E15" s="46"/>
      <c r="F15" s="46"/>
      <c r="G15" s="337">
        <v>-25</v>
      </c>
      <c r="H15" s="171"/>
      <c r="I15" s="171"/>
      <c r="J15" s="171"/>
      <c r="K15" s="171"/>
      <c r="L15" s="102">
        <f t="shared" si="0"/>
        <v>-25</v>
      </c>
    </row>
    <row r="16" spans="1:12" x14ac:dyDescent="0.2">
      <c r="A16" s="29">
        <v>900</v>
      </c>
      <c r="C16" s="215"/>
      <c r="D16" s="215"/>
      <c r="E16" s="46"/>
      <c r="F16" s="46"/>
      <c r="G16" s="337">
        <v>-25</v>
      </c>
      <c r="H16" s="171"/>
      <c r="I16" s="171"/>
      <c r="J16" s="171"/>
      <c r="K16" s="171"/>
      <c r="L16" s="102">
        <f t="shared" si="0"/>
        <v>-25</v>
      </c>
    </row>
    <row r="17" spans="1:12" x14ac:dyDescent="0.2">
      <c r="A17" s="29">
        <v>1000</v>
      </c>
      <c r="C17" s="215"/>
      <c r="D17" s="215"/>
      <c r="E17" s="46"/>
      <c r="F17" s="46"/>
      <c r="G17" s="337">
        <v>-25</v>
      </c>
      <c r="H17" s="171"/>
      <c r="I17" s="171"/>
      <c r="J17" s="171"/>
      <c r="K17" s="171"/>
      <c r="L17" s="102">
        <f t="shared" si="0"/>
        <v>-25</v>
      </c>
    </row>
    <row r="18" spans="1:12" x14ac:dyDescent="0.2">
      <c r="A18" s="29">
        <v>1100</v>
      </c>
      <c r="C18" s="215"/>
      <c r="D18" s="215"/>
      <c r="E18" s="46"/>
      <c r="F18" s="46"/>
      <c r="G18" s="337">
        <v>-25</v>
      </c>
      <c r="H18" s="171"/>
      <c r="I18" s="171"/>
      <c r="J18" s="171"/>
      <c r="K18" s="171"/>
      <c r="L18" s="102">
        <f t="shared" si="0"/>
        <v>-25</v>
      </c>
    </row>
    <row r="19" spans="1:12" x14ac:dyDescent="0.2">
      <c r="A19" s="29">
        <v>1200</v>
      </c>
      <c r="C19" s="215"/>
      <c r="D19" s="215"/>
      <c r="E19" s="46"/>
      <c r="F19" s="46"/>
      <c r="G19" s="337">
        <v>-25</v>
      </c>
      <c r="H19" s="171"/>
      <c r="I19" s="171"/>
      <c r="J19" s="171"/>
      <c r="K19" s="171"/>
      <c r="L19" s="102">
        <f t="shared" si="0"/>
        <v>-25</v>
      </c>
    </row>
    <row r="20" spans="1:12" x14ac:dyDescent="0.2">
      <c r="A20" s="29">
        <v>1300</v>
      </c>
      <c r="C20" s="215"/>
      <c r="D20" s="215"/>
      <c r="E20" s="46"/>
      <c r="F20" s="46"/>
      <c r="G20" s="337">
        <v>-25</v>
      </c>
      <c r="H20" s="171"/>
      <c r="I20" s="171"/>
      <c r="J20" s="171"/>
      <c r="K20" s="171"/>
      <c r="L20" s="102">
        <f t="shared" si="0"/>
        <v>-25</v>
      </c>
    </row>
    <row r="21" spans="1:12" x14ac:dyDescent="0.2">
      <c r="A21" s="29">
        <v>1400</v>
      </c>
      <c r="C21" s="215"/>
      <c r="D21" s="215"/>
      <c r="E21" s="46"/>
      <c r="F21" s="46"/>
      <c r="G21" s="337">
        <v>-25</v>
      </c>
      <c r="H21" s="171"/>
      <c r="I21" s="171"/>
      <c r="J21" s="171"/>
      <c r="K21" s="171"/>
      <c r="L21" s="102">
        <f t="shared" si="0"/>
        <v>-25</v>
      </c>
    </row>
    <row r="22" spans="1:12" x14ac:dyDescent="0.2">
      <c r="A22" s="29">
        <v>1500</v>
      </c>
      <c r="C22" s="215"/>
      <c r="D22" s="215"/>
      <c r="E22" s="46"/>
      <c r="F22" s="46"/>
      <c r="G22" s="337">
        <v>-25</v>
      </c>
      <c r="H22" s="171"/>
      <c r="I22" s="171"/>
      <c r="J22" s="171"/>
      <c r="K22" s="171"/>
      <c r="L22" s="102">
        <f t="shared" si="0"/>
        <v>-25</v>
      </c>
    </row>
    <row r="23" spans="1:12" x14ac:dyDescent="0.2">
      <c r="A23" s="29">
        <v>1600</v>
      </c>
      <c r="C23" s="215"/>
      <c r="D23" s="215"/>
      <c r="E23" s="46"/>
      <c r="F23" s="46"/>
      <c r="G23" s="337">
        <v>-25</v>
      </c>
      <c r="H23" s="171"/>
      <c r="I23" s="171"/>
      <c r="J23" s="171"/>
      <c r="K23" s="171"/>
      <c r="L23" s="102">
        <f t="shared" si="0"/>
        <v>-25</v>
      </c>
    </row>
    <row r="24" spans="1:12" x14ac:dyDescent="0.2">
      <c r="A24" s="29">
        <v>1700</v>
      </c>
      <c r="C24" s="215"/>
      <c r="D24" s="215"/>
      <c r="E24" s="46"/>
      <c r="F24" s="46"/>
      <c r="G24" s="337">
        <v>-25</v>
      </c>
      <c r="H24" s="171"/>
      <c r="I24" s="171"/>
      <c r="J24" s="171"/>
      <c r="K24" s="171"/>
      <c r="L24" s="102">
        <f t="shared" si="0"/>
        <v>-25</v>
      </c>
    </row>
    <row r="25" spans="1:12" x14ac:dyDescent="0.2">
      <c r="A25" s="29">
        <v>1800</v>
      </c>
      <c r="C25" s="215"/>
      <c r="D25" s="215"/>
      <c r="E25" s="46"/>
      <c r="F25" s="46"/>
      <c r="G25" s="337">
        <v>-25</v>
      </c>
      <c r="H25" s="171"/>
      <c r="I25" s="171"/>
      <c r="J25" s="171"/>
      <c r="K25" s="171"/>
      <c r="L25" s="102">
        <f t="shared" si="0"/>
        <v>-25</v>
      </c>
    </row>
    <row r="26" spans="1:12" x14ac:dyDescent="0.2">
      <c r="A26" s="29">
        <v>1900</v>
      </c>
      <c r="C26" s="215"/>
      <c r="D26" s="215"/>
      <c r="E26" s="46"/>
      <c r="F26" s="46"/>
      <c r="G26" s="337">
        <v>-25</v>
      </c>
      <c r="H26" s="171"/>
      <c r="I26" s="171"/>
      <c r="J26" s="171"/>
      <c r="K26" s="171"/>
      <c r="L26" s="102">
        <f t="shared" si="0"/>
        <v>-25</v>
      </c>
    </row>
    <row r="27" spans="1:12" x14ac:dyDescent="0.2">
      <c r="A27" s="29">
        <v>2000</v>
      </c>
      <c r="C27" s="215"/>
      <c r="D27" s="215"/>
      <c r="E27" s="46"/>
      <c r="F27" s="46"/>
      <c r="G27" s="337">
        <v>-25</v>
      </c>
      <c r="H27" s="171"/>
      <c r="I27" s="171"/>
      <c r="J27" s="171"/>
      <c r="K27" s="171"/>
      <c r="L27" s="102">
        <f t="shared" si="0"/>
        <v>-25</v>
      </c>
    </row>
    <row r="28" spans="1:12" x14ac:dyDescent="0.2">
      <c r="A28" s="29">
        <v>2100</v>
      </c>
      <c r="C28" s="215"/>
      <c r="D28" s="215"/>
      <c r="E28" s="46"/>
      <c r="F28" s="46"/>
      <c r="G28" s="337">
        <v>-25</v>
      </c>
      <c r="H28" s="171"/>
      <c r="I28" s="171"/>
      <c r="J28" s="171"/>
      <c r="K28" s="171"/>
      <c r="L28" s="102">
        <f t="shared" si="0"/>
        <v>-25</v>
      </c>
    </row>
    <row r="29" spans="1:12" x14ac:dyDescent="0.2">
      <c r="A29" s="29">
        <v>2200</v>
      </c>
      <c r="C29" s="215"/>
      <c r="D29" s="215"/>
      <c r="E29" s="46"/>
      <c r="F29" s="46"/>
      <c r="G29" s="337">
        <v>-25</v>
      </c>
      <c r="H29" s="171"/>
      <c r="I29" s="171"/>
      <c r="J29" s="171"/>
      <c r="K29" s="171"/>
      <c r="L29" s="102">
        <f t="shared" si="0"/>
        <v>-25</v>
      </c>
    </row>
    <row r="30" spans="1:12" x14ac:dyDescent="0.2">
      <c r="A30" s="29">
        <v>2300</v>
      </c>
      <c r="C30" s="215"/>
      <c r="D30" s="215"/>
      <c r="E30" s="46"/>
      <c r="F30" s="46"/>
      <c r="G30" s="337"/>
      <c r="H30" s="171"/>
      <c r="I30" s="171"/>
      <c r="J30" s="171"/>
      <c r="K30" s="171"/>
      <c r="L30" s="102">
        <f t="shared" si="0"/>
        <v>0</v>
      </c>
    </row>
    <row r="31" spans="1:12" x14ac:dyDescent="0.2">
      <c r="A31" s="37">
        <v>2400</v>
      </c>
      <c r="B31" s="43"/>
      <c r="C31" s="216"/>
      <c r="D31" s="216"/>
      <c r="E31" s="47"/>
      <c r="F31" s="47"/>
      <c r="G31" s="338"/>
      <c r="H31" s="214"/>
      <c r="I31" s="214"/>
      <c r="J31" s="214"/>
      <c r="K31" s="214"/>
      <c r="L31" s="103">
        <f t="shared" si="0"/>
        <v>0</v>
      </c>
    </row>
    <row r="33" spans="2:12" x14ac:dyDescent="0.2">
      <c r="B33" s="44">
        <f>SUM(B8:B32)</f>
        <v>0</v>
      </c>
      <c r="C33" s="44">
        <f t="shared" ref="C33:K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-400</v>
      </c>
      <c r="H33" s="177">
        <f t="shared" si="1"/>
        <v>0</v>
      </c>
      <c r="I33" s="177">
        <f t="shared" si="1"/>
        <v>0</v>
      </c>
      <c r="J33" s="177">
        <f>SUM(J8:J31)</f>
        <v>0</v>
      </c>
      <c r="K33" s="177">
        <f t="shared" si="1"/>
        <v>0</v>
      </c>
      <c r="L33" s="44">
        <f>SUM(L8:L32)</f>
        <v>-400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autoPageBreaks="0"/>
  </sheetPr>
  <dimension ref="A1:BW16396"/>
  <sheetViews>
    <sheetView workbookViewId="0"/>
  </sheetViews>
  <sheetFormatPr defaultRowHeight="0" customHeight="1" zeroHeight="1" x14ac:dyDescent="0.2"/>
  <cols>
    <col min="1" max="1" width="12.140625" customWidth="1"/>
    <col min="2" max="2" width="15.140625" customWidth="1"/>
    <col min="3" max="5" width="17.140625" customWidth="1"/>
    <col min="6" max="6" width="17.7109375" customWidth="1"/>
    <col min="7" max="7" width="18.42578125" bestFit="1" customWidth="1"/>
    <col min="8" max="8" width="17.140625" customWidth="1"/>
    <col min="9" max="13" width="13" customWidth="1"/>
    <col min="14" max="14" width="14.5703125" bestFit="1" customWidth="1"/>
    <col min="15" max="15" width="12.85546875" customWidth="1"/>
    <col min="16" max="16" width="14.7109375" customWidth="1"/>
    <col min="17" max="17" width="12.85546875" customWidth="1"/>
    <col min="18" max="18" width="12.7109375" customWidth="1"/>
    <col min="19" max="40" width="12.85546875" customWidth="1"/>
    <col min="41" max="41" width="12.7109375" style="108" customWidth="1"/>
    <col min="42" max="43" width="15.42578125" customWidth="1"/>
    <col min="44" max="47" width="17.7109375" bestFit="1" customWidth="1"/>
    <col min="48" max="48" width="17.7109375" customWidth="1"/>
    <col min="49" max="66" width="15.7109375" customWidth="1"/>
    <col min="67" max="68" width="15.28515625" customWidth="1"/>
    <col min="69" max="69" width="10.85546875" customWidth="1"/>
    <col min="70" max="70" width="11" customWidth="1"/>
    <col min="71" max="71" width="8.28515625" customWidth="1"/>
    <col min="72" max="72" width="10" customWidth="1"/>
    <col min="73" max="73" width="10.28515625" customWidth="1"/>
    <col min="74" max="79" width="6.5703125" customWidth="1"/>
    <col min="80" max="80" width="7.85546875" customWidth="1"/>
    <col min="81" max="81" width="7.5703125" customWidth="1"/>
    <col min="82" max="82" width="7.42578125" customWidth="1"/>
    <col min="83" max="83" width="9.28515625" customWidth="1"/>
    <col min="84" max="84" width="7.85546875" customWidth="1"/>
    <col min="85" max="85" width="12.28515625" customWidth="1"/>
  </cols>
  <sheetData>
    <row r="1" spans="1:75" ht="12.75" x14ac:dyDescent="0.2">
      <c r="A1" s="88">
        <f>+'PV-SHAPE'!A1-1</f>
        <v>37249</v>
      </c>
      <c r="B1" s="153">
        <f>WEEKDAY(A1)</f>
        <v>2</v>
      </c>
    </row>
    <row r="2" spans="1:75" ht="15" x14ac:dyDescent="0.2">
      <c r="A2" s="38"/>
      <c r="B2" s="44"/>
      <c r="C2" s="68"/>
      <c r="D2" s="68"/>
      <c r="E2" s="68"/>
      <c r="G2" s="224"/>
      <c r="H2" s="224"/>
    </row>
    <row r="3" spans="1:75" ht="12.75" x14ac:dyDescent="0.2">
      <c r="A3" s="39" t="s">
        <v>20</v>
      </c>
      <c r="C3" s="219"/>
      <c r="D3" s="219"/>
      <c r="G3" s="219"/>
      <c r="H3" s="219"/>
    </row>
    <row r="4" spans="1:75" ht="13.5" thickBot="1" x14ac:dyDescent="0.25">
      <c r="A4" s="30" t="s">
        <v>14</v>
      </c>
      <c r="B4" s="40" t="s">
        <v>52</v>
      </c>
      <c r="C4" s="351"/>
      <c r="D4" s="127" t="s">
        <v>201</v>
      </c>
      <c r="E4" s="351" t="s">
        <v>201</v>
      </c>
      <c r="F4" s="354" t="s">
        <v>123</v>
      </c>
      <c r="G4" s="48" t="s">
        <v>67</v>
      </c>
      <c r="H4" s="48" t="s">
        <v>67</v>
      </c>
      <c r="I4" s="141" t="s">
        <v>188</v>
      </c>
      <c r="J4" s="48" t="s">
        <v>73</v>
      </c>
      <c r="K4" s="100" t="s">
        <v>18</v>
      </c>
      <c r="AO4"/>
    </row>
    <row r="5" spans="1:75" ht="12.75" x14ac:dyDescent="0.2">
      <c r="A5" s="31" t="s">
        <v>15</v>
      </c>
      <c r="B5" s="42" t="s">
        <v>21</v>
      </c>
      <c r="C5" s="336"/>
      <c r="D5" s="128" t="s">
        <v>66</v>
      </c>
      <c r="E5" s="336" t="s">
        <v>66</v>
      </c>
      <c r="F5" s="357" t="s">
        <v>64</v>
      </c>
      <c r="G5" s="107" t="s">
        <v>64</v>
      </c>
      <c r="H5" s="107" t="s">
        <v>64</v>
      </c>
      <c r="I5" s="233" t="s">
        <v>189</v>
      </c>
      <c r="J5" s="107" t="s">
        <v>64</v>
      </c>
      <c r="K5" s="104"/>
      <c r="M5" s="76" t="s">
        <v>33</v>
      </c>
      <c r="N5" s="71" t="s">
        <v>0</v>
      </c>
      <c r="O5" s="71" t="s">
        <v>0</v>
      </c>
      <c r="P5" s="72"/>
      <c r="AO5"/>
      <c r="BW5" s="44"/>
    </row>
    <row r="6" spans="1:75" ht="13.5" thickBot="1" x14ac:dyDescent="0.25">
      <c r="A6" s="32" t="s">
        <v>16</v>
      </c>
      <c r="B6" s="41"/>
      <c r="C6" s="355"/>
      <c r="D6" s="227"/>
      <c r="E6" s="359"/>
      <c r="F6" s="358"/>
      <c r="G6" s="285"/>
      <c r="H6" s="285"/>
      <c r="I6" s="140" t="s">
        <v>203</v>
      </c>
      <c r="J6" s="220"/>
      <c r="K6" s="105"/>
      <c r="M6" s="79" t="s">
        <v>20</v>
      </c>
      <c r="N6" s="80" t="s">
        <v>54</v>
      </c>
      <c r="O6" s="80" t="s">
        <v>55</v>
      </c>
      <c r="P6" s="81"/>
      <c r="AO6"/>
    </row>
    <row r="7" spans="1:75" ht="12.75" x14ac:dyDescent="0.2">
      <c r="A7" s="36">
        <v>100</v>
      </c>
      <c r="B7" s="70">
        <v>25</v>
      </c>
      <c r="C7" s="356">
        <v>75</v>
      </c>
      <c r="D7" s="226"/>
      <c r="E7" s="356">
        <v>21</v>
      </c>
      <c r="F7" s="352">
        <v>-21</v>
      </c>
      <c r="G7" s="272"/>
      <c r="H7" s="171"/>
      <c r="I7" s="171"/>
      <c r="J7" s="171"/>
      <c r="K7" s="102">
        <f t="shared" ref="K7:K30" si="0">SUM(B7:J7)</f>
        <v>100</v>
      </c>
      <c r="M7" s="77">
        <v>100</v>
      </c>
      <c r="N7" s="126">
        <f t="shared" ref="N7:N30" si="1">J7*-1</f>
        <v>0</v>
      </c>
      <c r="O7" s="73">
        <f t="shared" ref="O7:O30" si="2">(I7+J7)*-1</f>
        <v>0</v>
      </c>
      <c r="P7" s="74">
        <f t="shared" ref="P7:P30" si="3">I7*-1</f>
        <v>0</v>
      </c>
      <c r="AO7"/>
    </row>
    <row r="8" spans="1:75" ht="12.75" x14ac:dyDescent="0.2">
      <c r="A8" s="29">
        <v>200</v>
      </c>
      <c r="B8" s="70">
        <v>25</v>
      </c>
      <c r="C8" s="356">
        <v>75</v>
      </c>
      <c r="D8" s="226"/>
      <c r="E8" s="356">
        <v>21</v>
      </c>
      <c r="F8" s="352">
        <v>-21</v>
      </c>
      <c r="G8" s="272"/>
      <c r="H8" s="171"/>
      <c r="I8" s="171"/>
      <c r="J8" s="171"/>
      <c r="K8" s="102">
        <f t="shared" si="0"/>
        <v>100</v>
      </c>
      <c r="M8" s="77">
        <v>200</v>
      </c>
      <c r="N8" s="126">
        <f t="shared" si="1"/>
        <v>0</v>
      </c>
      <c r="O8" s="73">
        <f t="shared" si="2"/>
        <v>0</v>
      </c>
      <c r="P8" s="74">
        <f t="shared" si="3"/>
        <v>0</v>
      </c>
      <c r="AO8"/>
    </row>
    <row r="9" spans="1:75" ht="12.75" x14ac:dyDescent="0.2">
      <c r="A9" s="29">
        <v>300</v>
      </c>
      <c r="B9" s="70">
        <v>25</v>
      </c>
      <c r="C9" s="356">
        <v>75</v>
      </c>
      <c r="D9" s="226"/>
      <c r="E9" s="356">
        <v>21</v>
      </c>
      <c r="F9" s="352">
        <v>-21</v>
      </c>
      <c r="G9" s="272"/>
      <c r="H9" s="171"/>
      <c r="I9" s="171"/>
      <c r="J9" s="171"/>
      <c r="K9" s="102">
        <f t="shared" si="0"/>
        <v>100</v>
      </c>
      <c r="M9" s="77">
        <v>300</v>
      </c>
      <c r="N9" s="126">
        <f t="shared" si="1"/>
        <v>0</v>
      </c>
      <c r="O9" s="73">
        <f t="shared" si="2"/>
        <v>0</v>
      </c>
      <c r="P9" s="74">
        <f t="shared" si="3"/>
        <v>0</v>
      </c>
      <c r="AO9"/>
    </row>
    <row r="10" spans="1:75" ht="12.75" x14ac:dyDescent="0.2">
      <c r="A10" s="29">
        <v>400</v>
      </c>
      <c r="B10" s="70">
        <v>25</v>
      </c>
      <c r="C10" s="356">
        <v>75</v>
      </c>
      <c r="D10" s="226"/>
      <c r="E10" s="356">
        <v>21</v>
      </c>
      <c r="F10" s="352">
        <v>-21</v>
      </c>
      <c r="G10" s="272"/>
      <c r="H10" s="171"/>
      <c r="I10" s="171"/>
      <c r="J10" s="171"/>
      <c r="K10" s="102">
        <f t="shared" si="0"/>
        <v>100</v>
      </c>
      <c r="M10" s="77">
        <v>400</v>
      </c>
      <c r="N10" s="126">
        <f t="shared" si="1"/>
        <v>0</v>
      </c>
      <c r="O10" s="73">
        <f t="shared" si="2"/>
        <v>0</v>
      </c>
      <c r="P10" s="74">
        <f t="shared" si="3"/>
        <v>0</v>
      </c>
      <c r="AO10"/>
    </row>
    <row r="11" spans="1:75" ht="12.75" x14ac:dyDescent="0.2">
      <c r="A11" s="29">
        <v>500</v>
      </c>
      <c r="B11" s="70">
        <v>25</v>
      </c>
      <c r="C11" s="356">
        <v>75</v>
      </c>
      <c r="D11" s="226"/>
      <c r="E11" s="356">
        <v>21</v>
      </c>
      <c r="F11" s="352">
        <v>-21</v>
      </c>
      <c r="G11" s="272"/>
      <c r="H11" s="171"/>
      <c r="I11" s="171"/>
      <c r="J11" s="171"/>
      <c r="K11" s="102">
        <f t="shared" si="0"/>
        <v>100</v>
      </c>
      <c r="M11" s="77">
        <v>500</v>
      </c>
      <c r="N11" s="126">
        <f t="shared" si="1"/>
        <v>0</v>
      </c>
      <c r="O11" s="73">
        <f t="shared" si="2"/>
        <v>0</v>
      </c>
      <c r="P11" s="74">
        <f t="shared" si="3"/>
        <v>0</v>
      </c>
      <c r="AO11"/>
    </row>
    <row r="12" spans="1:75" ht="12.75" x14ac:dyDescent="0.2">
      <c r="A12" s="29">
        <v>600</v>
      </c>
      <c r="B12" s="70">
        <v>25</v>
      </c>
      <c r="C12" s="356">
        <v>75</v>
      </c>
      <c r="D12" s="226"/>
      <c r="E12" s="356">
        <v>21</v>
      </c>
      <c r="F12" s="352">
        <v>-21</v>
      </c>
      <c r="G12" s="272"/>
      <c r="H12" s="171"/>
      <c r="I12" s="171"/>
      <c r="J12" s="171"/>
      <c r="K12" s="102">
        <f t="shared" si="0"/>
        <v>100</v>
      </c>
      <c r="M12" s="77">
        <v>600</v>
      </c>
      <c r="N12" s="126">
        <f t="shared" si="1"/>
        <v>0</v>
      </c>
      <c r="O12" s="73">
        <f t="shared" si="2"/>
        <v>0</v>
      </c>
      <c r="P12" s="74">
        <f t="shared" si="3"/>
        <v>0</v>
      </c>
      <c r="AO12"/>
    </row>
    <row r="13" spans="1:75" ht="12.75" x14ac:dyDescent="0.2">
      <c r="A13" s="29">
        <v>700</v>
      </c>
      <c r="B13" s="70">
        <v>25</v>
      </c>
      <c r="C13" s="356">
        <v>75</v>
      </c>
      <c r="D13" s="226"/>
      <c r="E13" s="356"/>
      <c r="F13" s="352"/>
      <c r="G13" s="272"/>
      <c r="H13" s="171"/>
      <c r="I13" s="171"/>
      <c r="J13" s="171"/>
      <c r="K13" s="102">
        <f t="shared" si="0"/>
        <v>100</v>
      </c>
      <c r="M13" s="77">
        <v>700</v>
      </c>
      <c r="N13" s="126">
        <f t="shared" si="1"/>
        <v>0</v>
      </c>
      <c r="O13" s="73">
        <f t="shared" si="2"/>
        <v>0</v>
      </c>
      <c r="P13" s="74">
        <f t="shared" si="3"/>
        <v>0</v>
      </c>
      <c r="AO13"/>
    </row>
    <row r="14" spans="1:75" ht="12.75" x14ac:dyDescent="0.2">
      <c r="A14" s="29">
        <v>800</v>
      </c>
      <c r="B14" s="70">
        <v>25</v>
      </c>
      <c r="C14" s="356">
        <v>75</v>
      </c>
      <c r="D14" s="226"/>
      <c r="E14" s="356"/>
      <c r="F14" s="352"/>
      <c r="G14" s="272"/>
      <c r="H14" s="171"/>
      <c r="I14" s="171"/>
      <c r="J14" s="171"/>
      <c r="K14" s="102">
        <f t="shared" si="0"/>
        <v>100</v>
      </c>
      <c r="M14" s="77">
        <v>800</v>
      </c>
      <c r="N14" s="126">
        <f t="shared" si="1"/>
        <v>0</v>
      </c>
      <c r="O14" s="73">
        <f t="shared" si="2"/>
        <v>0</v>
      </c>
      <c r="P14" s="74">
        <f t="shared" si="3"/>
        <v>0</v>
      </c>
      <c r="AO14"/>
    </row>
    <row r="15" spans="1:75" ht="12.75" x14ac:dyDescent="0.2">
      <c r="A15" s="29">
        <v>900</v>
      </c>
      <c r="B15" s="70">
        <v>25</v>
      </c>
      <c r="C15" s="356">
        <v>75</v>
      </c>
      <c r="D15" s="226"/>
      <c r="E15" s="356"/>
      <c r="F15" s="352"/>
      <c r="G15" s="272"/>
      <c r="H15" s="171"/>
      <c r="I15" s="171"/>
      <c r="J15" s="171"/>
      <c r="K15" s="102">
        <f t="shared" si="0"/>
        <v>100</v>
      </c>
      <c r="M15" s="77">
        <v>900</v>
      </c>
      <c r="N15" s="126">
        <f t="shared" si="1"/>
        <v>0</v>
      </c>
      <c r="O15" s="73">
        <f t="shared" si="2"/>
        <v>0</v>
      </c>
      <c r="P15" s="74">
        <f t="shared" si="3"/>
        <v>0</v>
      </c>
      <c r="AO15"/>
    </row>
    <row r="16" spans="1:75" ht="12.75" x14ac:dyDescent="0.2">
      <c r="A16" s="29">
        <v>1000</v>
      </c>
      <c r="B16" s="70">
        <v>25</v>
      </c>
      <c r="C16" s="356">
        <v>75</v>
      </c>
      <c r="D16" s="226"/>
      <c r="E16" s="356"/>
      <c r="F16" s="352"/>
      <c r="G16" s="272"/>
      <c r="H16" s="171"/>
      <c r="I16" s="171"/>
      <c r="J16" s="171"/>
      <c r="K16" s="102">
        <f t="shared" si="0"/>
        <v>100</v>
      </c>
      <c r="M16" s="77">
        <v>1000</v>
      </c>
      <c r="N16" s="126">
        <f t="shared" si="1"/>
        <v>0</v>
      </c>
      <c r="O16" s="73">
        <f t="shared" si="2"/>
        <v>0</v>
      </c>
      <c r="P16" s="74">
        <f t="shared" si="3"/>
        <v>0</v>
      </c>
      <c r="AO16"/>
    </row>
    <row r="17" spans="1:41" ht="12.75" x14ac:dyDescent="0.2">
      <c r="A17" s="29">
        <v>1100</v>
      </c>
      <c r="B17" s="70">
        <v>25</v>
      </c>
      <c r="C17" s="356">
        <v>75</v>
      </c>
      <c r="D17" s="226"/>
      <c r="E17" s="356"/>
      <c r="F17" s="352"/>
      <c r="G17" s="272"/>
      <c r="H17" s="171"/>
      <c r="I17" s="171"/>
      <c r="J17" s="171"/>
      <c r="K17" s="102">
        <f t="shared" si="0"/>
        <v>100</v>
      </c>
      <c r="M17" s="77">
        <v>1100</v>
      </c>
      <c r="N17" s="126">
        <f t="shared" si="1"/>
        <v>0</v>
      </c>
      <c r="O17" s="73">
        <f t="shared" si="2"/>
        <v>0</v>
      </c>
      <c r="P17" s="74">
        <f t="shared" si="3"/>
        <v>0</v>
      </c>
      <c r="AO17"/>
    </row>
    <row r="18" spans="1:41" ht="12.75" x14ac:dyDescent="0.2">
      <c r="A18" s="29">
        <v>1200</v>
      </c>
      <c r="B18" s="70">
        <v>25</v>
      </c>
      <c r="C18" s="356">
        <v>75</v>
      </c>
      <c r="D18" s="226"/>
      <c r="E18" s="356"/>
      <c r="F18" s="352"/>
      <c r="G18" s="272"/>
      <c r="H18" s="171"/>
      <c r="I18" s="171"/>
      <c r="J18" s="171"/>
      <c r="K18" s="102">
        <f t="shared" si="0"/>
        <v>100</v>
      </c>
      <c r="M18" s="77">
        <v>1200</v>
      </c>
      <c r="N18" s="126">
        <f t="shared" si="1"/>
        <v>0</v>
      </c>
      <c r="O18" s="73">
        <f t="shared" si="2"/>
        <v>0</v>
      </c>
      <c r="P18" s="74">
        <f t="shared" si="3"/>
        <v>0</v>
      </c>
      <c r="AO18"/>
    </row>
    <row r="19" spans="1:41" ht="12.75" x14ac:dyDescent="0.2">
      <c r="A19" s="29">
        <v>1300</v>
      </c>
      <c r="B19" s="70">
        <v>25</v>
      </c>
      <c r="C19" s="356">
        <v>75</v>
      </c>
      <c r="D19" s="226"/>
      <c r="E19" s="356"/>
      <c r="F19" s="352"/>
      <c r="G19" s="272"/>
      <c r="H19" s="171"/>
      <c r="I19" s="171"/>
      <c r="J19" s="171"/>
      <c r="K19" s="102">
        <f t="shared" si="0"/>
        <v>100</v>
      </c>
      <c r="M19" s="77">
        <v>1300</v>
      </c>
      <c r="N19" s="126">
        <f t="shared" si="1"/>
        <v>0</v>
      </c>
      <c r="O19" s="73">
        <f t="shared" si="2"/>
        <v>0</v>
      </c>
      <c r="P19" s="74">
        <f t="shared" si="3"/>
        <v>0</v>
      </c>
      <c r="AO19"/>
    </row>
    <row r="20" spans="1:41" ht="12.75" x14ac:dyDescent="0.2">
      <c r="A20" s="29">
        <v>1400</v>
      </c>
      <c r="B20" s="70">
        <v>25</v>
      </c>
      <c r="C20" s="356">
        <v>75</v>
      </c>
      <c r="D20" s="226"/>
      <c r="E20" s="356"/>
      <c r="F20" s="352"/>
      <c r="G20" s="272"/>
      <c r="H20" s="171"/>
      <c r="I20" s="171"/>
      <c r="J20" s="171"/>
      <c r="K20" s="102">
        <f t="shared" si="0"/>
        <v>100</v>
      </c>
      <c r="M20" s="77">
        <v>1400</v>
      </c>
      <c r="N20" s="126">
        <f t="shared" si="1"/>
        <v>0</v>
      </c>
      <c r="O20" s="73">
        <f t="shared" si="2"/>
        <v>0</v>
      </c>
      <c r="P20" s="74">
        <f t="shared" si="3"/>
        <v>0</v>
      </c>
      <c r="AO20"/>
    </row>
    <row r="21" spans="1:41" ht="12" customHeight="1" x14ac:dyDescent="0.2">
      <c r="A21" s="29">
        <v>1500</v>
      </c>
      <c r="B21" s="70">
        <v>25</v>
      </c>
      <c r="C21" s="356">
        <v>75</v>
      </c>
      <c r="D21" s="226"/>
      <c r="E21" s="356"/>
      <c r="F21" s="352"/>
      <c r="G21" s="272"/>
      <c r="H21" s="171"/>
      <c r="I21" s="171"/>
      <c r="J21" s="171"/>
      <c r="K21" s="102">
        <f t="shared" si="0"/>
        <v>100</v>
      </c>
      <c r="M21" s="77">
        <v>1500</v>
      </c>
      <c r="N21" s="126">
        <f t="shared" si="1"/>
        <v>0</v>
      </c>
      <c r="O21" s="73">
        <f t="shared" si="2"/>
        <v>0</v>
      </c>
      <c r="P21" s="74">
        <f t="shared" si="3"/>
        <v>0</v>
      </c>
      <c r="AO21"/>
    </row>
    <row r="22" spans="1:41" ht="12.75" x14ac:dyDescent="0.2">
      <c r="A22" s="29">
        <v>1600</v>
      </c>
      <c r="B22" s="70">
        <v>25</v>
      </c>
      <c r="C22" s="356">
        <v>75</v>
      </c>
      <c r="D22" s="226"/>
      <c r="E22" s="356"/>
      <c r="F22" s="352"/>
      <c r="G22" s="272"/>
      <c r="H22" s="171"/>
      <c r="I22" s="171"/>
      <c r="J22" s="171"/>
      <c r="K22" s="102">
        <f t="shared" si="0"/>
        <v>100</v>
      </c>
      <c r="M22" s="77">
        <v>1600</v>
      </c>
      <c r="N22" s="126">
        <f t="shared" si="1"/>
        <v>0</v>
      </c>
      <c r="O22" s="73">
        <f t="shared" si="2"/>
        <v>0</v>
      </c>
      <c r="P22" s="74">
        <f t="shared" si="3"/>
        <v>0</v>
      </c>
      <c r="AO22"/>
    </row>
    <row r="23" spans="1:41" ht="12.75" x14ac:dyDescent="0.2">
      <c r="A23" s="29">
        <v>1700</v>
      </c>
      <c r="B23" s="70">
        <v>25</v>
      </c>
      <c r="C23" s="356">
        <v>75</v>
      </c>
      <c r="D23" s="226"/>
      <c r="E23" s="356"/>
      <c r="F23" s="352"/>
      <c r="G23" s="272"/>
      <c r="H23" s="171"/>
      <c r="I23" s="171"/>
      <c r="J23" s="171"/>
      <c r="K23" s="102">
        <f t="shared" si="0"/>
        <v>100</v>
      </c>
      <c r="M23" s="77">
        <v>1700</v>
      </c>
      <c r="N23" s="126">
        <f t="shared" si="1"/>
        <v>0</v>
      </c>
      <c r="O23" s="73">
        <f t="shared" si="2"/>
        <v>0</v>
      </c>
      <c r="P23" s="74">
        <f t="shared" si="3"/>
        <v>0</v>
      </c>
      <c r="AO23"/>
    </row>
    <row r="24" spans="1:41" ht="12.75" x14ac:dyDescent="0.2">
      <c r="A24" s="29">
        <v>1800</v>
      </c>
      <c r="B24" s="70">
        <v>25</v>
      </c>
      <c r="C24" s="356">
        <v>75</v>
      </c>
      <c r="D24" s="226"/>
      <c r="E24" s="356"/>
      <c r="F24" s="352"/>
      <c r="G24" s="272"/>
      <c r="H24" s="171"/>
      <c r="I24" s="171"/>
      <c r="J24" s="171"/>
      <c r="K24" s="102">
        <f t="shared" si="0"/>
        <v>100</v>
      </c>
      <c r="M24" s="77">
        <v>1800</v>
      </c>
      <c r="N24" s="126">
        <f t="shared" si="1"/>
        <v>0</v>
      </c>
      <c r="O24" s="73">
        <f t="shared" si="2"/>
        <v>0</v>
      </c>
      <c r="P24" s="74">
        <f t="shared" si="3"/>
        <v>0</v>
      </c>
      <c r="AO24"/>
    </row>
    <row r="25" spans="1:41" ht="12.75" x14ac:dyDescent="0.2">
      <c r="A25" s="29">
        <v>1900</v>
      </c>
      <c r="B25" s="70">
        <v>25</v>
      </c>
      <c r="C25" s="356">
        <v>75</v>
      </c>
      <c r="D25" s="226"/>
      <c r="E25" s="356"/>
      <c r="F25" s="352"/>
      <c r="G25" s="272"/>
      <c r="H25" s="171"/>
      <c r="I25" s="171"/>
      <c r="J25" s="171"/>
      <c r="K25" s="102">
        <f t="shared" si="0"/>
        <v>100</v>
      </c>
      <c r="M25" s="77">
        <v>1900</v>
      </c>
      <c r="N25" s="126">
        <f t="shared" si="1"/>
        <v>0</v>
      </c>
      <c r="O25" s="73">
        <f t="shared" si="2"/>
        <v>0</v>
      </c>
      <c r="P25" s="74">
        <f t="shared" si="3"/>
        <v>0</v>
      </c>
      <c r="AO25"/>
    </row>
    <row r="26" spans="1:41" ht="12.75" x14ac:dyDescent="0.2">
      <c r="A26" s="29">
        <v>2000</v>
      </c>
      <c r="B26" s="70">
        <v>25</v>
      </c>
      <c r="C26" s="356">
        <v>75</v>
      </c>
      <c r="D26" s="226"/>
      <c r="E26" s="356"/>
      <c r="F26" s="352"/>
      <c r="G26" s="272"/>
      <c r="H26" s="171"/>
      <c r="I26" s="171"/>
      <c r="J26" s="171"/>
      <c r="K26" s="102">
        <f t="shared" si="0"/>
        <v>100</v>
      </c>
      <c r="M26" s="77">
        <v>2000</v>
      </c>
      <c r="N26" s="126">
        <f t="shared" si="1"/>
        <v>0</v>
      </c>
      <c r="O26" s="73">
        <f t="shared" si="2"/>
        <v>0</v>
      </c>
      <c r="P26" s="74">
        <f t="shared" si="3"/>
        <v>0</v>
      </c>
      <c r="AO26"/>
    </row>
    <row r="27" spans="1:41" ht="12.75" x14ac:dyDescent="0.2">
      <c r="A27" s="29">
        <v>2100</v>
      </c>
      <c r="B27" s="70">
        <v>25</v>
      </c>
      <c r="C27" s="356">
        <v>75</v>
      </c>
      <c r="D27" s="226"/>
      <c r="E27" s="356"/>
      <c r="F27" s="352"/>
      <c r="G27" s="272"/>
      <c r="H27" s="171"/>
      <c r="I27" s="171"/>
      <c r="J27" s="171"/>
      <c r="K27" s="102">
        <f t="shared" si="0"/>
        <v>100</v>
      </c>
      <c r="M27" s="77">
        <v>2100</v>
      </c>
      <c r="N27" s="126">
        <f t="shared" si="1"/>
        <v>0</v>
      </c>
      <c r="O27" s="73">
        <f t="shared" si="2"/>
        <v>0</v>
      </c>
      <c r="P27" s="74">
        <f t="shared" si="3"/>
        <v>0</v>
      </c>
      <c r="AO27"/>
    </row>
    <row r="28" spans="1:41" ht="12.75" x14ac:dyDescent="0.2">
      <c r="A28" s="29">
        <v>2200</v>
      </c>
      <c r="B28" s="70">
        <v>25</v>
      </c>
      <c r="C28" s="356">
        <v>75</v>
      </c>
      <c r="D28" s="226"/>
      <c r="E28" s="356"/>
      <c r="F28" s="352"/>
      <c r="G28" s="272"/>
      <c r="H28" s="171"/>
      <c r="I28" s="171"/>
      <c r="J28" s="171"/>
      <c r="K28" s="102">
        <f t="shared" si="0"/>
        <v>100</v>
      </c>
      <c r="M28" s="77">
        <v>2200</v>
      </c>
      <c r="N28" s="126">
        <f t="shared" si="1"/>
        <v>0</v>
      </c>
      <c r="O28" s="73">
        <f t="shared" si="2"/>
        <v>0</v>
      </c>
      <c r="P28" s="74">
        <f t="shared" si="3"/>
        <v>0</v>
      </c>
      <c r="AO28"/>
    </row>
    <row r="29" spans="1:41" ht="12.75" x14ac:dyDescent="0.2">
      <c r="A29" s="29">
        <v>2300</v>
      </c>
      <c r="B29" s="70">
        <v>25</v>
      </c>
      <c r="C29" s="356">
        <v>75</v>
      </c>
      <c r="D29" s="226"/>
      <c r="E29" s="356">
        <v>21</v>
      </c>
      <c r="F29" s="352">
        <v>-21</v>
      </c>
      <c r="G29" s="272"/>
      <c r="H29" s="272"/>
      <c r="I29" s="171"/>
      <c r="J29" s="171"/>
      <c r="K29" s="102">
        <f t="shared" si="0"/>
        <v>100</v>
      </c>
      <c r="M29" s="77">
        <v>2300</v>
      </c>
      <c r="N29" s="126">
        <f t="shared" si="1"/>
        <v>0</v>
      </c>
      <c r="O29" s="73">
        <f t="shared" si="2"/>
        <v>0</v>
      </c>
      <c r="P29" s="74">
        <f t="shared" si="3"/>
        <v>0</v>
      </c>
      <c r="AO29"/>
    </row>
    <row r="30" spans="1:41" ht="13.5" thickBot="1" x14ac:dyDescent="0.25">
      <c r="A30" s="37">
        <v>2400</v>
      </c>
      <c r="B30" s="157">
        <v>25</v>
      </c>
      <c r="C30" s="338">
        <v>75</v>
      </c>
      <c r="D30" s="170"/>
      <c r="E30" s="338">
        <v>21</v>
      </c>
      <c r="F30" s="353">
        <v>-21</v>
      </c>
      <c r="G30" s="271"/>
      <c r="H30" s="271"/>
      <c r="I30" s="214"/>
      <c r="J30" s="214"/>
      <c r="K30" s="102">
        <f t="shared" si="0"/>
        <v>100</v>
      </c>
      <c r="M30" s="78">
        <v>2400</v>
      </c>
      <c r="N30" s="126">
        <f t="shared" si="1"/>
        <v>0</v>
      </c>
      <c r="O30" s="73">
        <f t="shared" si="2"/>
        <v>0</v>
      </c>
      <c r="P30" s="74">
        <f t="shared" si="3"/>
        <v>0</v>
      </c>
      <c r="AO30"/>
    </row>
    <row r="31" spans="1:41" ht="13.5" thickBot="1" x14ac:dyDescent="0.25">
      <c r="F31" s="108"/>
      <c r="M31" s="82" t="s">
        <v>36</v>
      </c>
      <c r="N31" s="83">
        <f>SUM(N7:N30)</f>
        <v>0</v>
      </c>
      <c r="O31" s="83">
        <f>SUM(O7:O30)</f>
        <v>0</v>
      </c>
      <c r="P31" s="84">
        <f>SUM(P7:P30)</f>
        <v>0</v>
      </c>
      <c r="AO31"/>
    </row>
    <row r="32" spans="1:41" ht="12.75" x14ac:dyDescent="0.2">
      <c r="B32" s="44">
        <f>SUM(B7:B31)</f>
        <v>600</v>
      </c>
      <c r="C32" s="177">
        <f t="shared" ref="C32:J32" si="4">SUM(C7:C30)</f>
        <v>1800</v>
      </c>
      <c r="D32" s="177">
        <f t="shared" si="4"/>
        <v>0</v>
      </c>
      <c r="E32" s="177">
        <f t="shared" si="4"/>
        <v>168</v>
      </c>
      <c r="F32" s="262">
        <f t="shared" si="4"/>
        <v>-168</v>
      </c>
      <c r="G32" s="177">
        <f>SUM(G7:G31)</f>
        <v>0</v>
      </c>
      <c r="H32" s="177">
        <f>SUM(H7:H31)</f>
        <v>0</v>
      </c>
      <c r="I32" s="177">
        <f t="shared" si="4"/>
        <v>0</v>
      </c>
      <c r="J32" s="177">
        <f t="shared" si="4"/>
        <v>0</v>
      </c>
      <c r="K32" s="44">
        <f>SUM(K7:K31)</f>
        <v>2400</v>
      </c>
      <c r="AO32"/>
    </row>
    <row r="33" spans="6:56" ht="12.75" x14ac:dyDescent="0.2">
      <c r="AO33"/>
    </row>
    <row r="34" spans="6:56" ht="14.25" x14ac:dyDescent="0.2">
      <c r="G34" s="266"/>
      <c r="H34" s="266"/>
      <c r="AO34"/>
    </row>
    <row r="35" spans="6:56" ht="12.75" x14ac:dyDescent="0.2">
      <c r="AO35"/>
    </row>
    <row r="36" spans="6:56" ht="14.25" x14ac:dyDescent="0.2">
      <c r="F36" s="266"/>
      <c r="G36" s="266"/>
      <c r="AO36"/>
    </row>
    <row r="37" spans="6:56" ht="14.25" x14ac:dyDescent="0.2">
      <c r="F37" s="266"/>
      <c r="G37" s="266"/>
    </row>
    <row r="38" spans="6:56" ht="12.75" x14ac:dyDescent="0.2">
      <c r="F38" s="219"/>
      <c r="AU38" t="s">
        <v>59</v>
      </c>
      <c r="BD38" t="s">
        <v>59</v>
      </c>
    </row>
    <row r="39" spans="6:56" ht="12.75" x14ac:dyDescent="0.2">
      <c r="AU39" t="s">
        <v>59</v>
      </c>
      <c r="BD39" t="s">
        <v>59</v>
      </c>
    </row>
    <row r="40" spans="6:56" ht="12.75" x14ac:dyDescent="0.2">
      <c r="AU40" t="s">
        <v>59</v>
      </c>
      <c r="BD40" t="s">
        <v>59</v>
      </c>
    </row>
    <row r="41" spans="6:56" ht="12.75" x14ac:dyDescent="0.2">
      <c r="AU41" t="s">
        <v>59</v>
      </c>
      <c r="BD41" t="s">
        <v>59</v>
      </c>
    </row>
    <row r="42" spans="6:56" ht="12.75" x14ac:dyDescent="0.2">
      <c r="AU42" t="s">
        <v>59</v>
      </c>
      <c r="BD42" t="s">
        <v>59</v>
      </c>
    </row>
    <row r="43" spans="6:56" ht="12.75" x14ac:dyDescent="0.2"/>
    <row r="44" spans="6:56" ht="12.75" x14ac:dyDescent="0.2"/>
    <row r="45" spans="6:56" ht="12.75" x14ac:dyDescent="0.2"/>
    <row r="46" spans="6:56" ht="12.75" x14ac:dyDescent="0.2">
      <c r="AU46" t="s">
        <v>59</v>
      </c>
      <c r="BD46" t="s">
        <v>59</v>
      </c>
    </row>
    <row r="47" spans="6:56" ht="12.75" x14ac:dyDescent="0.2"/>
    <row r="48" spans="6:56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  <row r="6908" ht="12.75" x14ac:dyDescent="0.2"/>
    <row r="6909" ht="12.75" x14ac:dyDescent="0.2"/>
    <row r="6910" ht="12.75" x14ac:dyDescent="0.2"/>
    <row r="6911" ht="12.75" x14ac:dyDescent="0.2"/>
    <row r="6912" ht="12.75" x14ac:dyDescent="0.2"/>
    <row r="6913" ht="12.75" x14ac:dyDescent="0.2"/>
    <row r="6914" ht="12.75" x14ac:dyDescent="0.2"/>
    <row r="6915" ht="12.75" x14ac:dyDescent="0.2"/>
    <row r="6916" ht="12.75" x14ac:dyDescent="0.2"/>
    <row r="6917" ht="12.75" x14ac:dyDescent="0.2"/>
    <row r="6918" ht="12.75" x14ac:dyDescent="0.2"/>
    <row r="6919" ht="12.75" x14ac:dyDescent="0.2"/>
    <row r="6920" ht="12.75" x14ac:dyDescent="0.2"/>
    <row r="6921" ht="12.75" x14ac:dyDescent="0.2"/>
    <row r="6922" ht="12.75" x14ac:dyDescent="0.2"/>
    <row r="6923" ht="12.75" x14ac:dyDescent="0.2"/>
    <row r="6924" ht="12.75" x14ac:dyDescent="0.2"/>
    <row r="6925" ht="12.75" x14ac:dyDescent="0.2"/>
    <row r="6926" ht="12.75" x14ac:dyDescent="0.2"/>
    <row r="6927" ht="12.75" x14ac:dyDescent="0.2"/>
    <row r="6928" ht="12.75" x14ac:dyDescent="0.2"/>
    <row r="6929" ht="12.75" x14ac:dyDescent="0.2"/>
    <row r="6930" ht="12.75" x14ac:dyDescent="0.2"/>
    <row r="6931" ht="12.75" x14ac:dyDescent="0.2"/>
    <row r="6932" ht="12.75" x14ac:dyDescent="0.2"/>
    <row r="6933" ht="12.75" x14ac:dyDescent="0.2"/>
    <row r="6934" ht="12.75" x14ac:dyDescent="0.2"/>
    <row r="6935" ht="12.75" x14ac:dyDescent="0.2"/>
    <row r="6936" ht="12.75" x14ac:dyDescent="0.2"/>
    <row r="6937" ht="12.75" x14ac:dyDescent="0.2"/>
    <row r="6938" ht="12.75" x14ac:dyDescent="0.2"/>
    <row r="6939" ht="12.75" x14ac:dyDescent="0.2"/>
    <row r="6940" ht="12.75" x14ac:dyDescent="0.2"/>
    <row r="6941" ht="12.75" x14ac:dyDescent="0.2"/>
    <row r="6942" ht="12.75" x14ac:dyDescent="0.2"/>
    <row r="6943" ht="12.75" x14ac:dyDescent="0.2"/>
    <row r="6944" ht="12.75" x14ac:dyDescent="0.2"/>
    <row r="6945" ht="12.75" x14ac:dyDescent="0.2"/>
    <row r="6946" ht="12.75" x14ac:dyDescent="0.2"/>
    <row r="6947" ht="12.75" x14ac:dyDescent="0.2"/>
    <row r="6948" ht="12.75" x14ac:dyDescent="0.2"/>
    <row r="6949" ht="12.75" x14ac:dyDescent="0.2"/>
    <row r="6950" ht="12.75" x14ac:dyDescent="0.2"/>
    <row r="6951" ht="12.75" x14ac:dyDescent="0.2"/>
    <row r="6952" ht="12.75" x14ac:dyDescent="0.2"/>
    <row r="6953" ht="12.75" x14ac:dyDescent="0.2"/>
    <row r="6954" ht="12.75" x14ac:dyDescent="0.2"/>
    <row r="6955" ht="12.75" x14ac:dyDescent="0.2"/>
    <row r="6956" ht="12.75" x14ac:dyDescent="0.2"/>
    <row r="6957" ht="12.75" x14ac:dyDescent="0.2"/>
    <row r="6958" ht="12.75" x14ac:dyDescent="0.2"/>
    <row r="6959" ht="12.75" x14ac:dyDescent="0.2"/>
    <row r="6960" ht="12.75" x14ac:dyDescent="0.2"/>
    <row r="6961" ht="12.75" x14ac:dyDescent="0.2"/>
    <row r="6962" ht="12.75" x14ac:dyDescent="0.2"/>
    <row r="6963" ht="12.75" x14ac:dyDescent="0.2"/>
    <row r="6964" ht="12.75" x14ac:dyDescent="0.2"/>
    <row r="6965" ht="12.75" x14ac:dyDescent="0.2"/>
    <row r="6966" ht="12.75" x14ac:dyDescent="0.2"/>
    <row r="6967" ht="12.75" x14ac:dyDescent="0.2"/>
    <row r="6968" ht="12.75" x14ac:dyDescent="0.2"/>
    <row r="6969" ht="12.75" x14ac:dyDescent="0.2"/>
    <row r="6970" ht="12.75" x14ac:dyDescent="0.2"/>
    <row r="6971" ht="12.75" x14ac:dyDescent="0.2"/>
    <row r="6972" ht="12.75" x14ac:dyDescent="0.2"/>
    <row r="6973" ht="12.75" x14ac:dyDescent="0.2"/>
    <row r="6974" ht="12.75" x14ac:dyDescent="0.2"/>
    <row r="6975" ht="12.75" x14ac:dyDescent="0.2"/>
    <row r="6976" ht="12.75" x14ac:dyDescent="0.2"/>
    <row r="6977" ht="12.75" x14ac:dyDescent="0.2"/>
    <row r="6978" ht="12.75" x14ac:dyDescent="0.2"/>
    <row r="6979" ht="12.75" x14ac:dyDescent="0.2"/>
    <row r="6980" ht="12.75" x14ac:dyDescent="0.2"/>
    <row r="6981" ht="12.75" x14ac:dyDescent="0.2"/>
    <row r="6982" ht="12.75" x14ac:dyDescent="0.2"/>
    <row r="6983" ht="12.75" x14ac:dyDescent="0.2"/>
    <row r="6984" ht="12.75" x14ac:dyDescent="0.2"/>
    <row r="6985" ht="12.75" x14ac:dyDescent="0.2"/>
    <row r="6986" ht="12.75" x14ac:dyDescent="0.2"/>
    <row r="6987" ht="12.75" x14ac:dyDescent="0.2"/>
    <row r="6988" ht="12.75" x14ac:dyDescent="0.2"/>
    <row r="6989" ht="12.75" x14ac:dyDescent="0.2"/>
    <row r="6990" ht="12.75" x14ac:dyDescent="0.2"/>
    <row r="6991" ht="12.75" x14ac:dyDescent="0.2"/>
    <row r="6992" ht="12.75" x14ac:dyDescent="0.2"/>
    <row r="6993" ht="12.75" x14ac:dyDescent="0.2"/>
    <row r="6994" ht="12.75" x14ac:dyDescent="0.2"/>
    <row r="6995" ht="12.75" x14ac:dyDescent="0.2"/>
    <row r="6996" ht="12.75" x14ac:dyDescent="0.2"/>
    <row r="6997" ht="12.75" x14ac:dyDescent="0.2"/>
    <row r="6998" ht="12.75" x14ac:dyDescent="0.2"/>
    <row r="6999" ht="12.75" x14ac:dyDescent="0.2"/>
    <row r="7000" ht="12.75" x14ac:dyDescent="0.2"/>
    <row r="7001" ht="12.75" x14ac:dyDescent="0.2"/>
    <row r="7002" ht="12.75" x14ac:dyDescent="0.2"/>
    <row r="7003" ht="12.75" x14ac:dyDescent="0.2"/>
    <row r="7004" ht="12.75" x14ac:dyDescent="0.2"/>
    <row r="7005" ht="12.75" x14ac:dyDescent="0.2"/>
    <row r="7006" ht="12.75" x14ac:dyDescent="0.2"/>
    <row r="7007" ht="12.75" x14ac:dyDescent="0.2"/>
    <row r="7008" ht="12.75" x14ac:dyDescent="0.2"/>
    <row r="7009" ht="12.75" x14ac:dyDescent="0.2"/>
    <row r="7010" ht="12.75" x14ac:dyDescent="0.2"/>
    <row r="7011" ht="12.75" x14ac:dyDescent="0.2"/>
    <row r="7012" ht="12.75" x14ac:dyDescent="0.2"/>
    <row r="7013" ht="12.75" x14ac:dyDescent="0.2"/>
    <row r="7014" ht="12.75" x14ac:dyDescent="0.2"/>
    <row r="7015" ht="12.75" x14ac:dyDescent="0.2"/>
    <row r="7016" ht="12.75" x14ac:dyDescent="0.2"/>
    <row r="7017" ht="12.75" x14ac:dyDescent="0.2"/>
    <row r="7018" ht="12.75" x14ac:dyDescent="0.2"/>
    <row r="7019" ht="12.75" x14ac:dyDescent="0.2"/>
    <row r="7020" ht="12.75" x14ac:dyDescent="0.2"/>
    <row r="7021" ht="12.75" x14ac:dyDescent="0.2"/>
    <row r="7022" ht="12.75" x14ac:dyDescent="0.2"/>
    <row r="7023" ht="12.75" x14ac:dyDescent="0.2"/>
    <row r="7024" ht="12.75" x14ac:dyDescent="0.2"/>
    <row r="7025" ht="12.75" x14ac:dyDescent="0.2"/>
    <row r="7026" ht="12.75" x14ac:dyDescent="0.2"/>
    <row r="7027" ht="12.75" x14ac:dyDescent="0.2"/>
    <row r="7028" ht="12.75" x14ac:dyDescent="0.2"/>
    <row r="7029" ht="12.75" x14ac:dyDescent="0.2"/>
    <row r="7030" ht="12.75" x14ac:dyDescent="0.2"/>
    <row r="7031" ht="12.75" x14ac:dyDescent="0.2"/>
    <row r="7032" ht="12.75" x14ac:dyDescent="0.2"/>
    <row r="7033" ht="12.75" x14ac:dyDescent="0.2"/>
    <row r="7034" ht="12.75" x14ac:dyDescent="0.2"/>
    <row r="7035" ht="12.75" x14ac:dyDescent="0.2"/>
    <row r="7036" ht="12.75" x14ac:dyDescent="0.2"/>
    <row r="7037" ht="12.75" x14ac:dyDescent="0.2"/>
    <row r="7038" ht="12.75" x14ac:dyDescent="0.2"/>
    <row r="7039" ht="12.75" x14ac:dyDescent="0.2"/>
    <row r="7040" ht="12.75" x14ac:dyDescent="0.2"/>
    <row r="7041" ht="12.75" x14ac:dyDescent="0.2"/>
    <row r="7042" ht="12.75" x14ac:dyDescent="0.2"/>
    <row r="7043" ht="12.75" x14ac:dyDescent="0.2"/>
    <row r="7044" ht="12.75" x14ac:dyDescent="0.2"/>
    <row r="7045" ht="12.75" x14ac:dyDescent="0.2"/>
    <row r="7046" ht="12.75" x14ac:dyDescent="0.2"/>
    <row r="7047" ht="12.75" x14ac:dyDescent="0.2"/>
    <row r="7048" ht="12.75" x14ac:dyDescent="0.2"/>
    <row r="7049" ht="12.75" x14ac:dyDescent="0.2"/>
    <row r="7050" ht="12.75" x14ac:dyDescent="0.2"/>
    <row r="7051" ht="12.75" x14ac:dyDescent="0.2"/>
    <row r="7052" ht="12.75" x14ac:dyDescent="0.2"/>
    <row r="7053" ht="12.75" x14ac:dyDescent="0.2"/>
    <row r="7054" ht="12.75" x14ac:dyDescent="0.2"/>
    <row r="7055" ht="12.75" x14ac:dyDescent="0.2"/>
    <row r="7056" ht="12.75" x14ac:dyDescent="0.2"/>
    <row r="7057" ht="12.75" x14ac:dyDescent="0.2"/>
    <row r="7058" ht="12.75" x14ac:dyDescent="0.2"/>
    <row r="7059" ht="12.75" x14ac:dyDescent="0.2"/>
    <row r="7060" ht="12.75" x14ac:dyDescent="0.2"/>
    <row r="7061" ht="12.75" x14ac:dyDescent="0.2"/>
    <row r="7062" ht="12.75" x14ac:dyDescent="0.2"/>
    <row r="7063" ht="12.75" x14ac:dyDescent="0.2"/>
    <row r="7064" ht="12.75" x14ac:dyDescent="0.2"/>
    <row r="7065" ht="12.75" x14ac:dyDescent="0.2"/>
    <row r="7066" ht="12.75" x14ac:dyDescent="0.2"/>
    <row r="7067" ht="12.75" x14ac:dyDescent="0.2"/>
    <row r="7068" ht="12.75" x14ac:dyDescent="0.2"/>
    <row r="7069" ht="12.75" x14ac:dyDescent="0.2"/>
    <row r="7070" ht="12.75" x14ac:dyDescent="0.2"/>
    <row r="7071" ht="12.75" x14ac:dyDescent="0.2"/>
    <row r="7072" ht="12.75" x14ac:dyDescent="0.2"/>
    <row r="7073" ht="12.75" x14ac:dyDescent="0.2"/>
    <row r="7074" ht="12.75" x14ac:dyDescent="0.2"/>
    <row r="7075" ht="12.75" x14ac:dyDescent="0.2"/>
    <row r="7076" ht="12.75" x14ac:dyDescent="0.2"/>
    <row r="7077" ht="12.75" x14ac:dyDescent="0.2"/>
    <row r="7078" ht="12.75" x14ac:dyDescent="0.2"/>
    <row r="7079" ht="12.75" x14ac:dyDescent="0.2"/>
    <row r="7080" ht="12.75" x14ac:dyDescent="0.2"/>
    <row r="7081" ht="12.75" x14ac:dyDescent="0.2"/>
    <row r="7082" ht="12.75" x14ac:dyDescent="0.2"/>
    <row r="7083" ht="12.75" x14ac:dyDescent="0.2"/>
    <row r="7084" ht="12.75" x14ac:dyDescent="0.2"/>
    <row r="7085" ht="12.75" x14ac:dyDescent="0.2"/>
    <row r="7086" ht="12.75" x14ac:dyDescent="0.2"/>
    <row r="7087" ht="12.75" x14ac:dyDescent="0.2"/>
    <row r="7088" ht="12.75" x14ac:dyDescent="0.2"/>
    <row r="7089" ht="12.75" x14ac:dyDescent="0.2"/>
    <row r="7090" ht="12.75" x14ac:dyDescent="0.2"/>
    <row r="7091" ht="12.75" x14ac:dyDescent="0.2"/>
    <row r="7092" ht="12.75" x14ac:dyDescent="0.2"/>
    <row r="7093" ht="12.75" x14ac:dyDescent="0.2"/>
    <row r="7094" ht="12.75" x14ac:dyDescent="0.2"/>
    <row r="7095" ht="12.75" x14ac:dyDescent="0.2"/>
    <row r="7096" ht="12.75" x14ac:dyDescent="0.2"/>
    <row r="7097" ht="12.75" x14ac:dyDescent="0.2"/>
    <row r="7098" ht="12.75" x14ac:dyDescent="0.2"/>
    <row r="7099" ht="12.75" x14ac:dyDescent="0.2"/>
    <row r="7100" ht="12.75" x14ac:dyDescent="0.2"/>
    <row r="7101" ht="12.75" x14ac:dyDescent="0.2"/>
    <row r="7102" ht="12.75" x14ac:dyDescent="0.2"/>
    <row r="7103" ht="12.75" x14ac:dyDescent="0.2"/>
    <row r="7104" ht="12.75" x14ac:dyDescent="0.2"/>
    <row r="7105" ht="12.75" x14ac:dyDescent="0.2"/>
    <row r="7106" ht="12.75" x14ac:dyDescent="0.2"/>
    <row r="7107" ht="12.75" x14ac:dyDescent="0.2"/>
    <row r="7108" ht="12.75" x14ac:dyDescent="0.2"/>
    <row r="7109" ht="12.75" x14ac:dyDescent="0.2"/>
    <row r="7110" ht="12.75" x14ac:dyDescent="0.2"/>
    <row r="7111" ht="12.75" x14ac:dyDescent="0.2"/>
    <row r="7112" ht="12.75" x14ac:dyDescent="0.2"/>
    <row r="7113" ht="12.75" x14ac:dyDescent="0.2"/>
    <row r="7114" ht="12.75" x14ac:dyDescent="0.2"/>
    <row r="7115" ht="12.75" x14ac:dyDescent="0.2"/>
    <row r="7116" ht="12.75" x14ac:dyDescent="0.2"/>
    <row r="7117" ht="12.75" x14ac:dyDescent="0.2"/>
    <row r="7118" ht="12.75" x14ac:dyDescent="0.2"/>
    <row r="7119" ht="12.75" x14ac:dyDescent="0.2"/>
    <row r="7120" ht="12.75" x14ac:dyDescent="0.2"/>
    <row r="7121" ht="12.75" x14ac:dyDescent="0.2"/>
    <row r="7122" ht="12.75" x14ac:dyDescent="0.2"/>
    <row r="7123" ht="12.75" x14ac:dyDescent="0.2"/>
    <row r="7124" ht="12.75" x14ac:dyDescent="0.2"/>
    <row r="7125" ht="12.75" x14ac:dyDescent="0.2"/>
    <row r="7126" ht="12.75" x14ac:dyDescent="0.2"/>
    <row r="7127" ht="12.75" x14ac:dyDescent="0.2"/>
    <row r="7128" ht="12.75" x14ac:dyDescent="0.2"/>
    <row r="7129" ht="12.75" x14ac:dyDescent="0.2"/>
    <row r="7130" ht="12.75" x14ac:dyDescent="0.2"/>
    <row r="7131" ht="12.75" x14ac:dyDescent="0.2"/>
    <row r="7132" ht="12.75" x14ac:dyDescent="0.2"/>
    <row r="7133" ht="12.75" x14ac:dyDescent="0.2"/>
    <row r="7134" ht="12.75" x14ac:dyDescent="0.2"/>
    <row r="7135" ht="12.75" x14ac:dyDescent="0.2"/>
    <row r="7136" ht="12.75" x14ac:dyDescent="0.2"/>
    <row r="7137" ht="12.75" x14ac:dyDescent="0.2"/>
    <row r="7138" ht="12.75" x14ac:dyDescent="0.2"/>
    <row r="7139" ht="12.75" x14ac:dyDescent="0.2"/>
    <row r="7140" ht="12.75" x14ac:dyDescent="0.2"/>
    <row r="7141" ht="12.75" x14ac:dyDescent="0.2"/>
    <row r="7142" ht="12.75" x14ac:dyDescent="0.2"/>
    <row r="7143" ht="12.75" x14ac:dyDescent="0.2"/>
    <row r="7144" ht="12.75" x14ac:dyDescent="0.2"/>
    <row r="7145" ht="12.75" x14ac:dyDescent="0.2"/>
    <row r="7146" ht="12.75" x14ac:dyDescent="0.2"/>
    <row r="7147" ht="12.75" x14ac:dyDescent="0.2"/>
    <row r="7148" ht="12.75" x14ac:dyDescent="0.2"/>
    <row r="7149" ht="12.75" x14ac:dyDescent="0.2"/>
    <row r="7150" ht="12.75" x14ac:dyDescent="0.2"/>
    <row r="7151" ht="12.75" x14ac:dyDescent="0.2"/>
    <row r="7152" ht="12.75" x14ac:dyDescent="0.2"/>
    <row r="7153" ht="12.75" x14ac:dyDescent="0.2"/>
    <row r="7154" ht="12.75" x14ac:dyDescent="0.2"/>
    <row r="7155" ht="12.75" x14ac:dyDescent="0.2"/>
    <row r="7156" ht="12.75" x14ac:dyDescent="0.2"/>
    <row r="7157" ht="12.75" x14ac:dyDescent="0.2"/>
    <row r="7158" ht="12.75" x14ac:dyDescent="0.2"/>
    <row r="7159" ht="12.75" x14ac:dyDescent="0.2"/>
    <row r="7160" ht="12.75" x14ac:dyDescent="0.2"/>
    <row r="7161" ht="12.75" x14ac:dyDescent="0.2"/>
    <row r="7162" ht="12.75" x14ac:dyDescent="0.2"/>
    <row r="7163" ht="12.75" x14ac:dyDescent="0.2"/>
    <row r="7164" ht="12.75" x14ac:dyDescent="0.2"/>
    <row r="7165" ht="12.75" x14ac:dyDescent="0.2"/>
    <row r="7166" ht="12.75" x14ac:dyDescent="0.2"/>
    <row r="7167" ht="12.75" x14ac:dyDescent="0.2"/>
    <row r="7168" ht="12.75" x14ac:dyDescent="0.2"/>
    <row r="7169" ht="12.75" x14ac:dyDescent="0.2"/>
    <row r="7170" ht="12.75" x14ac:dyDescent="0.2"/>
    <row r="7171" ht="12.75" x14ac:dyDescent="0.2"/>
    <row r="7172" ht="12.75" x14ac:dyDescent="0.2"/>
    <row r="7173" ht="12.75" x14ac:dyDescent="0.2"/>
    <row r="7174" ht="12.75" x14ac:dyDescent="0.2"/>
    <row r="7175" ht="12.75" x14ac:dyDescent="0.2"/>
    <row r="7176" ht="12.75" x14ac:dyDescent="0.2"/>
    <row r="7177" ht="12.75" x14ac:dyDescent="0.2"/>
    <row r="7178" ht="12.75" x14ac:dyDescent="0.2"/>
    <row r="7179" ht="12.75" x14ac:dyDescent="0.2"/>
    <row r="7180" ht="12.75" x14ac:dyDescent="0.2"/>
    <row r="7181" ht="12.75" x14ac:dyDescent="0.2"/>
    <row r="7182" ht="12.75" x14ac:dyDescent="0.2"/>
    <row r="7183" ht="12.75" x14ac:dyDescent="0.2"/>
    <row r="7184" ht="12.75" x14ac:dyDescent="0.2"/>
    <row r="7185" ht="12.75" x14ac:dyDescent="0.2"/>
    <row r="7186" ht="12.75" x14ac:dyDescent="0.2"/>
    <row r="7187" ht="12.75" x14ac:dyDescent="0.2"/>
    <row r="7188" ht="12.75" x14ac:dyDescent="0.2"/>
    <row r="7189" ht="12.75" x14ac:dyDescent="0.2"/>
    <row r="7190" ht="12.75" x14ac:dyDescent="0.2"/>
    <row r="7191" ht="12.75" x14ac:dyDescent="0.2"/>
    <row r="7192" ht="12.75" x14ac:dyDescent="0.2"/>
    <row r="7193" ht="12.75" x14ac:dyDescent="0.2"/>
    <row r="7194" ht="12.75" x14ac:dyDescent="0.2"/>
    <row r="7195" ht="12.75" x14ac:dyDescent="0.2"/>
    <row r="7196" ht="12.75" x14ac:dyDescent="0.2"/>
    <row r="7197" ht="12.75" x14ac:dyDescent="0.2"/>
    <row r="7198" ht="12.75" x14ac:dyDescent="0.2"/>
    <row r="7199" ht="12.75" x14ac:dyDescent="0.2"/>
    <row r="7200" ht="12.75" x14ac:dyDescent="0.2"/>
    <row r="7201" ht="12.75" x14ac:dyDescent="0.2"/>
    <row r="7202" ht="12.75" x14ac:dyDescent="0.2"/>
    <row r="7203" ht="12.75" x14ac:dyDescent="0.2"/>
    <row r="7204" ht="12.75" x14ac:dyDescent="0.2"/>
    <row r="7205" ht="12.75" x14ac:dyDescent="0.2"/>
    <row r="7206" ht="12.75" x14ac:dyDescent="0.2"/>
    <row r="7207" ht="12.75" x14ac:dyDescent="0.2"/>
    <row r="7208" ht="12.75" x14ac:dyDescent="0.2"/>
    <row r="7209" ht="12.75" x14ac:dyDescent="0.2"/>
    <row r="7210" ht="12.75" x14ac:dyDescent="0.2"/>
    <row r="7211" ht="12.75" x14ac:dyDescent="0.2"/>
    <row r="7212" ht="12.75" x14ac:dyDescent="0.2"/>
    <row r="7213" ht="12.75" x14ac:dyDescent="0.2"/>
    <row r="7214" ht="12.75" x14ac:dyDescent="0.2"/>
    <row r="7215" ht="12.75" x14ac:dyDescent="0.2"/>
    <row r="7216" ht="12.75" x14ac:dyDescent="0.2"/>
    <row r="7217" ht="12.75" x14ac:dyDescent="0.2"/>
    <row r="7218" ht="12.75" x14ac:dyDescent="0.2"/>
    <row r="7219" ht="12.75" x14ac:dyDescent="0.2"/>
    <row r="7220" ht="12.75" x14ac:dyDescent="0.2"/>
    <row r="7221" ht="12.75" x14ac:dyDescent="0.2"/>
    <row r="7222" ht="12.75" x14ac:dyDescent="0.2"/>
    <row r="7223" ht="12.75" x14ac:dyDescent="0.2"/>
    <row r="7224" ht="12.75" x14ac:dyDescent="0.2"/>
    <row r="7225" ht="12.75" x14ac:dyDescent="0.2"/>
    <row r="7226" ht="12.75" x14ac:dyDescent="0.2"/>
    <row r="7227" ht="12.75" x14ac:dyDescent="0.2"/>
    <row r="7228" ht="12.75" x14ac:dyDescent="0.2"/>
    <row r="7229" ht="12.75" x14ac:dyDescent="0.2"/>
    <row r="7230" ht="12.75" x14ac:dyDescent="0.2"/>
    <row r="7231" ht="12.75" x14ac:dyDescent="0.2"/>
    <row r="7232" ht="12.75" x14ac:dyDescent="0.2"/>
    <row r="7233" ht="12.75" x14ac:dyDescent="0.2"/>
    <row r="7234" ht="12.75" x14ac:dyDescent="0.2"/>
    <row r="7235" ht="12.75" x14ac:dyDescent="0.2"/>
    <row r="7236" ht="12.75" x14ac:dyDescent="0.2"/>
    <row r="7237" ht="12.75" x14ac:dyDescent="0.2"/>
    <row r="7238" ht="12.75" x14ac:dyDescent="0.2"/>
    <row r="7239" ht="12.75" x14ac:dyDescent="0.2"/>
    <row r="7240" ht="12.75" x14ac:dyDescent="0.2"/>
    <row r="7241" ht="12.75" x14ac:dyDescent="0.2"/>
    <row r="7242" ht="12.75" x14ac:dyDescent="0.2"/>
    <row r="7243" ht="12.75" x14ac:dyDescent="0.2"/>
    <row r="7244" ht="12.75" x14ac:dyDescent="0.2"/>
    <row r="7245" ht="12.75" x14ac:dyDescent="0.2"/>
    <row r="7246" ht="12.75" x14ac:dyDescent="0.2"/>
    <row r="7247" ht="12.75" x14ac:dyDescent="0.2"/>
    <row r="7248" ht="12.75" x14ac:dyDescent="0.2"/>
    <row r="7249" ht="12.75" x14ac:dyDescent="0.2"/>
    <row r="7250" ht="12.75" x14ac:dyDescent="0.2"/>
    <row r="7251" ht="12.75" x14ac:dyDescent="0.2"/>
    <row r="7252" ht="12.75" x14ac:dyDescent="0.2"/>
    <row r="7253" ht="12.75" x14ac:dyDescent="0.2"/>
    <row r="7254" ht="12.75" x14ac:dyDescent="0.2"/>
    <row r="7255" ht="12.75" x14ac:dyDescent="0.2"/>
    <row r="7256" ht="12.75" x14ac:dyDescent="0.2"/>
    <row r="7257" ht="12.75" x14ac:dyDescent="0.2"/>
    <row r="7258" ht="12.75" x14ac:dyDescent="0.2"/>
    <row r="7259" ht="12.75" x14ac:dyDescent="0.2"/>
    <row r="7260" ht="12.75" x14ac:dyDescent="0.2"/>
    <row r="7261" ht="12.75" x14ac:dyDescent="0.2"/>
    <row r="7262" ht="12.75" x14ac:dyDescent="0.2"/>
    <row r="7263" ht="12.75" x14ac:dyDescent="0.2"/>
    <row r="7264" ht="12.75" x14ac:dyDescent="0.2"/>
    <row r="7265" ht="12.75" x14ac:dyDescent="0.2"/>
    <row r="7266" ht="12.75" x14ac:dyDescent="0.2"/>
    <row r="7267" ht="12.75" x14ac:dyDescent="0.2"/>
    <row r="7268" ht="12.75" x14ac:dyDescent="0.2"/>
    <row r="7269" ht="12.75" x14ac:dyDescent="0.2"/>
    <row r="7270" ht="12.75" x14ac:dyDescent="0.2"/>
    <row r="7271" ht="12.75" x14ac:dyDescent="0.2"/>
    <row r="7272" ht="12.75" x14ac:dyDescent="0.2"/>
    <row r="7273" ht="12.75" x14ac:dyDescent="0.2"/>
    <row r="7274" ht="12.75" x14ac:dyDescent="0.2"/>
    <row r="7275" ht="12.75" x14ac:dyDescent="0.2"/>
    <row r="7276" ht="12.75" x14ac:dyDescent="0.2"/>
    <row r="7277" ht="12.75" x14ac:dyDescent="0.2"/>
    <row r="7278" ht="12.75" x14ac:dyDescent="0.2"/>
    <row r="7279" ht="12.75" x14ac:dyDescent="0.2"/>
    <row r="7280" ht="12.75" x14ac:dyDescent="0.2"/>
    <row r="7281" ht="12.75" x14ac:dyDescent="0.2"/>
    <row r="7282" ht="12.75" x14ac:dyDescent="0.2"/>
    <row r="7283" ht="12.75" x14ac:dyDescent="0.2"/>
    <row r="7284" ht="12.75" x14ac:dyDescent="0.2"/>
    <row r="7285" ht="12.75" x14ac:dyDescent="0.2"/>
    <row r="7286" ht="12.75" x14ac:dyDescent="0.2"/>
    <row r="7287" ht="12.75" x14ac:dyDescent="0.2"/>
    <row r="7288" ht="12.75" x14ac:dyDescent="0.2"/>
    <row r="7289" ht="12.75" x14ac:dyDescent="0.2"/>
    <row r="7290" ht="12.75" x14ac:dyDescent="0.2"/>
    <row r="7291" ht="12.75" x14ac:dyDescent="0.2"/>
    <row r="7292" ht="12.75" x14ac:dyDescent="0.2"/>
    <row r="7293" ht="12.75" x14ac:dyDescent="0.2"/>
    <row r="7294" ht="12.75" x14ac:dyDescent="0.2"/>
    <row r="7295" ht="12.75" x14ac:dyDescent="0.2"/>
    <row r="7296" ht="12.75" x14ac:dyDescent="0.2"/>
    <row r="7297" ht="12.75" x14ac:dyDescent="0.2"/>
    <row r="7298" ht="12.75" x14ac:dyDescent="0.2"/>
    <row r="7299" ht="12.75" x14ac:dyDescent="0.2"/>
    <row r="7300" ht="12.75" x14ac:dyDescent="0.2"/>
    <row r="7301" ht="12.75" x14ac:dyDescent="0.2"/>
    <row r="7302" ht="12.75" x14ac:dyDescent="0.2"/>
    <row r="7303" ht="12.75" x14ac:dyDescent="0.2"/>
    <row r="7304" ht="12.75" x14ac:dyDescent="0.2"/>
    <row r="7305" ht="12.75" x14ac:dyDescent="0.2"/>
    <row r="7306" ht="12.75" x14ac:dyDescent="0.2"/>
    <row r="7307" ht="12.75" x14ac:dyDescent="0.2"/>
    <row r="7308" ht="12.75" x14ac:dyDescent="0.2"/>
    <row r="7309" ht="12.75" x14ac:dyDescent="0.2"/>
    <row r="7310" ht="12.75" x14ac:dyDescent="0.2"/>
    <row r="7311" ht="12.75" x14ac:dyDescent="0.2"/>
    <row r="7312" ht="12.75" x14ac:dyDescent="0.2"/>
    <row r="7313" ht="12.75" x14ac:dyDescent="0.2"/>
    <row r="7314" ht="12.75" x14ac:dyDescent="0.2"/>
    <row r="7315" ht="12.75" x14ac:dyDescent="0.2"/>
    <row r="7316" ht="12.75" x14ac:dyDescent="0.2"/>
    <row r="7317" ht="12.75" x14ac:dyDescent="0.2"/>
    <row r="7318" ht="12.75" x14ac:dyDescent="0.2"/>
    <row r="7319" ht="12.75" x14ac:dyDescent="0.2"/>
    <row r="7320" ht="12.75" x14ac:dyDescent="0.2"/>
    <row r="7321" ht="12.75" x14ac:dyDescent="0.2"/>
    <row r="7322" ht="12.75" x14ac:dyDescent="0.2"/>
    <row r="7323" ht="12.75" x14ac:dyDescent="0.2"/>
    <row r="7324" ht="12.75" x14ac:dyDescent="0.2"/>
    <row r="7325" ht="12.75" x14ac:dyDescent="0.2"/>
    <row r="7326" ht="12.75" x14ac:dyDescent="0.2"/>
    <row r="7327" ht="12.75" x14ac:dyDescent="0.2"/>
    <row r="7328" ht="12.75" x14ac:dyDescent="0.2"/>
    <row r="7329" ht="12.75" x14ac:dyDescent="0.2"/>
    <row r="7330" ht="12.75" x14ac:dyDescent="0.2"/>
    <row r="7331" ht="12.75" x14ac:dyDescent="0.2"/>
    <row r="7332" ht="12.75" x14ac:dyDescent="0.2"/>
    <row r="7333" ht="12.75" x14ac:dyDescent="0.2"/>
    <row r="7334" ht="12.75" x14ac:dyDescent="0.2"/>
    <row r="7335" ht="12.75" x14ac:dyDescent="0.2"/>
    <row r="7336" ht="12.75" x14ac:dyDescent="0.2"/>
    <row r="7337" ht="12.75" x14ac:dyDescent="0.2"/>
    <row r="7338" ht="12.75" x14ac:dyDescent="0.2"/>
    <row r="7339" ht="12.75" x14ac:dyDescent="0.2"/>
    <row r="7340" ht="12.75" x14ac:dyDescent="0.2"/>
    <row r="7341" ht="12.75" x14ac:dyDescent="0.2"/>
    <row r="7342" ht="12.75" x14ac:dyDescent="0.2"/>
    <row r="7343" ht="12.75" x14ac:dyDescent="0.2"/>
    <row r="7344" ht="12.75" x14ac:dyDescent="0.2"/>
    <row r="7345" ht="12.75" x14ac:dyDescent="0.2"/>
    <row r="7346" ht="12.75" x14ac:dyDescent="0.2"/>
    <row r="7347" ht="12.75" x14ac:dyDescent="0.2"/>
    <row r="7348" ht="12.75" x14ac:dyDescent="0.2"/>
    <row r="7349" ht="12.75" x14ac:dyDescent="0.2"/>
    <row r="7350" ht="12.75" x14ac:dyDescent="0.2"/>
    <row r="7351" ht="12.75" x14ac:dyDescent="0.2"/>
    <row r="7352" ht="12.75" x14ac:dyDescent="0.2"/>
    <row r="7353" ht="12.75" x14ac:dyDescent="0.2"/>
    <row r="7354" ht="12.75" x14ac:dyDescent="0.2"/>
    <row r="7355" ht="12.75" x14ac:dyDescent="0.2"/>
    <row r="7356" ht="12.75" x14ac:dyDescent="0.2"/>
    <row r="7357" ht="12.75" x14ac:dyDescent="0.2"/>
    <row r="7358" ht="12.75" x14ac:dyDescent="0.2"/>
    <row r="7359" ht="12.75" x14ac:dyDescent="0.2"/>
    <row r="7360" ht="12.75" x14ac:dyDescent="0.2"/>
    <row r="7361" ht="12.75" x14ac:dyDescent="0.2"/>
    <row r="7362" ht="12.75" x14ac:dyDescent="0.2"/>
    <row r="7363" ht="12.75" x14ac:dyDescent="0.2"/>
    <row r="7364" ht="12.75" x14ac:dyDescent="0.2"/>
    <row r="7365" ht="12.75" x14ac:dyDescent="0.2"/>
    <row r="7366" ht="12.75" x14ac:dyDescent="0.2"/>
    <row r="7367" ht="12.75" x14ac:dyDescent="0.2"/>
    <row r="7368" ht="12.75" x14ac:dyDescent="0.2"/>
    <row r="7369" ht="12.75" x14ac:dyDescent="0.2"/>
    <row r="7370" ht="12.75" x14ac:dyDescent="0.2"/>
    <row r="7371" ht="12.75" x14ac:dyDescent="0.2"/>
    <row r="7372" ht="12.75" x14ac:dyDescent="0.2"/>
    <row r="7373" ht="12.75" x14ac:dyDescent="0.2"/>
    <row r="7374" ht="12.75" x14ac:dyDescent="0.2"/>
    <row r="7375" ht="12.75" x14ac:dyDescent="0.2"/>
    <row r="7376" ht="12.75" x14ac:dyDescent="0.2"/>
    <row r="7377" ht="12.75" x14ac:dyDescent="0.2"/>
    <row r="7378" ht="12.75" x14ac:dyDescent="0.2"/>
    <row r="7379" ht="12.75" x14ac:dyDescent="0.2"/>
    <row r="7380" ht="12.75" x14ac:dyDescent="0.2"/>
    <row r="7381" ht="12.75" x14ac:dyDescent="0.2"/>
    <row r="7382" ht="12.75" x14ac:dyDescent="0.2"/>
    <row r="7383" ht="12.75" x14ac:dyDescent="0.2"/>
    <row r="7384" ht="12.75" x14ac:dyDescent="0.2"/>
    <row r="7385" ht="12.75" x14ac:dyDescent="0.2"/>
    <row r="7386" ht="12.75" x14ac:dyDescent="0.2"/>
    <row r="7387" ht="12.75" x14ac:dyDescent="0.2"/>
    <row r="7388" ht="12.75" x14ac:dyDescent="0.2"/>
    <row r="7389" ht="12.75" x14ac:dyDescent="0.2"/>
    <row r="7390" ht="12.75" x14ac:dyDescent="0.2"/>
    <row r="7391" ht="12.75" x14ac:dyDescent="0.2"/>
    <row r="7392" ht="12.75" x14ac:dyDescent="0.2"/>
    <row r="7393" ht="12.75" x14ac:dyDescent="0.2"/>
    <row r="7394" ht="12.75" x14ac:dyDescent="0.2"/>
    <row r="7395" ht="12.75" x14ac:dyDescent="0.2"/>
    <row r="7396" ht="12.75" x14ac:dyDescent="0.2"/>
    <row r="7397" ht="12.75" x14ac:dyDescent="0.2"/>
    <row r="7398" ht="12.75" x14ac:dyDescent="0.2"/>
    <row r="7399" ht="12.75" x14ac:dyDescent="0.2"/>
    <row r="7400" ht="12.75" x14ac:dyDescent="0.2"/>
    <row r="7401" ht="12.75" x14ac:dyDescent="0.2"/>
    <row r="7402" ht="12.75" x14ac:dyDescent="0.2"/>
    <row r="7403" ht="12.75" x14ac:dyDescent="0.2"/>
    <row r="7404" ht="12.75" x14ac:dyDescent="0.2"/>
    <row r="7405" ht="12.75" x14ac:dyDescent="0.2"/>
    <row r="7406" ht="12.75" x14ac:dyDescent="0.2"/>
    <row r="7407" ht="12.75" x14ac:dyDescent="0.2"/>
    <row r="7408" ht="12.75" x14ac:dyDescent="0.2"/>
    <row r="7409" ht="12.75" x14ac:dyDescent="0.2"/>
    <row r="7410" ht="12.75" x14ac:dyDescent="0.2"/>
    <row r="7411" ht="12.75" x14ac:dyDescent="0.2"/>
    <row r="7412" ht="12.75" x14ac:dyDescent="0.2"/>
    <row r="7413" ht="12.75" x14ac:dyDescent="0.2"/>
    <row r="7414" ht="12.75" x14ac:dyDescent="0.2"/>
    <row r="7415" ht="12.75" x14ac:dyDescent="0.2"/>
    <row r="7416" ht="12.75" x14ac:dyDescent="0.2"/>
    <row r="7417" ht="12.75" x14ac:dyDescent="0.2"/>
    <row r="7418" ht="12.75" x14ac:dyDescent="0.2"/>
    <row r="7419" ht="12.75" x14ac:dyDescent="0.2"/>
    <row r="7420" ht="12.75" x14ac:dyDescent="0.2"/>
    <row r="7421" ht="12.75" x14ac:dyDescent="0.2"/>
    <row r="7422" ht="12.75" x14ac:dyDescent="0.2"/>
    <row r="7423" ht="12.75" x14ac:dyDescent="0.2"/>
    <row r="7424" ht="12.75" x14ac:dyDescent="0.2"/>
    <row r="7425" ht="12.75" x14ac:dyDescent="0.2"/>
    <row r="7426" ht="12.75" x14ac:dyDescent="0.2"/>
    <row r="7427" ht="12.75" x14ac:dyDescent="0.2"/>
    <row r="7428" ht="12.75" x14ac:dyDescent="0.2"/>
    <row r="7429" ht="12.75" x14ac:dyDescent="0.2"/>
    <row r="7430" ht="12.75" x14ac:dyDescent="0.2"/>
    <row r="7431" ht="12.75" x14ac:dyDescent="0.2"/>
    <row r="7432" ht="12.75" x14ac:dyDescent="0.2"/>
    <row r="7433" ht="12.75" x14ac:dyDescent="0.2"/>
    <row r="7434" ht="12.75" x14ac:dyDescent="0.2"/>
    <row r="7435" ht="12.75" x14ac:dyDescent="0.2"/>
    <row r="7436" ht="12.75" x14ac:dyDescent="0.2"/>
    <row r="7437" ht="12.75" x14ac:dyDescent="0.2"/>
    <row r="7438" ht="12.75" x14ac:dyDescent="0.2"/>
    <row r="7439" ht="12.75" x14ac:dyDescent="0.2"/>
    <row r="7440" ht="12.75" x14ac:dyDescent="0.2"/>
    <row r="7441" ht="12.75" x14ac:dyDescent="0.2"/>
    <row r="7442" ht="12.75" x14ac:dyDescent="0.2"/>
    <row r="7443" ht="12.75" x14ac:dyDescent="0.2"/>
    <row r="7444" ht="12.75" x14ac:dyDescent="0.2"/>
    <row r="7445" ht="12.75" x14ac:dyDescent="0.2"/>
    <row r="7446" ht="12.75" x14ac:dyDescent="0.2"/>
    <row r="7447" ht="12.75" x14ac:dyDescent="0.2"/>
    <row r="7448" ht="12.75" x14ac:dyDescent="0.2"/>
    <row r="7449" ht="12.75" x14ac:dyDescent="0.2"/>
    <row r="7450" ht="12.75" x14ac:dyDescent="0.2"/>
    <row r="7451" ht="12.75" x14ac:dyDescent="0.2"/>
    <row r="7452" ht="12.75" x14ac:dyDescent="0.2"/>
    <row r="7453" ht="12.75" x14ac:dyDescent="0.2"/>
    <row r="7454" ht="12.75" x14ac:dyDescent="0.2"/>
    <row r="7455" ht="12.75" x14ac:dyDescent="0.2"/>
    <row r="7456" ht="12.75" x14ac:dyDescent="0.2"/>
    <row r="7457" ht="12.75" x14ac:dyDescent="0.2"/>
    <row r="7458" ht="12.75" x14ac:dyDescent="0.2"/>
    <row r="7459" ht="12.75" x14ac:dyDescent="0.2"/>
    <row r="7460" ht="12.75" x14ac:dyDescent="0.2"/>
    <row r="7461" ht="12.75" x14ac:dyDescent="0.2"/>
    <row r="7462" ht="12.75" x14ac:dyDescent="0.2"/>
    <row r="7463" ht="12.75" x14ac:dyDescent="0.2"/>
    <row r="7464" ht="12.75" x14ac:dyDescent="0.2"/>
    <row r="7465" ht="12.75" x14ac:dyDescent="0.2"/>
    <row r="7466" ht="12.75" x14ac:dyDescent="0.2"/>
    <row r="7467" ht="12.75" x14ac:dyDescent="0.2"/>
    <row r="7468" ht="12.75" x14ac:dyDescent="0.2"/>
    <row r="7469" ht="12.75" x14ac:dyDescent="0.2"/>
    <row r="7470" ht="12.75" x14ac:dyDescent="0.2"/>
    <row r="7471" ht="12.75" x14ac:dyDescent="0.2"/>
    <row r="7472" ht="12.75" x14ac:dyDescent="0.2"/>
    <row r="7473" ht="12.75" x14ac:dyDescent="0.2"/>
    <row r="7474" ht="12.75" x14ac:dyDescent="0.2"/>
    <row r="7475" ht="12.75" x14ac:dyDescent="0.2"/>
    <row r="7476" ht="12.75" x14ac:dyDescent="0.2"/>
    <row r="7477" ht="12.75" x14ac:dyDescent="0.2"/>
    <row r="7478" ht="12.75" x14ac:dyDescent="0.2"/>
    <row r="7479" ht="12.75" x14ac:dyDescent="0.2"/>
    <row r="7480" ht="12.75" x14ac:dyDescent="0.2"/>
    <row r="7481" ht="12.75" x14ac:dyDescent="0.2"/>
    <row r="7482" ht="12.75" x14ac:dyDescent="0.2"/>
    <row r="7483" ht="12.75" x14ac:dyDescent="0.2"/>
    <row r="7484" ht="12.75" x14ac:dyDescent="0.2"/>
    <row r="7485" ht="12.75" x14ac:dyDescent="0.2"/>
    <row r="7486" ht="12.75" x14ac:dyDescent="0.2"/>
    <row r="7487" ht="12.75" x14ac:dyDescent="0.2"/>
    <row r="7488" ht="12.75" x14ac:dyDescent="0.2"/>
    <row r="7489" ht="12.75" x14ac:dyDescent="0.2"/>
    <row r="7490" ht="12.75" x14ac:dyDescent="0.2"/>
    <row r="7491" ht="12.75" x14ac:dyDescent="0.2"/>
    <row r="7492" ht="12.75" x14ac:dyDescent="0.2"/>
    <row r="7493" ht="12.75" x14ac:dyDescent="0.2"/>
    <row r="7494" ht="12.75" x14ac:dyDescent="0.2"/>
    <row r="7495" ht="12.75" x14ac:dyDescent="0.2"/>
    <row r="7496" ht="12.75" x14ac:dyDescent="0.2"/>
    <row r="7497" ht="12.75" x14ac:dyDescent="0.2"/>
    <row r="7498" ht="12.75" x14ac:dyDescent="0.2"/>
    <row r="7499" ht="12.75" x14ac:dyDescent="0.2"/>
    <row r="7500" ht="12.75" x14ac:dyDescent="0.2"/>
    <row r="7501" ht="12.75" x14ac:dyDescent="0.2"/>
    <row r="7502" ht="12.75" x14ac:dyDescent="0.2"/>
    <row r="7503" ht="12.75" x14ac:dyDescent="0.2"/>
    <row r="7504" ht="12.75" x14ac:dyDescent="0.2"/>
    <row r="7505" ht="12.75" x14ac:dyDescent="0.2"/>
    <row r="7506" ht="12.75" x14ac:dyDescent="0.2"/>
    <row r="7507" ht="12.75" x14ac:dyDescent="0.2"/>
    <row r="7508" ht="12.75" x14ac:dyDescent="0.2"/>
    <row r="7509" ht="12.75" x14ac:dyDescent="0.2"/>
    <row r="7510" ht="12.75" x14ac:dyDescent="0.2"/>
    <row r="7511" ht="12.75" x14ac:dyDescent="0.2"/>
    <row r="7512" ht="12.75" x14ac:dyDescent="0.2"/>
    <row r="7513" ht="12.75" x14ac:dyDescent="0.2"/>
    <row r="7514" ht="12.75" x14ac:dyDescent="0.2"/>
    <row r="7515" ht="12.75" x14ac:dyDescent="0.2"/>
    <row r="7516" ht="12.75" x14ac:dyDescent="0.2"/>
    <row r="7517" ht="12.75" x14ac:dyDescent="0.2"/>
    <row r="7518" ht="12.75" x14ac:dyDescent="0.2"/>
    <row r="7519" ht="12.75" x14ac:dyDescent="0.2"/>
    <row r="7520" ht="12.75" x14ac:dyDescent="0.2"/>
    <row r="7521" ht="12.75" x14ac:dyDescent="0.2"/>
    <row r="7522" ht="12.75" x14ac:dyDescent="0.2"/>
    <row r="7523" ht="12.75" x14ac:dyDescent="0.2"/>
    <row r="7524" ht="12.75" x14ac:dyDescent="0.2"/>
    <row r="7525" ht="12.75" x14ac:dyDescent="0.2"/>
    <row r="7526" ht="12.75" x14ac:dyDescent="0.2"/>
    <row r="7527" ht="12.75" x14ac:dyDescent="0.2"/>
    <row r="7528" ht="12.75" x14ac:dyDescent="0.2"/>
    <row r="7529" ht="12.75" x14ac:dyDescent="0.2"/>
    <row r="7530" ht="12.75" x14ac:dyDescent="0.2"/>
    <row r="7531" ht="12.75" x14ac:dyDescent="0.2"/>
    <row r="7532" ht="12.75" x14ac:dyDescent="0.2"/>
    <row r="7533" ht="12.75" x14ac:dyDescent="0.2"/>
    <row r="7534" ht="12.75" x14ac:dyDescent="0.2"/>
    <row r="7535" ht="12.75" x14ac:dyDescent="0.2"/>
    <row r="7536" ht="12.75" x14ac:dyDescent="0.2"/>
    <row r="7537" ht="12.75" x14ac:dyDescent="0.2"/>
    <row r="7538" ht="12.75" x14ac:dyDescent="0.2"/>
    <row r="7539" ht="12.75" x14ac:dyDescent="0.2"/>
    <row r="7540" ht="12.75" x14ac:dyDescent="0.2"/>
    <row r="7541" ht="12.75" x14ac:dyDescent="0.2"/>
    <row r="7542" ht="12.75" x14ac:dyDescent="0.2"/>
    <row r="7543" ht="12.75" x14ac:dyDescent="0.2"/>
    <row r="7544" ht="12.75" x14ac:dyDescent="0.2"/>
    <row r="7545" ht="12.75" x14ac:dyDescent="0.2"/>
    <row r="7546" ht="12.75" x14ac:dyDescent="0.2"/>
    <row r="7547" ht="12.75" x14ac:dyDescent="0.2"/>
    <row r="7548" ht="12.75" x14ac:dyDescent="0.2"/>
    <row r="7549" ht="12.75" x14ac:dyDescent="0.2"/>
    <row r="7550" ht="12.75" x14ac:dyDescent="0.2"/>
    <row r="7551" ht="12.75" x14ac:dyDescent="0.2"/>
    <row r="7552" ht="12.75" x14ac:dyDescent="0.2"/>
    <row r="7553" ht="12.75" x14ac:dyDescent="0.2"/>
    <row r="7554" ht="12.75" x14ac:dyDescent="0.2"/>
    <row r="7555" ht="12.75" x14ac:dyDescent="0.2"/>
    <row r="7556" ht="12.75" x14ac:dyDescent="0.2"/>
    <row r="7557" ht="12.75" x14ac:dyDescent="0.2"/>
    <row r="7558" ht="12.75" x14ac:dyDescent="0.2"/>
    <row r="7559" ht="12.75" x14ac:dyDescent="0.2"/>
    <row r="7560" ht="12.75" x14ac:dyDescent="0.2"/>
    <row r="7561" ht="12.75" x14ac:dyDescent="0.2"/>
    <row r="7562" ht="12.75" x14ac:dyDescent="0.2"/>
    <row r="7563" ht="12.75" x14ac:dyDescent="0.2"/>
    <row r="7564" ht="12.75" x14ac:dyDescent="0.2"/>
    <row r="7565" ht="12.75" x14ac:dyDescent="0.2"/>
    <row r="7566" ht="12.75" x14ac:dyDescent="0.2"/>
    <row r="7567" ht="12.75" x14ac:dyDescent="0.2"/>
    <row r="7568" ht="12.75" x14ac:dyDescent="0.2"/>
    <row r="7569" ht="12.75" x14ac:dyDescent="0.2"/>
    <row r="7570" ht="12.75" x14ac:dyDescent="0.2"/>
    <row r="7571" ht="12.75" x14ac:dyDescent="0.2"/>
    <row r="7572" ht="12.75" x14ac:dyDescent="0.2"/>
    <row r="7573" ht="12.75" x14ac:dyDescent="0.2"/>
    <row r="7574" ht="12.75" x14ac:dyDescent="0.2"/>
    <row r="7575" ht="12.75" x14ac:dyDescent="0.2"/>
    <row r="7576" ht="12.75" x14ac:dyDescent="0.2"/>
    <row r="7577" ht="12.75" x14ac:dyDescent="0.2"/>
    <row r="7578" ht="12.75" x14ac:dyDescent="0.2"/>
    <row r="7579" ht="12.75" x14ac:dyDescent="0.2"/>
    <row r="7580" ht="12.75" x14ac:dyDescent="0.2"/>
    <row r="7581" ht="12.75" x14ac:dyDescent="0.2"/>
    <row r="7582" ht="12.75" x14ac:dyDescent="0.2"/>
    <row r="7583" ht="12.75" x14ac:dyDescent="0.2"/>
    <row r="7584" ht="12.75" x14ac:dyDescent="0.2"/>
    <row r="7585" ht="12.75" x14ac:dyDescent="0.2"/>
    <row r="7586" ht="12.75" x14ac:dyDescent="0.2"/>
    <row r="7587" ht="12.75" x14ac:dyDescent="0.2"/>
    <row r="7588" ht="12.75" x14ac:dyDescent="0.2"/>
    <row r="7589" ht="12.75" x14ac:dyDescent="0.2"/>
    <row r="7590" ht="12.75" x14ac:dyDescent="0.2"/>
    <row r="7591" ht="12.75" x14ac:dyDescent="0.2"/>
    <row r="7592" ht="12.75" x14ac:dyDescent="0.2"/>
    <row r="7593" ht="12.75" x14ac:dyDescent="0.2"/>
    <row r="7594" ht="12.75" x14ac:dyDescent="0.2"/>
    <row r="7595" ht="12.75" x14ac:dyDescent="0.2"/>
    <row r="7596" ht="12.75" x14ac:dyDescent="0.2"/>
    <row r="7597" ht="12.75" x14ac:dyDescent="0.2"/>
    <row r="7598" ht="12.75" x14ac:dyDescent="0.2"/>
    <row r="7599" ht="12.75" x14ac:dyDescent="0.2"/>
    <row r="7600" ht="12.75" x14ac:dyDescent="0.2"/>
    <row r="7601" ht="12.75" x14ac:dyDescent="0.2"/>
    <row r="7602" ht="12.75" x14ac:dyDescent="0.2"/>
    <row r="7603" ht="12.75" x14ac:dyDescent="0.2"/>
    <row r="7604" ht="12.75" x14ac:dyDescent="0.2"/>
    <row r="7605" ht="12.75" x14ac:dyDescent="0.2"/>
    <row r="7606" ht="12.75" x14ac:dyDescent="0.2"/>
    <row r="7607" ht="12.75" x14ac:dyDescent="0.2"/>
    <row r="7608" ht="12.75" x14ac:dyDescent="0.2"/>
    <row r="7609" ht="12.75" x14ac:dyDescent="0.2"/>
    <row r="7610" ht="12.75" x14ac:dyDescent="0.2"/>
    <row r="7611" ht="12.75" x14ac:dyDescent="0.2"/>
    <row r="7612" ht="12.75" x14ac:dyDescent="0.2"/>
    <row r="7613" ht="12.75" x14ac:dyDescent="0.2"/>
    <row r="7614" ht="12.75" x14ac:dyDescent="0.2"/>
    <row r="7615" ht="12.75" x14ac:dyDescent="0.2"/>
    <row r="7616" ht="12.75" x14ac:dyDescent="0.2"/>
    <row r="7617" ht="12.75" x14ac:dyDescent="0.2"/>
    <row r="7618" ht="12.75" x14ac:dyDescent="0.2"/>
    <row r="7619" ht="12.75" x14ac:dyDescent="0.2"/>
    <row r="7620" ht="12.75" x14ac:dyDescent="0.2"/>
    <row r="7621" ht="12.75" x14ac:dyDescent="0.2"/>
    <row r="7622" ht="12.75" x14ac:dyDescent="0.2"/>
    <row r="7623" ht="12.75" x14ac:dyDescent="0.2"/>
    <row r="7624" ht="12.75" x14ac:dyDescent="0.2"/>
    <row r="7625" ht="12.75" x14ac:dyDescent="0.2"/>
    <row r="7626" ht="12.75" x14ac:dyDescent="0.2"/>
    <row r="7627" ht="12.75" x14ac:dyDescent="0.2"/>
    <row r="7628" ht="12.75" x14ac:dyDescent="0.2"/>
    <row r="7629" ht="12.75" x14ac:dyDescent="0.2"/>
    <row r="7630" ht="12.75" x14ac:dyDescent="0.2"/>
    <row r="7631" ht="12.75" x14ac:dyDescent="0.2"/>
    <row r="7632" ht="12.75" x14ac:dyDescent="0.2"/>
    <row r="7633" ht="12.75" x14ac:dyDescent="0.2"/>
    <row r="7634" ht="12.75" x14ac:dyDescent="0.2"/>
    <row r="7635" ht="12.75" x14ac:dyDescent="0.2"/>
    <row r="7636" ht="12.75" x14ac:dyDescent="0.2"/>
    <row r="7637" ht="12.75" x14ac:dyDescent="0.2"/>
    <row r="7638" ht="12.75" x14ac:dyDescent="0.2"/>
    <row r="7639" ht="12.75" x14ac:dyDescent="0.2"/>
    <row r="7640" ht="12.75" x14ac:dyDescent="0.2"/>
    <row r="7641" ht="12.75" x14ac:dyDescent="0.2"/>
    <row r="7642" ht="12.75" x14ac:dyDescent="0.2"/>
    <row r="7643" ht="12.75" x14ac:dyDescent="0.2"/>
    <row r="7644" ht="12.75" x14ac:dyDescent="0.2"/>
    <row r="7645" ht="12.75" x14ac:dyDescent="0.2"/>
    <row r="7646" ht="12.75" x14ac:dyDescent="0.2"/>
    <row r="7647" ht="12.75" x14ac:dyDescent="0.2"/>
    <row r="7648" ht="12.75" x14ac:dyDescent="0.2"/>
    <row r="7649" ht="12.75" x14ac:dyDescent="0.2"/>
    <row r="7650" ht="12.75" x14ac:dyDescent="0.2"/>
    <row r="7651" ht="12.75" x14ac:dyDescent="0.2"/>
    <row r="7652" ht="12.75" x14ac:dyDescent="0.2"/>
    <row r="7653" ht="12.75" x14ac:dyDescent="0.2"/>
    <row r="7654" ht="12.75" x14ac:dyDescent="0.2"/>
    <row r="7655" ht="12.75" x14ac:dyDescent="0.2"/>
    <row r="7656" ht="12.75" x14ac:dyDescent="0.2"/>
    <row r="7657" ht="12.75" x14ac:dyDescent="0.2"/>
    <row r="7658" ht="12.75" x14ac:dyDescent="0.2"/>
    <row r="7659" ht="12.75" x14ac:dyDescent="0.2"/>
    <row r="7660" ht="12.75" x14ac:dyDescent="0.2"/>
    <row r="7661" ht="12.75" x14ac:dyDescent="0.2"/>
    <row r="7662" ht="12.75" x14ac:dyDescent="0.2"/>
    <row r="7663" ht="12.75" x14ac:dyDescent="0.2"/>
    <row r="7664" ht="12.75" x14ac:dyDescent="0.2"/>
    <row r="7665" ht="12.75" x14ac:dyDescent="0.2"/>
    <row r="7666" ht="12.75" x14ac:dyDescent="0.2"/>
    <row r="7667" ht="12.75" x14ac:dyDescent="0.2"/>
    <row r="7668" ht="12.75" x14ac:dyDescent="0.2"/>
    <row r="7669" ht="12.75" x14ac:dyDescent="0.2"/>
    <row r="7670" ht="12.75" x14ac:dyDescent="0.2"/>
    <row r="7671" ht="12.75" x14ac:dyDescent="0.2"/>
    <row r="7672" ht="12.75" x14ac:dyDescent="0.2"/>
    <row r="7673" ht="12.75" x14ac:dyDescent="0.2"/>
    <row r="7674" ht="12.75" x14ac:dyDescent="0.2"/>
    <row r="7675" ht="12.75" x14ac:dyDescent="0.2"/>
    <row r="7676" ht="12.75" x14ac:dyDescent="0.2"/>
    <row r="7677" ht="12.75" x14ac:dyDescent="0.2"/>
    <row r="7678" ht="12.75" x14ac:dyDescent="0.2"/>
    <row r="7679" ht="12.75" x14ac:dyDescent="0.2"/>
    <row r="7680" ht="12.75" x14ac:dyDescent="0.2"/>
    <row r="7681" ht="12.75" x14ac:dyDescent="0.2"/>
    <row r="7682" ht="12.75" x14ac:dyDescent="0.2"/>
    <row r="7683" ht="12.75" x14ac:dyDescent="0.2"/>
    <row r="7684" ht="12.75" x14ac:dyDescent="0.2"/>
    <row r="7685" ht="12.75" x14ac:dyDescent="0.2"/>
    <row r="7686" ht="12.75" x14ac:dyDescent="0.2"/>
    <row r="7687" ht="12.75" x14ac:dyDescent="0.2"/>
    <row r="7688" ht="12.75" x14ac:dyDescent="0.2"/>
    <row r="7689" ht="12.75" x14ac:dyDescent="0.2"/>
    <row r="7690" ht="12.75" x14ac:dyDescent="0.2"/>
    <row r="7691" ht="12.75" x14ac:dyDescent="0.2"/>
    <row r="7692" ht="12.75" x14ac:dyDescent="0.2"/>
    <row r="7693" ht="12.75" x14ac:dyDescent="0.2"/>
    <row r="7694" ht="12.75" x14ac:dyDescent="0.2"/>
    <row r="7695" ht="12.75" x14ac:dyDescent="0.2"/>
    <row r="7696" ht="12.75" x14ac:dyDescent="0.2"/>
    <row r="7697" ht="12.75" x14ac:dyDescent="0.2"/>
    <row r="7698" ht="12.75" x14ac:dyDescent="0.2"/>
    <row r="7699" ht="12.75" x14ac:dyDescent="0.2"/>
    <row r="7700" ht="12.75" x14ac:dyDescent="0.2"/>
    <row r="7701" ht="12.75" x14ac:dyDescent="0.2"/>
    <row r="7702" ht="12.75" x14ac:dyDescent="0.2"/>
    <row r="7703" ht="12.75" x14ac:dyDescent="0.2"/>
    <row r="7704" ht="12.75" x14ac:dyDescent="0.2"/>
    <row r="7705" ht="12.75" x14ac:dyDescent="0.2"/>
    <row r="7706" ht="12.75" x14ac:dyDescent="0.2"/>
    <row r="7707" ht="12.75" x14ac:dyDescent="0.2"/>
    <row r="7708" ht="12.75" x14ac:dyDescent="0.2"/>
    <row r="7709" ht="12.75" x14ac:dyDescent="0.2"/>
    <row r="7710" ht="12.75" x14ac:dyDescent="0.2"/>
    <row r="7711" ht="12.75" x14ac:dyDescent="0.2"/>
    <row r="7712" ht="12.75" x14ac:dyDescent="0.2"/>
    <row r="7713" ht="12.75" x14ac:dyDescent="0.2"/>
    <row r="7714" ht="12.75" x14ac:dyDescent="0.2"/>
    <row r="7715" ht="12.75" x14ac:dyDescent="0.2"/>
    <row r="7716" ht="12.75" x14ac:dyDescent="0.2"/>
    <row r="7717" ht="12.75" x14ac:dyDescent="0.2"/>
    <row r="7718" ht="12.75" x14ac:dyDescent="0.2"/>
    <row r="7719" ht="12.75" x14ac:dyDescent="0.2"/>
    <row r="7720" ht="12.75" x14ac:dyDescent="0.2"/>
    <row r="7721" ht="12.75" x14ac:dyDescent="0.2"/>
    <row r="7722" ht="12.75" x14ac:dyDescent="0.2"/>
    <row r="7723" ht="12.75" x14ac:dyDescent="0.2"/>
    <row r="7724" ht="12.75" x14ac:dyDescent="0.2"/>
    <row r="7725" ht="12.75" x14ac:dyDescent="0.2"/>
    <row r="7726" ht="12.75" x14ac:dyDescent="0.2"/>
    <row r="7727" ht="12.75" x14ac:dyDescent="0.2"/>
    <row r="7728" ht="12.75" x14ac:dyDescent="0.2"/>
    <row r="7729" ht="12.75" x14ac:dyDescent="0.2"/>
    <row r="7730" ht="12.75" x14ac:dyDescent="0.2"/>
    <row r="7731" ht="12.75" x14ac:dyDescent="0.2"/>
    <row r="7732" ht="12.75" x14ac:dyDescent="0.2"/>
    <row r="7733" ht="12.75" x14ac:dyDescent="0.2"/>
    <row r="7734" ht="12.75" x14ac:dyDescent="0.2"/>
    <row r="7735" ht="12.75" x14ac:dyDescent="0.2"/>
    <row r="7736" ht="12.75" x14ac:dyDescent="0.2"/>
    <row r="7737" ht="12.75" x14ac:dyDescent="0.2"/>
    <row r="7738" ht="12.75" x14ac:dyDescent="0.2"/>
    <row r="7739" ht="12.75" x14ac:dyDescent="0.2"/>
    <row r="7740" ht="12.75" x14ac:dyDescent="0.2"/>
    <row r="7741" ht="12.75" x14ac:dyDescent="0.2"/>
    <row r="7742" ht="12.75" x14ac:dyDescent="0.2"/>
    <row r="7743" ht="12.75" x14ac:dyDescent="0.2"/>
    <row r="7744" ht="12.75" x14ac:dyDescent="0.2"/>
    <row r="7745" ht="12.75" x14ac:dyDescent="0.2"/>
    <row r="7746" ht="12.75" x14ac:dyDescent="0.2"/>
    <row r="7747" ht="12.75" x14ac:dyDescent="0.2"/>
    <row r="7748" ht="12.75" x14ac:dyDescent="0.2"/>
    <row r="7749" ht="12.75" x14ac:dyDescent="0.2"/>
    <row r="7750" ht="12.75" x14ac:dyDescent="0.2"/>
    <row r="7751" ht="12.75" x14ac:dyDescent="0.2"/>
    <row r="7752" ht="12.75" x14ac:dyDescent="0.2"/>
    <row r="7753" ht="12.75" x14ac:dyDescent="0.2"/>
    <row r="7754" ht="12.75" x14ac:dyDescent="0.2"/>
    <row r="7755" ht="12.75" x14ac:dyDescent="0.2"/>
    <row r="7756" ht="12.75" x14ac:dyDescent="0.2"/>
    <row r="7757" ht="12.75" x14ac:dyDescent="0.2"/>
    <row r="7758" ht="12.75" x14ac:dyDescent="0.2"/>
    <row r="7759" ht="12.75" x14ac:dyDescent="0.2"/>
    <row r="7760" ht="12.75" x14ac:dyDescent="0.2"/>
    <row r="7761" ht="12.75" x14ac:dyDescent="0.2"/>
    <row r="7762" ht="12.75" x14ac:dyDescent="0.2"/>
    <row r="7763" ht="12.75" x14ac:dyDescent="0.2"/>
    <row r="7764" ht="12.75" x14ac:dyDescent="0.2"/>
    <row r="7765" ht="12.75" x14ac:dyDescent="0.2"/>
    <row r="7766" ht="12.75" x14ac:dyDescent="0.2"/>
    <row r="7767" ht="12.75" x14ac:dyDescent="0.2"/>
    <row r="7768" ht="12.75" x14ac:dyDescent="0.2"/>
    <row r="7769" ht="12.75" x14ac:dyDescent="0.2"/>
    <row r="7770" ht="12.75" x14ac:dyDescent="0.2"/>
    <row r="7771" ht="12.75" x14ac:dyDescent="0.2"/>
    <row r="7772" ht="12.75" x14ac:dyDescent="0.2"/>
    <row r="7773" ht="12.75" x14ac:dyDescent="0.2"/>
    <row r="7774" ht="12.75" x14ac:dyDescent="0.2"/>
    <row r="7775" ht="12.75" x14ac:dyDescent="0.2"/>
    <row r="7776" ht="12.75" x14ac:dyDescent="0.2"/>
    <row r="7777" ht="12.75" x14ac:dyDescent="0.2"/>
    <row r="7778" ht="12.75" x14ac:dyDescent="0.2"/>
    <row r="7779" ht="12.75" x14ac:dyDescent="0.2"/>
    <row r="7780" ht="12.75" x14ac:dyDescent="0.2"/>
    <row r="7781" ht="12.75" x14ac:dyDescent="0.2"/>
    <row r="7782" ht="12.75" x14ac:dyDescent="0.2"/>
    <row r="7783" ht="12.75" x14ac:dyDescent="0.2"/>
    <row r="7784" ht="12.75" x14ac:dyDescent="0.2"/>
    <row r="7785" ht="12.75" x14ac:dyDescent="0.2"/>
    <row r="7786" ht="12.75" x14ac:dyDescent="0.2"/>
    <row r="7787" ht="12.75" x14ac:dyDescent="0.2"/>
    <row r="7788" ht="12.75" x14ac:dyDescent="0.2"/>
    <row r="7789" ht="12.75" x14ac:dyDescent="0.2"/>
    <row r="7790" ht="12.75" x14ac:dyDescent="0.2"/>
    <row r="7791" ht="12.75" x14ac:dyDescent="0.2"/>
    <row r="7792" ht="12.75" x14ac:dyDescent="0.2"/>
    <row r="7793" ht="12.75" x14ac:dyDescent="0.2"/>
    <row r="7794" ht="12.75" x14ac:dyDescent="0.2"/>
    <row r="7795" ht="12.75" x14ac:dyDescent="0.2"/>
    <row r="7796" ht="12.75" x14ac:dyDescent="0.2"/>
    <row r="7797" ht="12.75" x14ac:dyDescent="0.2"/>
    <row r="7798" ht="12.75" x14ac:dyDescent="0.2"/>
    <row r="7799" ht="12.75" x14ac:dyDescent="0.2"/>
    <row r="7800" ht="12.75" x14ac:dyDescent="0.2"/>
    <row r="7801" ht="12.75" x14ac:dyDescent="0.2"/>
    <row r="7802" ht="12.75" x14ac:dyDescent="0.2"/>
    <row r="7803" ht="12.75" x14ac:dyDescent="0.2"/>
    <row r="7804" ht="12.75" x14ac:dyDescent="0.2"/>
    <row r="7805" ht="12.75" x14ac:dyDescent="0.2"/>
    <row r="7806" ht="12.75" x14ac:dyDescent="0.2"/>
    <row r="7807" ht="12.75" x14ac:dyDescent="0.2"/>
    <row r="7808" ht="12.75" x14ac:dyDescent="0.2"/>
    <row r="7809" ht="12.75" x14ac:dyDescent="0.2"/>
    <row r="7810" ht="12.75" x14ac:dyDescent="0.2"/>
    <row r="7811" ht="12.75" x14ac:dyDescent="0.2"/>
    <row r="7812" ht="12.75" x14ac:dyDescent="0.2"/>
    <row r="7813" ht="12.75" x14ac:dyDescent="0.2"/>
    <row r="7814" ht="12.75" x14ac:dyDescent="0.2"/>
    <row r="7815" ht="12.75" x14ac:dyDescent="0.2"/>
    <row r="7816" ht="12.75" x14ac:dyDescent="0.2"/>
    <row r="7817" ht="12.75" x14ac:dyDescent="0.2"/>
    <row r="7818" ht="12.75" x14ac:dyDescent="0.2"/>
    <row r="7819" ht="12.75" x14ac:dyDescent="0.2"/>
    <row r="7820" ht="12.75" x14ac:dyDescent="0.2"/>
    <row r="7821" ht="12.75" x14ac:dyDescent="0.2"/>
    <row r="7822" ht="12.75" x14ac:dyDescent="0.2"/>
    <row r="7823" ht="12.75" x14ac:dyDescent="0.2"/>
    <row r="7824" ht="12.75" x14ac:dyDescent="0.2"/>
    <row r="7825" ht="12.75" x14ac:dyDescent="0.2"/>
    <row r="7826" ht="12.75" x14ac:dyDescent="0.2"/>
    <row r="7827" ht="12.75" x14ac:dyDescent="0.2"/>
    <row r="7828" ht="12.75" x14ac:dyDescent="0.2"/>
    <row r="7829" ht="12.75" x14ac:dyDescent="0.2"/>
    <row r="7830" ht="12.75" x14ac:dyDescent="0.2"/>
    <row r="7831" ht="12.75" x14ac:dyDescent="0.2"/>
    <row r="7832" ht="12.75" x14ac:dyDescent="0.2"/>
    <row r="7833" ht="12.75" x14ac:dyDescent="0.2"/>
    <row r="7834" ht="12.75" x14ac:dyDescent="0.2"/>
    <row r="7835" ht="12.75" x14ac:dyDescent="0.2"/>
    <row r="7836" ht="12.75" x14ac:dyDescent="0.2"/>
    <row r="7837" ht="12.75" x14ac:dyDescent="0.2"/>
    <row r="7838" ht="12.75" x14ac:dyDescent="0.2"/>
    <row r="7839" ht="12.75" x14ac:dyDescent="0.2"/>
    <row r="7840" ht="12.75" x14ac:dyDescent="0.2"/>
    <row r="7841" ht="12.75" x14ac:dyDescent="0.2"/>
    <row r="7842" ht="12.75" x14ac:dyDescent="0.2"/>
    <row r="7843" ht="12.75" x14ac:dyDescent="0.2"/>
    <row r="7844" ht="12.75" x14ac:dyDescent="0.2"/>
    <row r="7845" ht="12.75" x14ac:dyDescent="0.2"/>
    <row r="7846" ht="12.75" x14ac:dyDescent="0.2"/>
    <row r="7847" ht="12.75" x14ac:dyDescent="0.2"/>
    <row r="7848" ht="12.75" x14ac:dyDescent="0.2"/>
    <row r="7849" ht="12.75" x14ac:dyDescent="0.2"/>
    <row r="7850" ht="12.75" x14ac:dyDescent="0.2"/>
    <row r="7851" ht="12.75" x14ac:dyDescent="0.2"/>
    <row r="7852" ht="12.75" x14ac:dyDescent="0.2"/>
    <row r="7853" ht="12.75" x14ac:dyDescent="0.2"/>
    <row r="7854" ht="12.75" x14ac:dyDescent="0.2"/>
    <row r="7855" ht="12.75" x14ac:dyDescent="0.2"/>
    <row r="7856" ht="12.75" x14ac:dyDescent="0.2"/>
    <row r="7857" ht="12.75" x14ac:dyDescent="0.2"/>
    <row r="7858" ht="12.75" x14ac:dyDescent="0.2"/>
    <row r="7859" ht="12.75" x14ac:dyDescent="0.2"/>
    <row r="7860" ht="12.75" x14ac:dyDescent="0.2"/>
    <row r="7861" ht="12.75" x14ac:dyDescent="0.2"/>
    <row r="7862" ht="12.75" x14ac:dyDescent="0.2"/>
    <row r="7863" ht="12.75" x14ac:dyDescent="0.2"/>
    <row r="7864" ht="12.75" x14ac:dyDescent="0.2"/>
    <row r="7865" ht="12.75" x14ac:dyDescent="0.2"/>
    <row r="7866" ht="12.75" x14ac:dyDescent="0.2"/>
    <row r="7867" ht="12.75" x14ac:dyDescent="0.2"/>
    <row r="7868" ht="12.75" x14ac:dyDescent="0.2"/>
    <row r="7869" ht="12.75" x14ac:dyDescent="0.2"/>
    <row r="7870" ht="12.75" x14ac:dyDescent="0.2"/>
    <row r="7871" ht="12.75" x14ac:dyDescent="0.2"/>
    <row r="7872" ht="12.75" x14ac:dyDescent="0.2"/>
    <row r="7873" ht="12.75" x14ac:dyDescent="0.2"/>
    <row r="7874" ht="12.75" x14ac:dyDescent="0.2"/>
    <row r="7875" ht="12.75" x14ac:dyDescent="0.2"/>
    <row r="7876" ht="12.75" x14ac:dyDescent="0.2"/>
    <row r="7877" ht="12.75" x14ac:dyDescent="0.2"/>
    <row r="7878" ht="12.75" x14ac:dyDescent="0.2"/>
    <row r="7879" ht="12.75" x14ac:dyDescent="0.2"/>
    <row r="7880" ht="12.75" x14ac:dyDescent="0.2"/>
    <row r="7881" ht="12.75" x14ac:dyDescent="0.2"/>
    <row r="7882" ht="12.75" x14ac:dyDescent="0.2"/>
    <row r="7883" ht="12.75" x14ac:dyDescent="0.2"/>
    <row r="7884" ht="12.75" x14ac:dyDescent="0.2"/>
    <row r="7885" ht="12.75" x14ac:dyDescent="0.2"/>
    <row r="7886" ht="12.75" x14ac:dyDescent="0.2"/>
    <row r="7887" ht="12.75" x14ac:dyDescent="0.2"/>
    <row r="7888" ht="12.75" x14ac:dyDescent="0.2"/>
    <row r="7889" ht="12.75" x14ac:dyDescent="0.2"/>
    <row r="7890" ht="12.75" x14ac:dyDescent="0.2"/>
    <row r="7891" ht="12.75" x14ac:dyDescent="0.2"/>
    <row r="7892" ht="12.75" x14ac:dyDescent="0.2"/>
    <row r="7893" ht="12.75" x14ac:dyDescent="0.2"/>
    <row r="7894" ht="12.75" x14ac:dyDescent="0.2"/>
    <row r="7895" ht="12.75" x14ac:dyDescent="0.2"/>
    <row r="7896" ht="12.75" x14ac:dyDescent="0.2"/>
    <row r="7897" ht="12.75" x14ac:dyDescent="0.2"/>
    <row r="7898" ht="12.75" x14ac:dyDescent="0.2"/>
    <row r="7899" ht="12.75" x14ac:dyDescent="0.2"/>
    <row r="7900" ht="12.75" x14ac:dyDescent="0.2"/>
    <row r="7901" ht="12.75" x14ac:dyDescent="0.2"/>
    <row r="7902" ht="12.75" x14ac:dyDescent="0.2"/>
    <row r="7903" ht="12.75" x14ac:dyDescent="0.2"/>
    <row r="7904" ht="12.75" x14ac:dyDescent="0.2"/>
    <row r="7905" ht="12.75" x14ac:dyDescent="0.2"/>
    <row r="7906" ht="12.75" x14ac:dyDescent="0.2"/>
    <row r="7907" ht="12.75" x14ac:dyDescent="0.2"/>
    <row r="7908" ht="12.75" x14ac:dyDescent="0.2"/>
    <row r="7909" ht="12.75" x14ac:dyDescent="0.2"/>
    <row r="7910" ht="12.75" x14ac:dyDescent="0.2"/>
    <row r="7911" ht="12.75" x14ac:dyDescent="0.2"/>
    <row r="7912" ht="12.75" x14ac:dyDescent="0.2"/>
    <row r="7913" ht="12.75" x14ac:dyDescent="0.2"/>
    <row r="7914" ht="12.75" x14ac:dyDescent="0.2"/>
    <row r="7915" ht="12.75" x14ac:dyDescent="0.2"/>
    <row r="7916" ht="12.75" x14ac:dyDescent="0.2"/>
    <row r="7917" ht="12.75" x14ac:dyDescent="0.2"/>
    <row r="7918" ht="12.75" x14ac:dyDescent="0.2"/>
    <row r="7919" ht="12.75" x14ac:dyDescent="0.2"/>
    <row r="7920" ht="12.75" x14ac:dyDescent="0.2"/>
    <row r="7921" ht="12.75" x14ac:dyDescent="0.2"/>
    <row r="7922" ht="12.75" x14ac:dyDescent="0.2"/>
    <row r="7923" ht="12.75" x14ac:dyDescent="0.2"/>
    <row r="7924" ht="12.75" x14ac:dyDescent="0.2"/>
    <row r="7925" ht="12.75" x14ac:dyDescent="0.2"/>
    <row r="7926" ht="12.75" x14ac:dyDescent="0.2"/>
    <row r="7927" ht="12.75" x14ac:dyDescent="0.2"/>
    <row r="7928" ht="12.75" x14ac:dyDescent="0.2"/>
    <row r="7929" ht="12.75" x14ac:dyDescent="0.2"/>
    <row r="7930" ht="12.75" x14ac:dyDescent="0.2"/>
    <row r="7931" ht="12.75" x14ac:dyDescent="0.2"/>
    <row r="7932" ht="12.75" x14ac:dyDescent="0.2"/>
    <row r="7933" ht="12.75" x14ac:dyDescent="0.2"/>
    <row r="7934" ht="12.75" x14ac:dyDescent="0.2"/>
    <row r="7935" ht="12.75" x14ac:dyDescent="0.2"/>
    <row r="7936" ht="12.75" x14ac:dyDescent="0.2"/>
    <row r="7937" ht="12.75" x14ac:dyDescent="0.2"/>
    <row r="7938" ht="12.75" x14ac:dyDescent="0.2"/>
    <row r="7939" ht="12.75" x14ac:dyDescent="0.2"/>
    <row r="7940" ht="12.75" x14ac:dyDescent="0.2"/>
    <row r="7941" ht="12.75" x14ac:dyDescent="0.2"/>
    <row r="7942" ht="12.75" x14ac:dyDescent="0.2"/>
    <row r="7943" ht="12.75" x14ac:dyDescent="0.2"/>
    <row r="7944" ht="12.75" x14ac:dyDescent="0.2"/>
    <row r="7945" ht="12.75" x14ac:dyDescent="0.2"/>
    <row r="7946" ht="12.75" x14ac:dyDescent="0.2"/>
    <row r="7947" ht="12.75" x14ac:dyDescent="0.2"/>
    <row r="7948" ht="12.75" x14ac:dyDescent="0.2"/>
    <row r="7949" ht="12.75" x14ac:dyDescent="0.2"/>
    <row r="7950" ht="12.75" x14ac:dyDescent="0.2"/>
    <row r="7951" ht="12.75" x14ac:dyDescent="0.2"/>
    <row r="7952" ht="12.75" x14ac:dyDescent="0.2"/>
    <row r="7953" ht="12.75" x14ac:dyDescent="0.2"/>
    <row r="7954" ht="12.75" x14ac:dyDescent="0.2"/>
    <row r="7955" ht="12.75" x14ac:dyDescent="0.2"/>
    <row r="7956" ht="12.75" x14ac:dyDescent="0.2"/>
    <row r="7957" ht="12.75" x14ac:dyDescent="0.2"/>
    <row r="7958" ht="12.75" x14ac:dyDescent="0.2"/>
    <row r="7959" ht="12.75" x14ac:dyDescent="0.2"/>
    <row r="7960" ht="12.75" x14ac:dyDescent="0.2"/>
    <row r="7961" ht="12.75" x14ac:dyDescent="0.2"/>
    <row r="7962" ht="12.75" x14ac:dyDescent="0.2"/>
    <row r="7963" ht="12.75" x14ac:dyDescent="0.2"/>
    <row r="7964" ht="12.75" x14ac:dyDescent="0.2"/>
    <row r="7965" ht="12.75" x14ac:dyDescent="0.2"/>
    <row r="7966" ht="12.75" x14ac:dyDescent="0.2"/>
    <row r="7967" ht="12.75" x14ac:dyDescent="0.2"/>
    <row r="7968" ht="12.75" x14ac:dyDescent="0.2"/>
    <row r="7969" ht="12.75" x14ac:dyDescent="0.2"/>
    <row r="7970" ht="12.75" x14ac:dyDescent="0.2"/>
    <row r="7971" ht="12.75" x14ac:dyDescent="0.2"/>
    <row r="7972" ht="12.75" x14ac:dyDescent="0.2"/>
    <row r="7973" ht="12.75" x14ac:dyDescent="0.2"/>
    <row r="7974" ht="12.75" x14ac:dyDescent="0.2"/>
    <row r="7975" ht="12.75" x14ac:dyDescent="0.2"/>
    <row r="7976" ht="12.75" x14ac:dyDescent="0.2"/>
    <row r="7977" ht="12.75" x14ac:dyDescent="0.2"/>
    <row r="7978" ht="12.75" x14ac:dyDescent="0.2"/>
    <row r="7979" ht="12.75" x14ac:dyDescent="0.2"/>
    <row r="7980" ht="12.75" x14ac:dyDescent="0.2"/>
    <row r="7981" ht="12.75" x14ac:dyDescent="0.2"/>
    <row r="7982" ht="12.75" x14ac:dyDescent="0.2"/>
    <row r="7983" ht="12.75" x14ac:dyDescent="0.2"/>
    <row r="7984" ht="12.75" x14ac:dyDescent="0.2"/>
    <row r="7985" ht="12.75" x14ac:dyDescent="0.2"/>
    <row r="7986" ht="12.75" x14ac:dyDescent="0.2"/>
    <row r="7987" ht="12.75" x14ac:dyDescent="0.2"/>
    <row r="7988" ht="12.75" x14ac:dyDescent="0.2"/>
    <row r="7989" ht="12.75" x14ac:dyDescent="0.2"/>
    <row r="7990" ht="12.75" x14ac:dyDescent="0.2"/>
    <row r="7991" ht="12.75" x14ac:dyDescent="0.2"/>
    <row r="7992" ht="12.75" x14ac:dyDescent="0.2"/>
    <row r="7993" ht="12.75" x14ac:dyDescent="0.2"/>
    <row r="7994" ht="12.75" x14ac:dyDescent="0.2"/>
    <row r="7995" ht="12.75" x14ac:dyDescent="0.2"/>
    <row r="7996" ht="12.75" x14ac:dyDescent="0.2"/>
    <row r="7997" ht="12.75" x14ac:dyDescent="0.2"/>
    <row r="7998" ht="12.75" x14ac:dyDescent="0.2"/>
    <row r="7999" ht="12.75" x14ac:dyDescent="0.2"/>
    <row r="8000" ht="12.75" x14ac:dyDescent="0.2"/>
    <row r="8001" ht="12.75" x14ac:dyDescent="0.2"/>
    <row r="8002" ht="12.75" x14ac:dyDescent="0.2"/>
    <row r="8003" ht="12.75" x14ac:dyDescent="0.2"/>
    <row r="8004" ht="12.75" x14ac:dyDescent="0.2"/>
    <row r="8005" ht="12.75" x14ac:dyDescent="0.2"/>
    <row r="8006" ht="12.75" x14ac:dyDescent="0.2"/>
    <row r="8007" ht="12.75" x14ac:dyDescent="0.2"/>
    <row r="8008" ht="12.75" x14ac:dyDescent="0.2"/>
    <row r="8009" ht="12.75" x14ac:dyDescent="0.2"/>
    <row r="8010" ht="12.75" x14ac:dyDescent="0.2"/>
    <row r="8011" ht="12.75" x14ac:dyDescent="0.2"/>
    <row r="8012" ht="12.75" x14ac:dyDescent="0.2"/>
    <row r="8013" ht="12.75" x14ac:dyDescent="0.2"/>
    <row r="8014" ht="12.75" x14ac:dyDescent="0.2"/>
    <row r="8015" ht="12.75" x14ac:dyDescent="0.2"/>
    <row r="8016" ht="12.75" x14ac:dyDescent="0.2"/>
    <row r="8017" ht="12.75" x14ac:dyDescent="0.2"/>
    <row r="8018" ht="12.75" x14ac:dyDescent="0.2"/>
    <row r="8019" ht="12.75" x14ac:dyDescent="0.2"/>
    <row r="8020" ht="12.75" x14ac:dyDescent="0.2"/>
    <row r="8021" ht="12.75" x14ac:dyDescent="0.2"/>
    <row r="8022" ht="12.75" x14ac:dyDescent="0.2"/>
    <row r="8023" ht="12.75" x14ac:dyDescent="0.2"/>
    <row r="8024" ht="12.75" x14ac:dyDescent="0.2"/>
    <row r="8025" ht="12.75" x14ac:dyDescent="0.2"/>
    <row r="8026" ht="12.75" x14ac:dyDescent="0.2"/>
    <row r="8027" ht="12.75" x14ac:dyDescent="0.2"/>
    <row r="8028" ht="12.75" x14ac:dyDescent="0.2"/>
    <row r="8029" ht="12.75" x14ac:dyDescent="0.2"/>
    <row r="8030" ht="12.75" x14ac:dyDescent="0.2"/>
    <row r="8031" ht="12.75" x14ac:dyDescent="0.2"/>
    <row r="8032" ht="12.75" x14ac:dyDescent="0.2"/>
    <row r="8033" ht="12.75" x14ac:dyDescent="0.2"/>
    <row r="8034" ht="12.75" x14ac:dyDescent="0.2"/>
    <row r="8035" ht="12.75" x14ac:dyDescent="0.2"/>
    <row r="8036" ht="12.75" x14ac:dyDescent="0.2"/>
    <row r="8037" ht="12.75" x14ac:dyDescent="0.2"/>
    <row r="8038" ht="12.75" x14ac:dyDescent="0.2"/>
    <row r="8039" ht="12.75" x14ac:dyDescent="0.2"/>
    <row r="8040" ht="12.75" x14ac:dyDescent="0.2"/>
    <row r="8041" ht="12.75" x14ac:dyDescent="0.2"/>
    <row r="8042" ht="12.75" x14ac:dyDescent="0.2"/>
    <row r="8043" ht="12.75" x14ac:dyDescent="0.2"/>
    <row r="8044" ht="12.75" x14ac:dyDescent="0.2"/>
    <row r="8045" ht="12.75" x14ac:dyDescent="0.2"/>
    <row r="8046" ht="12.75" x14ac:dyDescent="0.2"/>
    <row r="8047" ht="12.75" x14ac:dyDescent="0.2"/>
    <row r="8048" ht="12.75" x14ac:dyDescent="0.2"/>
    <row r="8049" ht="12.75" x14ac:dyDescent="0.2"/>
    <row r="8050" ht="12.75" x14ac:dyDescent="0.2"/>
    <row r="8051" ht="12.75" x14ac:dyDescent="0.2"/>
    <row r="8052" ht="12.75" x14ac:dyDescent="0.2"/>
    <row r="8053" ht="12.75" x14ac:dyDescent="0.2"/>
    <row r="8054" ht="12.75" x14ac:dyDescent="0.2"/>
    <row r="8055" ht="12.75" x14ac:dyDescent="0.2"/>
    <row r="8056" ht="12.75" x14ac:dyDescent="0.2"/>
    <row r="8057" ht="12.75" x14ac:dyDescent="0.2"/>
    <row r="8058" ht="12.75" x14ac:dyDescent="0.2"/>
    <row r="8059" ht="12.75" x14ac:dyDescent="0.2"/>
    <row r="8060" ht="12.75" x14ac:dyDescent="0.2"/>
    <row r="8061" ht="12.75" x14ac:dyDescent="0.2"/>
    <row r="8062" ht="12.75" x14ac:dyDescent="0.2"/>
    <row r="8063" ht="12.75" x14ac:dyDescent="0.2"/>
    <row r="8064" ht="12.75" x14ac:dyDescent="0.2"/>
    <row r="8065" ht="12.75" x14ac:dyDescent="0.2"/>
    <row r="8066" ht="12.75" x14ac:dyDescent="0.2"/>
    <row r="8067" ht="12.75" x14ac:dyDescent="0.2"/>
    <row r="8068" ht="12.75" x14ac:dyDescent="0.2"/>
    <row r="8069" ht="12.75" x14ac:dyDescent="0.2"/>
    <row r="8070" ht="12.75" x14ac:dyDescent="0.2"/>
    <row r="8071" ht="12.75" x14ac:dyDescent="0.2"/>
    <row r="8072" ht="12.75" x14ac:dyDescent="0.2"/>
    <row r="8073" ht="12.75" x14ac:dyDescent="0.2"/>
    <row r="8074" ht="12.75" x14ac:dyDescent="0.2"/>
    <row r="8075" ht="12.75" x14ac:dyDescent="0.2"/>
    <row r="8076" ht="12.75" x14ac:dyDescent="0.2"/>
    <row r="8077" ht="12.75" x14ac:dyDescent="0.2"/>
    <row r="8078" ht="12.75" x14ac:dyDescent="0.2"/>
    <row r="8079" ht="12.75" x14ac:dyDescent="0.2"/>
    <row r="8080" ht="12.75" x14ac:dyDescent="0.2"/>
    <row r="8081" ht="12.75" x14ac:dyDescent="0.2"/>
    <row r="8082" ht="12.75" x14ac:dyDescent="0.2"/>
    <row r="8083" ht="12.75" x14ac:dyDescent="0.2"/>
    <row r="8084" ht="12.75" x14ac:dyDescent="0.2"/>
    <row r="8085" ht="12.75" x14ac:dyDescent="0.2"/>
    <row r="8086" ht="12.75" x14ac:dyDescent="0.2"/>
    <row r="8087" ht="12.75" x14ac:dyDescent="0.2"/>
    <row r="8088" ht="12.75" x14ac:dyDescent="0.2"/>
    <row r="8089" ht="12.75" x14ac:dyDescent="0.2"/>
    <row r="8090" ht="12.75" x14ac:dyDescent="0.2"/>
    <row r="8091" ht="12.75" x14ac:dyDescent="0.2"/>
    <row r="8092" ht="12.75" x14ac:dyDescent="0.2"/>
    <row r="8093" ht="12.75" x14ac:dyDescent="0.2"/>
    <row r="8094" ht="12.75" x14ac:dyDescent="0.2"/>
    <row r="8095" ht="12.75" x14ac:dyDescent="0.2"/>
    <row r="8096" ht="12.75" x14ac:dyDescent="0.2"/>
    <row r="8097" ht="12.75" x14ac:dyDescent="0.2"/>
    <row r="8098" ht="12.75" x14ac:dyDescent="0.2"/>
    <row r="8099" ht="12.75" x14ac:dyDescent="0.2"/>
    <row r="8100" ht="12.75" x14ac:dyDescent="0.2"/>
    <row r="8101" ht="12.75" x14ac:dyDescent="0.2"/>
    <row r="8102" ht="12.75" x14ac:dyDescent="0.2"/>
    <row r="8103" ht="12.75" x14ac:dyDescent="0.2"/>
    <row r="8104" ht="12.75" x14ac:dyDescent="0.2"/>
    <row r="8105" ht="12.75" x14ac:dyDescent="0.2"/>
    <row r="8106" ht="12.75" x14ac:dyDescent="0.2"/>
    <row r="8107" ht="12.75" x14ac:dyDescent="0.2"/>
    <row r="8108" ht="12.75" x14ac:dyDescent="0.2"/>
    <row r="8109" ht="12.75" x14ac:dyDescent="0.2"/>
    <row r="8110" ht="12.75" x14ac:dyDescent="0.2"/>
    <row r="8111" ht="12.75" x14ac:dyDescent="0.2"/>
    <row r="8112" ht="12.75" x14ac:dyDescent="0.2"/>
    <row r="8113" ht="12.75" x14ac:dyDescent="0.2"/>
    <row r="8114" ht="12.75" x14ac:dyDescent="0.2"/>
    <row r="8115" ht="12.75" x14ac:dyDescent="0.2"/>
    <row r="8116" ht="12.75" x14ac:dyDescent="0.2"/>
    <row r="8117" ht="12.75" x14ac:dyDescent="0.2"/>
    <row r="8118" ht="12.75" x14ac:dyDescent="0.2"/>
    <row r="8119" ht="12.75" x14ac:dyDescent="0.2"/>
    <row r="8120" ht="12.75" x14ac:dyDescent="0.2"/>
    <row r="8121" ht="12.75" x14ac:dyDescent="0.2"/>
    <row r="8122" ht="12.75" x14ac:dyDescent="0.2"/>
    <row r="8123" ht="12.75" x14ac:dyDescent="0.2"/>
    <row r="8124" ht="12.75" x14ac:dyDescent="0.2"/>
    <row r="8125" ht="12.75" x14ac:dyDescent="0.2"/>
    <row r="8126" ht="12.75" x14ac:dyDescent="0.2"/>
    <row r="8127" ht="12.75" x14ac:dyDescent="0.2"/>
    <row r="8128" ht="12.75" x14ac:dyDescent="0.2"/>
    <row r="8129" ht="12.75" x14ac:dyDescent="0.2"/>
    <row r="8130" ht="12.75" x14ac:dyDescent="0.2"/>
    <row r="8131" ht="12.75" x14ac:dyDescent="0.2"/>
    <row r="8132" ht="12.75" x14ac:dyDescent="0.2"/>
    <row r="8133" ht="12.75" x14ac:dyDescent="0.2"/>
    <row r="8134" ht="12.75" x14ac:dyDescent="0.2"/>
    <row r="8135" ht="12.75" x14ac:dyDescent="0.2"/>
    <row r="8136" ht="12.75" x14ac:dyDescent="0.2"/>
    <row r="8137" ht="12.75" x14ac:dyDescent="0.2"/>
    <row r="8138" ht="12.75" x14ac:dyDescent="0.2"/>
    <row r="8139" ht="12.75" x14ac:dyDescent="0.2"/>
    <row r="8140" ht="12.75" x14ac:dyDescent="0.2"/>
    <row r="8141" ht="12.75" x14ac:dyDescent="0.2"/>
    <row r="8142" ht="12.75" x14ac:dyDescent="0.2"/>
    <row r="8143" ht="12.75" x14ac:dyDescent="0.2"/>
    <row r="8144" ht="12.75" x14ac:dyDescent="0.2"/>
    <row r="8145" ht="12.75" x14ac:dyDescent="0.2"/>
    <row r="8146" ht="12.75" x14ac:dyDescent="0.2"/>
    <row r="8147" ht="12.75" x14ac:dyDescent="0.2"/>
    <row r="8148" ht="12.75" x14ac:dyDescent="0.2"/>
    <row r="8149" ht="12.75" x14ac:dyDescent="0.2"/>
    <row r="8150" ht="12.75" x14ac:dyDescent="0.2"/>
    <row r="8151" ht="12.75" x14ac:dyDescent="0.2"/>
    <row r="8152" ht="12.75" x14ac:dyDescent="0.2"/>
    <row r="8153" ht="12.75" x14ac:dyDescent="0.2"/>
    <row r="8154" ht="12.75" x14ac:dyDescent="0.2"/>
    <row r="8155" ht="12.75" x14ac:dyDescent="0.2"/>
    <row r="8156" ht="12.75" x14ac:dyDescent="0.2"/>
    <row r="8157" ht="12.75" x14ac:dyDescent="0.2"/>
    <row r="8158" ht="12.75" x14ac:dyDescent="0.2"/>
    <row r="8159" ht="12.75" x14ac:dyDescent="0.2"/>
    <row r="8160" ht="12.75" x14ac:dyDescent="0.2"/>
    <row r="8161" ht="12.75" x14ac:dyDescent="0.2"/>
    <row r="8162" ht="12.75" x14ac:dyDescent="0.2"/>
    <row r="8163" ht="12.75" x14ac:dyDescent="0.2"/>
    <row r="8164" ht="12.75" x14ac:dyDescent="0.2"/>
    <row r="8165" ht="12.75" x14ac:dyDescent="0.2"/>
    <row r="8166" ht="12.75" x14ac:dyDescent="0.2"/>
    <row r="8167" ht="12.75" x14ac:dyDescent="0.2"/>
    <row r="8168" ht="12.75" x14ac:dyDescent="0.2"/>
    <row r="8169" ht="12.75" x14ac:dyDescent="0.2"/>
    <row r="8170" ht="12.75" x14ac:dyDescent="0.2"/>
    <row r="8171" ht="12.75" x14ac:dyDescent="0.2"/>
    <row r="8172" ht="12.75" x14ac:dyDescent="0.2"/>
    <row r="8173" ht="12.75" x14ac:dyDescent="0.2"/>
    <row r="8174" ht="12.75" x14ac:dyDescent="0.2"/>
    <row r="8175" ht="12.75" x14ac:dyDescent="0.2"/>
    <row r="8176" ht="12.75" x14ac:dyDescent="0.2"/>
    <row r="8177" ht="12.75" x14ac:dyDescent="0.2"/>
    <row r="8178" ht="12.75" x14ac:dyDescent="0.2"/>
    <row r="8179" ht="12.75" x14ac:dyDescent="0.2"/>
    <row r="8180" ht="12.75" x14ac:dyDescent="0.2"/>
    <row r="8181" ht="12.75" x14ac:dyDescent="0.2"/>
    <row r="8182" ht="12.75" x14ac:dyDescent="0.2"/>
    <row r="8183" ht="12.75" x14ac:dyDescent="0.2"/>
    <row r="8184" ht="12.75" x14ac:dyDescent="0.2"/>
    <row r="8185" ht="12.75" x14ac:dyDescent="0.2"/>
    <row r="8186" ht="12.75" x14ac:dyDescent="0.2"/>
    <row r="8187" ht="12.75" x14ac:dyDescent="0.2"/>
    <row r="8188" ht="12.75" x14ac:dyDescent="0.2"/>
    <row r="8189" ht="12.75" x14ac:dyDescent="0.2"/>
    <row r="8190" ht="12.75" x14ac:dyDescent="0.2"/>
    <row r="8191" ht="12.75" x14ac:dyDescent="0.2"/>
    <row r="8192" ht="12.75" x14ac:dyDescent="0.2"/>
    <row r="8193" ht="12.75" x14ac:dyDescent="0.2"/>
    <row r="8194" ht="12.75" x14ac:dyDescent="0.2"/>
    <row r="8195" ht="12.75" x14ac:dyDescent="0.2"/>
    <row r="8196" ht="12.75" x14ac:dyDescent="0.2"/>
    <row r="8197" ht="12.75" x14ac:dyDescent="0.2"/>
    <row r="8198" ht="12.75" x14ac:dyDescent="0.2"/>
    <row r="8199" ht="12.75" x14ac:dyDescent="0.2"/>
    <row r="8200" ht="12.75" x14ac:dyDescent="0.2"/>
    <row r="8201" ht="12.75" x14ac:dyDescent="0.2"/>
    <row r="8202" ht="12.75" x14ac:dyDescent="0.2"/>
    <row r="8203" ht="12.75" x14ac:dyDescent="0.2"/>
    <row r="8204" ht="12.75" x14ac:dyDescent="0.2"/>
    <row r="8205" ht="12.75" x14ac:dyDescent="0.2"/>
    <row r="8206" ht="12.75" x14ac:dyDescent="0.2"/>
    <row r="8207" ht="12.75" x14ac:dyDescent="0.2"/>
    <row r="8208" ht="12.75" x14ac:dyDescent="0.2"/>
    <row r="8209" ht="12.75" x14ac:dyDescent="0.2"/>
    <row r="8210" ht="12.75" x14ac:dyDescent="0.2"/>
    <row r="8211" ht="12.75" x14ac:dyDescent="0.2"/>
    <row r="8212" ht="12.75" x14ac:dyDescent="0.2"/>
    <row r="8213" ht="12.75" x14ac:dyDescent="0.2"/>
    <row r="8214" ht="12.75" x14ac:dyDescent="0.2"/>
    <row r="8215" ht="12.75" x14ac:dyDescent="0.2"/>
    <row r="8216" ht="12.75" x14ac:dyDescent="0.2"/>
    <row r="8217" ht="12.75" x14ac:dyDescent="0.2"/>
    <row r="8218" ht="12.75" x14ac:dyDescent="0.2"/>
    <row r="8219" ht="12.75" x14ac:dyDescent="0.2"/>
    <row r="8220" ht="12.75" x14ac:dyDescent="0.2"/>
    <row r="8221" ht="12.75" x14ac:dyDescent="0.2"/>
    <row r="8222" ht="12.75" x14ac:dyDescent="0.2"/>
    <row r="8223" ht="12.75" x14ac:dyDescent="0.2"/>
    <row r="8224" ht="12.75" x14ac:dyDescent="0.2"/>
    <row r="8225" ht="12.75" x14ac:dyDescent="0.2"/>
    <row r="8226" ht="12.75" x14ac:dyDescent="0.2"/>
    <row r="8227" ht="12.75" x14ac:dyDescent="0.2"/>
    <row r="8228" ht="12.75" x14ac:dyDescent="0.2"/>
    <row r="8229" ht="12.75" x14ac:dyDescent="0.2"/>
    <row r="8230" ht="12.75" x14ac:dyDescent="0.2"/>
    <row r="8231" ht="12.75" x14ac:dyDescent="0.2"/>
    <row r="8232" ht="12.75" x14ac:dyDescent="0.2"/>
    <row r="8233" ht="12.75" x14ac:dyDescent="0.2"/>
    <row r="8234" ht="12.75" x14ac:dyDescent="0.2"/>
    <row r="8235" ht="12.75" x14ac:dyDescent="0.2"/>
    <row r="8236" ht="12.75" x14ac:dyDescent="0.2"/>
    <row r="8237" ht="12.75" x14ac:dyDescent="0.2"/>
    <row r="8238" ht="12.75" x14ac:dyDescent="0.2"/>
    <row r="8239" ht="12.75" x14ac:dyDescent="0.2"/>
    <row r="8240" ht="12.75" x14ac:dyDescent="0.2"/>
    <row r="8241" ht="12.75" x14ac:dyDescent="0.2"/>
    <row r="8242" ht="12.75" x14ac:dyDescent="0.2"/>
    <row r="8243" ht="12.75" x14ac:dyDescent="0.2"/>
    <row r="8244" ht="12.75" x14ac:dyDescent="0.2"/>
    <row r="8245" ht="12.75" x14ac:dyDescent="0.2"/>
    <row r="8246" ht="12.75" x14ac:dyDescent="0.2"/>
    <row r="8247" ht="12.75" x14ac:dyDescent="0.2"/>
    <row r="8248" ht="12.75" x14ac:dyDescent="0.2"/>
    <row r="8249" ht="12.75" x14ac:dyDescent="0.2"/>
    <row r="8250" ht="12.75" x14ac:dyDescent="0.2"/>
    <row r="8251" ht="12.75" x14ac:dyDescent="0.2"/>
    <row r="8252" ht="12.75" x14ac:dyDescent="0.2"/>
    <row r="8253" ht="12.75" x14ac:dyDescent="0.2"/>
    <row r="8254" ht="12.75" x14ac:dyDescent="0.2"/>
    <row r="8255" ht="12.75" x14ac:dyDescent="0.2"/>
    <row r="8256" ht="12.75" x14ac:dyDescent="0.2"/>
    <row r="8257" ht="12.75" x14ac:dyDescent="0.2"/>
    <row r="8258" ht="12.75" x14ac:dyDescent="0.2"/>
    <row r="8259" ht="12.75" x14ac:dyDescent="0.2"/>
    <row r="8260" ht="12.75" x14ac:dyDescent="0.2"/>
    <row r="8261" ht="12.75" x14ac:dyDescent="0.2"/>
    <row r="8262" ht="12.75" x14ac:dyDescent="0.2"/>
    <row r="8263" ht="12.75" x14ac:dyDescent="0.2"/>
    <row r="8264" ht="12.75" x14ac:dyDescent="0.2"/>
    <row r="8265" ht="12.75" x14ac:dyDescent="0.2"/>
    <row r="8266" ht="12.75" x14ac:dyDescent="0.2"/>
    <row r="8267" ht="12.75" x14ac:dyDescent="0.2"/>
    <row r="8268" ht="12.75" x14ac:dyDescent="0.2"/>
    <row r="8269" ht="12.75" x14ac:dyDescent="0.2"/>
    <row r="8270" ht="12.75" x14ac:dyDescent="0.2"/>
    <row r="8271" ht="12.75" x14ac:dyDescent="0.2"/>
    <row r="8272" ht="12.75" x14ac:dyDescent="0.2"/>
    <row r="8273" ht="12.75" x14ac:dyDescent="0.2"/>
    <row r="8274" ht="12.75" x14ac:dyDescent="0.2"/>
    <row r="8275" ht="12.75" x14ac:dyDescent="0.2"/>
    <row r="8276" ht="12.75" x14ac:dyDescent="0.2"/>
    <row r="8277" ht="12.75" x14ac:dyDescent="0.2"/>
    <row r="8278" ht="12.75" x14ac:dyDescent="0.2"/>
    <row r="8279" ht="12.75" x14ac:dyDescent="0.2"/>
    <row r="8280" ht="12.75" x14ac:dyDescent="0.2"/>
    <row r="8281" ht="12.75" x14ac:dyDescent="0.2"/>
    <row r="8282" ht="12.75" x14ac:dyDescent="0.2"/>
    <row r="8283" ht="12.75" x14ac:dyDescent="0.2"/>
    <row r="8284" ht="12.75" x14ac:dyDescent="0.2"/>
    <row r="8285" ht="12.75" x14ac:dyDescent="0.2"/>
    <row r="8286" ht="12.75" x14ac:dyDescent="0.2"/>
    <row r="8287" ht="12.75" x14ac:dyDescent="0.2"/>
    <row r="8288" ht="12.75" x14ac:dyDescent="0.2"/>
    <row r="8289" ht="12.75" x14ac:dyDescent="0.2"/>
    <row r="8290" ht="12.75" x14ac:dyDescent="0.2"/>
    <row r="8291" ht="12.75" x14ac:dyDescent="0.2"/>
    <row r="8292" ht="12.75" x14ac:dyDescent="0.2"/>
    <row r="8293" ht="12.75" x14ac:dyDescent="0.2"/>
    <row r="8294" ht="12.75" x14ac:dyDescent="0.2"/>
    <row r="8295" ht="12.75" x14ac:dyDescent="0.2"/>
    <row r="8296" ht="12.75" x14ac:dyDescent="0.2"/>
    <row r="8297" ht="12.75" x14ac:dyDescent="0.2"/>
    <row r="8298" ht="12.75" x14ac:dyDescent="0.2"/>
    <row r="8299" ht="12.75" x14ac:dyDescent="0.2"/>
    <row r="8300" ht="12.75" x14ac:dyDescent="0.2"/>
    <row r="8301" ht="12.75" x14ac:dyDescent="0.2"/>
    <row r="8302" ht="12.75" x14ac:dyDescent="0.2"/>
    <row r="8303" ht="12.75" x14ac:dyDescent="0.2"/>
    <row r="8304" ht="12.75" x14ac:dyDescent="0.2"/>
    <row r="8305" ht="12.75" x14ac:dyDescent="0.2"/>
    <row r="8306" ht="12.75" x14ac:dyDescent="0.2"/>
    <row r="8307" ht="12.75" x14ac:dyDescent="0.2"/>
    <row r="8308" ht="12.75" x14ac:dyDescent="0.2"/>
    <row r="8309" ht="12.75" x14ac:dyDescent="0.2"/>
    <row r="8310" ht="12.75" x14ac:dyDescent="0.2"/>
    <row r="8311" ht="12.75" x14ac:dyDescent="0.2"/>
    <row r="8312" ht="12.75" x14ac:dyDescent="0.2"/>
    <row r="8313" ht="12.75" x14ac:dyDescent="0.2"/>
    <row r="8314" ht="12.75" x14ac:dyDescent="0.2"/>
    <row r="8315" ht="12.75" x14ac:dyDescent="0.2"/>
    <row r="8316" ht="12.75" x14ac:dyDescent="0.2"/>
    <row r="8317" ht="12.75" x14ac:dyDescent="0.2"/>
    <row r="8318" ht="12.75" x14ac:dyDescent="0.2"/>
    <row r="8319" ht="12.75" x14ac:dyDescent="0.2"/>
    <row r="8320" ht="12.75" x14ac:dyDescent="0.2"/>
    <row r="8321" ht="12.75" x14ac:dyDescent="0.2"/>
    <row r="8322" ht="12.75" x14ac:dyDescent="0.2"/>
    <row r="8323" ht="12.75" x14ac:dyDescent="0.2"/>
    <row r="8324" ht="12.75" x14ac:dyDescent="0.2"/>
    <row r="8325" ht="12.75" x14ac:dyDescent="0.2"/>
    <row r="8326" ht="12.75" x14ac:dyDescent="0.2"/>
    <row r="8327" ht="12.75" x14ac:dyDescent="0.2"/>
    <row r="8328" ht="12.75" x14ac:dyDescent="0.2"/>
    <row r="8329" ht="12.75" x14ac:dyDescent="0.2"/>
    <row r="8330" ht="12.75" x14ac:dyDescent="0.2"/>
    <row r="8331" ht="12.75" x14ac:dyDescent="0.2"/>
    <row r="8332" ht="12.75" x14ac:dyDescent="0.2"/>
    <row r="8333" ht="12.75" x14ac:dyDescent="0.2"/>
    <row r="8334" ht="12.75" x14ac:dyDescent="0.2"/>
    <row r="8335" ht="12.75" x14ac:dyDescent="0.2"/>
    <row r="8336" ht="12.75" x14ac:dyDescent="0.2"/>
    <row r="8337" ht="12.75" x14ac:dyDescent="0.2"/>
    <row r="8338" ht="12.75" x14ac:dyDescent="0.2"/>
    <row r="8339" ht="12.75" x14ac:dyDescent="0.2"/>
    <row r="8340" ht="12.75" x14ac:dyDescent="0.2"/>
    <row r="8341" ht="12.75" x14ac:dyDescent="0.2"/>
    <row r="8342" ht="12.75" x14ac:dyDescent="0.2"/>
    <row r="8343" ht="12.75" x14ac:dyDescent="0.2"/>
    <row r="8344" ht="12.75" x14ac:dyDescent="0.2"/>
    <row r="8345" ht="12.75" x14ac:dyDescent="0.2"/>
    <row r="8346" ht="12.75" x14ac:dyDescent="0.2"/>
    <row r="8347" ht="12.75" x14ac:dyDescent="0.2"/>
    <row r="8348" ht="12.75" x14ac:dyDescent="0.2"/>
    <row r="8349" ht="12.75" x14ac:dyDescent="0.2"/>
    <row r="8350" ht="12.75" x14ac:dyDescent="0.2"/>
    <row r="8351" ht="12.75" x14ac:dyDescent="0.2"/>
    <row r="8352" ht="12.75" x14ac:dyDescent="0.2"/>
    <row r="8353" ht="12.75" x14ac:dyDescent="0.2"/>
    <row r="8354" ht="12.75" x14ac:dyDescent="0.2"/>
    <row r="8355" ht="12.75" x14ac:dyDescent="0.2"/>
    <row r="8356" ht="12.75" x14ac:dyDescent="0.2"/>
    <row r="8357" ht="12.75" x14ac:dyDescent="0.2"/>
    <row r="8358" ht="12.75" x14ac:dyDescent="0.2"/>
    <row r="8359" ht="12.75" x14ac:dyDescent="0.2"/>
    <row r="8360" ht="12.75" x14ac:dyDescent="0.2"/>
    <row r="8361" ht="12.75" x14ac:dyDescent="0.2"/>
    <row r="8362" ht="12.75" x14ac:dyDescent="0.2"/>
    <row r="8363" ht="12.75" x14ac:dyDescent="0.2"/>
    <row r="8364" ht="12.75" x14ac:dyDescent="0.2"/>
    <row r="8365" ht="12.75" x14ac:dyDescent="0.2"/>
    <row r="8366" ht="12.75" x14ac:dyDescent="0.2"/>
    <row r="8367" ht="12.75" x14ac:dyDescent="0.2"/>
    <row r="8368" ht="12.75" x14ac:dyDescent="0.2"/>
    <row r="8369" ht="12.75" x14ac:dyDescent="0.2"/>
    <row r="8370" ht="12.75" x14ac:dyDescent="0.2"/>
    <row r="8371" ht="12.75" x14ac:dyDescent="0.2"/>
    <row r="8372" ht="12.75" x14ac:dyDescent="0.2"/>
    <row r="8373" ht="12.75" x14ac:dyDescent="0.2"/>
    <row r="8374" ht="12.75" x14ac:dyDescent="0.2"/>
    <row r="8375" ht="12.75" x14ac:dyDescent="0.2"/>
    <row r="8376" ht="12.75" x14ac:dyDescent="0.2"/>
    <row r="8377" ht="12.75" x14ac:dyDescent="0.2"/>
    <row r="8378" ht="12.75" x14ac:dyDescent="0.2"/>
    <row r="8379" ht="12.75" x14ac:dyDescent="0.2"/>
    <row r="8380" ht="12.75" x14ac:dyDescent="0.2"/>
    <row r="8381" ht="12.75" x14ac:dyDescent="0.2"/>
    <row r="8382" ht="12.75" x14ac:dyDescent="0.2"/>
    <row r="8383" ht="12.75" x14ac:dyDescent="0.2"/>
    <row r="8384" ht="12.75" x14ac:dyDescent="0.2"/>
    <row r="8385" ht="12.75" x14ac:dyDescent="0.2"/>
    <row r="8386" ht="12.75" x14ac:dyDescent="0.2"/>
    <row r="8387" ht="12.75" x14ac:dyDescent="0.2"/>
    <row r="8388" ht="12.75" x14ac:dyDescent="0.2"/>
    <row r="8389" ht="12.75" x14ac:dyDescent="0.2"/>
    <row r="8390" ht="12.75" x14ac:dyDescent="0.2"/>
    <row r="8391" ht="12.75" x14ac:dyDescent="0.2"/>
    <row r="8392" ht="12.75" x14ac:dyDescent="0.2"/>
    <row r="8393" ht="12.75" x14ac:dyDescent="0.2"/>
    <row r="8394" ht="12.75" x14ac:dyDescent="0.2"/>
    <row r="8395" ht="12.75" x14ac:dyDescent="0.2"/>
    <row r="8396" ht="12.75" x14ac:dyDescent="0.2"/>
    <row r="8397" ht="12.75" x14ac:dyDescent="0.2"/>
    <row r="8398" ht="12.75" x14ac:dyDescent="0.2"/>
    <row r="8399" ht="12.75" x14ac:dyDescent="0.2"/>
    <row r="8400" ht="12.75" x14ac:dyDescent="0.2"/>
    <row r="8401" ht="12.75" x14ac:dyDescent="0.2"/>
    <row r="8402" ht="12.75" x14ac:dyDescent="0.2"/>
    <row r="8403" ht="12.75" x14ac:dyDescent="0.2"/>
    <row r="8404" ht="12.75" x14ac:dyDescent="0.2"/>
    <row r="8405" ht="12.75" x14ac:dyDescent="0.2"/>
    <row r="8406" ht="12.75" x14ac:dyDescent="0.2"/>
    <row r="8407" ht="12.75" x14ac:dyDescent="0.2"/>
    <row r="8408" ht="12.75" x14ac:dyDescent="0.2"/>
    <row r="8409" ht="12.75" x14ac:dyDescent="0.2"/>
    <row r="8410" ht="12.75" x14ac:dyDescent="0.2"/>
    <row r="8411" ht="12.75" x14ac:dyDescent="0.2"/>
    <row r="8412" ht="12.75" x14ac:dyDescent="0.2"/>
    <row r="8413" ht="12.75" x14ac:dyDescent="0.2"/>
    <row r="8414" ht="12.75" x14ac:dyDescent="0.2"/>
    <row r="8415" ht="12.75" x14ac:dyDescent="0.2"/>
    <row r="8416" ht="12.75" x14ac:dyDescent="0.2"/>
    <row r="8417" ht="12.75" x14ac:dyDescent="0.2"/>
    <row r="8418" ht="12.75" x14ac:dyDescent="0.2"/>
    <row r="8419" ht="12.75" x14ac:dyDescent="0.2"/>
    <row r="8420" ht="12.75" x14ac:dyDescent="0.2"/>
    <row r="8421" ht="12.75" x14ac:dyDescent="0.2"/>
    <row r="8422" ht="12.75" x14ac:dyDescent="0.2"/>
    <row r="8423" ht="12.75" x14ac:dyDescent="0.2"/>
    <row r="8424" ht="12.75" x14ac:dyDescent="0.2"/>
    <row r="8425" ht="12.75" x14ac:dyDescent="0.2"/>
    <row r="8426" ht="12.75" x14ac:dyDescent="0.2"/>
    <row r="8427" ht="12.75" x14ac:dyDescent="0.2"/>
    <row r="8428" ht="12.75" x14ac:dyDescent="0.2"/>
    <row r="8429" ht="12.75" x14ac:dyDescent="0.2"/>
    <row r="8430" ht="12.75" x14ac:dyDescent="0.2"/>
    <row r="8431" ht="12.75" x14ac:dyDescent="0.2"/>
    <row r="8432" ht="12.75" x14ac:dyDescent="0.2"/>
    <row r="8433" ht="12.75" x14ac:dyDescent="0.2"/>
    <row r="8434" ht="12.75" x14ac:dyDescent="0.2"/>
    <row r="8435" ht="12.75" x14ac:dyDescent="0.2"/>
    <row r="8436" ht="12.75" x14ac:dyDescent="0.2"/>
    <row r="8437" ht="12.75" x14ac:dyDescent="0.2"/>
    <row r="8438" ht="12.75" x14ac:dyDescent="0.2"/>
    <row r="8439" ht="12.75" x14ac:dyDescent="0.2"/>
    <row r="8440" ht="12.75" x14ac:dyDescent="0.2"/>
    <row r="8441" ht="12.75" x14ac:dyDescent="0.2"/>
    <row r="8442" ht="12.75" x14ac:dyDescent="0.2"/>
    <row r="8443" ht="12.75" x14ac:dyDescent="0.2"/>
    <row r="8444" ht="12.75" x14ac:dyDescent="0.2"/>
    <row r="8445" ht="12.75" x14ac:dyDescent="0.2"/>
    <row r="8446" ht="12.75" x14ac:dyDescent="0.2"/>
    <row r="8447" ht="12.75" x14ac:dyDescent="0.2"/>
    <row r="8448" ht="12.75" x14ac:dyDescent="0.2"/>
    <row r="8449" ht="12.75" x14ac:dyDescent="0.2"/>
    <row r="8450" ht="12.75" x14ac:dyDescent="0.2"/>
    <row r="8451" ht="12.75" x14ac:dyDescent="0.2"/>
    <row r="8452" ht="12.75" x14ac:dyDescent="0.2"/>
    <row r="8453" ht="12.75" x14ac:dyDescent="0.2"/>
    <row r="8454" ht="12.75" x14ac:dyDescent="0.2"/>
    <row r="8455" ht="12.75" x14ac:dyDescent="0.2"/>
    <row r="8456" ht="12.75" x14ac:dyDescent="0.2"/>
    <row r="8457" ht="12.75" x14ac:dyDescent="0.2"/>
    <row r="8458" ht="12.75" x14ac:dyDescent="0.2"/>
    <row r="8459" ht="12.75" x14ac:dyDescent="0.2"/>
    <row r="8460" ht="12.75" x14ac:dyDescent="0.2"/>
    <row r="8461" ht="12.75" x14ac:dyDescent="0.2"/>
    <row r="8462" ht="12.75" x14ac:dyDescent="0.2"/>
    <row r="8463" ht="12.75" x14ac:dyDescent="0.2"/>
    <row r="8464" ht="12.75" x14ac:dyDescent="0.2"/>
    <row r="8465" ht="12.75" x14ac:dyDescent="0.2"/>
    <row r="8466" ht="12.75" x14ac:dyDescent="0.2"/>
    <row r="8467" ht="12.75" x14ac:dyDescent="0.2"/>
    <row r="8468" ht="12.75" x14ac:dyDescent="0.2"/>
    <row r="8469" ht="12.75" x14ac:dyDescent="0.2"/>
    <row r="8470" ht="12.75" x14ac:dyDescent="0.2"/>
    <row r="8471" ht="12.75" x14ac:dyDescent="0.2"/>
    <row r="8472" ht="12.75" x14ac:dyDescent="0.2"/>
    <row r="8473" ht="12.75" x14ac:dyDescent="0.2"/>
    <row r="8474" ht="12.75" x14ac:dyDescent="0.2"/>
    <row r="8475" ht="12.75" x14ac:dyDescent="0.2"/>
    <row r="8476" ht="12.75" x14ac:dyDescent="0.2"/>
    <row r="8477" ht="12.75" x14ac:dyDescent="0.2"/>
    <row r="8478" ht="12.75" x14ac:dyDescent="0.2"/>
    <row r="8479" ht="12.75" x14ac:dyDescent="0.2"/>
    <row r="8480" ht="12.75" x14ac:dyDescent="0.2"/>
    <row r="8481" ht="12.75" x14ac:dyDescent="0.2"/>
    <row r="8482" ht="12.75" x14ac:dyDescent="0.2"/>
    <row r="8483" ht="12.75" x14ac:dyDescent="0.2"/>
    <row r="8484" ht="12.75" x14ac:dyDescent="0.2"/>
    <row r="8485" ht="12.75" x14ac:dyDescent="0.2"/>
    <row r="8486" ht="12.75" x14ac:dyDescent="0.2"/>
    <row r="8487" ht="12.75" x14ac:dyDescent="0.2"/>
    <row r="8488" ht="12.75" x14ac:dyDescent="0.2"/>
    <row r="8489" ht="12.75" x14ac:dyDescent="0.2"/>
    <row r="8490" ht="12.75" x14ac:dyDescent="0.2"/>
    <row r="8491" ht="12.75" x14ac:dyDescent="0.2"/>
    <row r="8492" ht="12.75" x14ac:dyDescent="0.2"/>
    <row r="8493" ht="12.75" x14ac:dyDescent="0.2"/>
    <row r="8494" ht="12.75" x14ac:dyDescent="0.2"/>
    <row r="8495" ht="12.75" x14ac:dyDescent="0.2"/>
    <row r="8496" ht="12.75" x14ac:dyDescent="0.2"/>
    <row r="8497" ht="12.75" x14ac:dyDescent="0.2"/>
    <row r="8498" ht="12.75" x14ac:dyDescent="0.2"/>
    <row r="8499" ht="12.75" x14ac:dyDescent="0.2"/>
    <row r="8500" ht="12.75" x14ac:dyDescent="0.2"/>
    <row r="8501" ht="12.75" x14ac:dyDescent="0.2"/>
    <row r="8502" ht="12.75" x14ac:dyDescent="0.2"/>
    <row r="8503" ht="12.75" x14ac:dyDescent="0.2"/>
    <row r="8504" ht="12.75" x14ac:dyDescent="0.2"/>
    <row r="8505" ht="12.75" x14ac:dyDescent="0.2"/>
    <row r="8506" ht="12.75" x14ac:dyDescent="0.2"/>
    <row r="8507" ht="12.75" x14ac:dyDescent="0.2"/>
    <row r="8508" ht="12.75" x14ac:dyDescent="0.2"/>
    <row r="8509" ht="12.75" x14ac:dyDescent="0.2"/>
    <row r="8510" ht="12.75" x14ac:dyDescent="0.2"/>
    <row r="8511" ht="12.75" x14ac:dyDescent="0.2"/>
    <row r="8512" ht="12.75" x14ac:dyDescent="0.2"/>
    <row r="8513" ht="12.75" x14ac:dyDescent="0.2"/>
    <row r="8514" ht="12.75" x14ac:dyDescent="0.2"/>
    <row r="8515" ht="12.75" x14ac:dyDescent="0.2"/>
    <row r="8516" ht="12.75" x14ac:dyDescent="0.2"/>
    <row r="8517" ht="12.75" x14ac:dyDescent="0.2"/>
    <row r="8518" ht="12.75" x14ac:dyDescent="0.2"/>
    <row r="8519" ht="12.75" x14ac:dyDescent="0.2"/>
    <row r="8520" ht="12.75" x14ac:dyDescent="0.2"/>
    <row r="8521" ht="12.75" x14ac:dyDescent="0.2"/>
    <row r="8522" ht="12.75" x14ac:dyDescent="0.2"/>
    <row r="8523" ht="12.75" x14ac:dyDescent="0.2"/>
    <row r="8524" ht="12.75" x14ac:dyDescent="0.2"/>
    <row r="8525" ht="12.75" x14ac:dyDescent="0.2"/>
    <row r="8526" ht="12.75" x14ac:dyDescent="0.2"/>
    <row r="8527" ht="12.75" x14ac:dyDescent="0.2"/>
    <row r="8528" ht="12.75" x14ac:dyDescent="0.2"/>
    <row r="8529" ht="12.75" x14ac:dyDescent="0.2"/>
    <row r="8530" ht="12.75" x14ac:dyDescent="0.2"/>
    <row r="8531" ht="12.75" x14ac:dyDescent="0.2"/>
    <row r="8532" ht="12.75" x14ac:dyDescent="0.2"/>
    <row r="8533" ht="12.75" x14ac:dyDescent="0.2"/>
    <row r="8534" ht="12.75" x14ac:dyDescent="0.2"/>
    <row r="8535" ht="12.75" x14ac:dyDescent="0.2"/>
    <row r="8536" ht="12.75" x14ac:dyDescent="0.2"/>
    <row r="8537" ht="12.75" x14ac:dyDescent="0.2"/>
    <row r="8538" ht="12.75" x14ac:dyDescent="0.2"/>
    <row r="8539" ht="12.75" x14ac:dyDescent="0.2"/>
    <row r="8540" ht="12.75" x14ac:dyDescent="0.2"/>
    <row r="8541" ht="12.75" x14ac:dyDescent="0.2"/>
    <row r="8542" ht="12.75" x14ac:dyDescent="0.2"/>
    <row r="8543" ht="12.75" x14ac:dyDescent="0.2"/>
    <row r="8544" ht="12.75" x14ac:dyDescent="0.2"/>
    <row r="8545" ht="12.75" x14ac:dyDescent="0.2"/>
    <row r="8546" ht="12.75" x14ac:dyDescent="0.2"/>
    <row r="8547" ht="12.75" x14ac:dyDescent="0.2"/>
    <row r="8548" ht="12.75" x14ac:dyDescent="0.2"/>
    <row r="8549" ht="12.75" x14ac:dyDescent="0.2"/>
    <row r="8550" ht="12.75" x14ac:dyDescent="0.2"/>
    <row r="8551" ht="12.75" x14ac:dyDescent="0.2"/>
    <row r="8552" ht="12.75" x14ac:dyDescent="0.2"/>
    <row r="8553" ht="12.75" x14ac:dyDescent="0.2"/>
    <row r="8554" ht="12.75" x14ac:dyDescent="0.2"/>
    <row r="8555" ht="12.75" x14ac:dyDescent="0.2"/>
    <row r="8556" ht="12.75" x14ac:dyDescent="0.2"/>
    <row r="8557" ht="12.75" x14ac:dyDescent="0.2"/>
    <row r="8558" ht="12.75" x14ac:dyDescent="0.2"/>
    <row r="8559" ht="12.75" x14ac:dyDescent="0.2"/>
    <row r="8560" ht="12.75" x14ac:dyDescent="0.2"/>
    <row r="8561" ht="12.75" x14ac:dyDescent="0.2"/>
    <row r="8562" ht="12.75" x14ac:dyDescent="0.2"/>
    <row r="8563" ht="12.75" x14ac:dyDescent="0.2"/>
    <row r="8564" ht="12.75" x14ac:dyDescent="0.2"/>
    <row r="8565" ht="12.75" x14ac:dyDescent="0.2"/>
    <row r="8566" ht="12.75" x14ac:dyDescent="0.2"/>
    <row r="8567" ht="12.75" x14ac:dyDescent="0.2"/>
    <row r="8568" ht="12.75" x14ac:dyDescent="0.2"/>
    <row r="8569" ht="12.75" x14ac:dyDescent="0.2"/>
    <row r="8570" ht="12.75" x14ac:dyDescent="0.2"/>
    <row r="8571" ht="12.75" x14ac:dyDescent="0.2"/>
    <row r="8572" ht="12.75" x14ac:dyDescent="0.2"/>
    <row r="8573" ht="12.75" x14ac:dyDescent="0.2"/>
    <row r="8574" ht="12.75" x14ac:dyDescent="0.2"/>
    <row r="8575" ht="12.75" x14ac:dyDescent="0.2"/>
    <row r="8576" ht="12.75" x14ac:dyDescent="0.2"/>
    <row r="8577" ht="12.75" x14ac:dyDescent="0.2"/>
    <row r="8578" ht="12.75" x14ac:dyDescent="0.2"/>
    <row r="8579" ht="12.75" x14ac:dyDescent="0.2"/>
    <row r="8580" ht="12.75" x14ac:dyDescent="0.2"/>
    <row r="8581" ht="12.75" x14ac:dyDescent="0.2"/>
    <row r="8582" ht="12.75" x14ac:dyDescent="0.2"/>
    <row r="8583" ht="12.75" x14ac:dyDescent="0.2"/>
    <row r="8584" ht="12.75" x14ac:dyDescent="0.2"/>
    <row r="8585" ht="12.75" x14ac:dyDescent="0.2"/>
    <row r="8586" ht="12.75" x14ac:dyDescent="0.2"/>
    <row r="8587" ht="12.75" x14ac:dyDescent="0.2"/>
    <row r="8588" ht="12.75" x14ac:dyDescent="0.2"/>
    <row r="8589" ht="12.75" x14ac:dyDescent="0.2"/>
    <row r="8590" ht="12.75" x14ac:dyDescent="0.2"/>
    <row r="8591" ht="12.75" x14ac:dyDescent="0.2"/>
    <row r="8592" ht="12.75" x14ac:dyDescent="0.2"/>
    <row r="8593" ht="12.75" x14ac:dyDescent="0.2"/>
    <row r="8594" ht="12.75" x14ac:dyDescent="0.2"/>
    <row r="8595" ht="12.75" x14ac:dyDescent="0.2"/>
    <row r="8596" ht="12.75" x14ac:dyDescent="0.2"/>
    <row r="8597" ht="12.75" x14ac:dyDescent="0.2"/>
    <row r="8598" ht="12.75" x14ac:dyDescent="0.2"/>
    <row r="8599" ht="12.75" x14ac:dyDescent="0.2"/>
    <row r="8600" ht="12.75" x14ac:dyDescent="0.2"/>
    <row r="8601" ht="12.75" x14ac:dyDescent="0.2"/>
    <row r="8602" ht="12.75" x14ac:dyDescent="0.2"/>
    <row r="8603" ht="12.75" x14ac:dyDescent="0.2"/>
    <row r="8604" ht="12.75" x14ac:dyDescent="0.2"/>
    <row r="8605" ht="12.75" x14ac:dyDescent="0.2"/>
    <row r="8606" ht="12.75" x14ac:dyDescent="0.2"/>
    <row r="8607" ht="12.75" x14ac:dyDescent="0.2"/>
    <row r="8608" ht="12.75" x14ac:dyDescent="0.2"/>
    <row r="8609" ht="12.75" x14ac:dyDescent="0.2"/>
    <row r="8610" ht="12.75" x14ac:dyDescent="0.2"/>
    <row r="8611" ht="12.75" x14ac:dyDescent="0.2"/>
    <row r="8612" ht="12.75" x14ac:dyDescent="0.2"/>
    <row r="8613" ht="12.75" x14ac:dyDescent="0.2"/>
    <row r="8614" ht="12.75" x14ac:dyDescent="0.2"/>
    <row r="8615" ht="12.75" x14ac:dyDescent="0.2"/>
    <row r="8616" ht="12.75" x14ac:dyDescent="0.2"/>
    <row r="8617" ht="12.75" x14ac:dyDescent="0.2"/>
    <row r="8618" ht="12.75" x14ac:dyDescent="0.2"/>
    <row r="8619" ht="12.75" x14ac:dyDescent="0.2"/>
    <row r="8620" ht="12.75" x14ac:dyDescent="0.2"/>
    <row r="8621" ht="12.75" x14ac:dyDescent="0.2"/>
    <row r="8622" ht="12.75" x14ac:dyDescent="0.2"/>
    <row r="8623" ht="12.75" x14ac:dyDescent="0.2"/>
    <row r="8624" ht="12.75" x14ac:dyDescent="0.2"/>
    <row r="8625" ht="12.75" x14ac:dyDescent="0.2"/>
    <row r="8626" ht="12.75" x14ac:dyDescent="0.2"/>
    <row r="8627" ht="12.75" x14ac:dyDescent="0.2"/>
    <row r="8628" ht="12.75" x14ac:dyDescent="0.2"/>
    <row r="8629" ht="12.75" x14ac:dyDescent="0.2"/>
    <row r="8630" ht="12.75" x14ac:dyDescent="0.2"/>
    <row r="8631" ht="12.75" x14ac:dyDescent="0.2"/>
    <row r="8632" ht="12.75" x14ac:dyDescent="0.2"/>
    <row r="8633" ht="12.75" x14ac:dyDescent="0.2"/>
    <row r="8634" ht="12.75" x14ac:dyDescent="0.2"/>
    <row r="8635" ht="12.75" x14ac:dyDescent="0.2"/>
    <row r="8636" ht="12.75" x14ac:dyDescent="0.2"/>
    <row r="8637" ht="12.75" x14ac:dyDescent="0.2"/>
    <row r="8638" ht="12.75" x14ac:dyDescent="0.2"/>
    <row r="8639" ht="12.75" x14ac:dyDescent="0.2"/>
    <row r="8640" ht="12.75" x14ac:dyDescent="0.2"/>
    <row r="8641" ht="12.75" x14ac:dyDescent="0.2"/>
    <row r="8642" ht="12.75" x14ac:dyDescent="0.2"/>
    <row r="8643" ht="12.75" x14ac:dyDescent="0.2"/>
    <row r="8644" ht="12.75" x14ac:dyDescent="0.2"/>
    <row r="8645" ht="12.75" x14ac:dyDescent="0.2"/>
    <row r="8646" ht="12.75" x14ac:dyDescent="0.2"/>
    <row r="8647" ht="12.75" x14ac:dyDescent="0.2"/>
    <row r="8648" ht="12.75" x14ac:dyDescent="0.2"/>
    <row r="8649" ht="12.75" x14ac:dyDescent="0.2"/>
    <row r="8650" ht="12.75" x14ac:dyDescent="0.2"/>
    <row r="8651" ht="12.75" x14ac:dyDescent="0.2"/>
    <row r="8652" ht="12.75" x14ac:dyDescent="0.2"/>
    <row r="8653" ht="12.75" x14ac:dyDescent="0.2"/>
    <row r="8654" ht="12.75" x14ac:dyDescent="0.2"/>
    <row r="8655" ht="12.75" x14ac:dyDescent="0.2"/>
    <row r="8656" ht="12.75" x14ac:dyDescent="0.2"/>
    <row r="8657" ht="12.75" x14ac:dyDescent="0.2"/>
    <row r="8658" ht="12.75" x14ac:dyDescent="0.2"/>
    <row r="8659" ht="12.75" x14ac:dyDescent="0.2"/>
    <row r="8660" ht="12.75" x14ac:dyDescent="0.2"/>
    <row r="8661" ht="12.75" x14ac:dyDescent="0.2"/>
    <row r="8662" ht="12.75" x14ac:dyDescent="0.2"/>
    <row r="8663" ht="12.75" x14ac:dyDescent="0.2"/>
    <row r="8664" ht="12.75" x14ac:dyDescent="0.2"/>
    <row r="8665" ht="12.75" x14ac:dyDescent="0.2"/>
    <row r="8666" ht="12.75" x14ac:dyDescent="0.2"/>
    <row r="8667" ht="12.75" x14ac:dyDescent="0.2"/>
    <row r="8668" ht="12.75" x14ac:dyDescent="0.2"/>
    <row r="8669" ht="12.75" x14ac:dyDescent="0.2"/>
    <row r="8670" ht="12.75" x14ac:dyDescent="0.2"/>
    <row r="8671" ht="12.75" x14ac:dyDescent="0.2"/>
    <row r="8672" ht="12.75" x14ac:dyDescent="0.2"/>
    <row r="8673" ht="12.75" x14ac:dyDescent="0.2"/>
    <row r="8674" ht="12.75" x14ac:dyDescent="0.2"/>
    <row r="8675" ht="12.75" x14ac:dyDescent="0.2"/>
    <row r="8676" ht="12.75" x14ac:dyDescent="0.2"/>
    <row r="8677" ht="12.75" x14ac:dyDescent="0.2"/>
    <row r="8678" ht="12.75" x14ac:dyDescent="0.2"/>
    <row r="8679" ht="12.75" x14ac:dyDescent="0.2"/>
    <row r="8680" ht="12.75" x14ac:dyDescent="0.2"/>
    <row r="8681" ht="12.75" x14ac:dyDescent="0.2"/>
    <row r="8682" ht="12.75" x14ac:dyDescent="0.2"/>
    <row r="8683" ht="12.75" x14ac:dyDescent="0.2"/>
    <row r="8684" ht="12.75" x14ac:dyDescent="0.2"/>
    <row r="8685" ht="12.75" x14ac:dyDescent="0.2"/>
    <row r="8686" ht="12.75" x14ac:dyDescent="0.2"/>
    <row r="8687" ht="12.75" x14ac:dyDescent="0.2"/>
    <row r="8688" ht="12.75" x14ac:dyDescent="0.2"/>
    <row r="8689" ht="12.75" x14ac:dyDescent="0.2"/>
    <row r="8690" ht="12.75" x14ac:dyDescent="0.2"/>
    <row r="8691" ht="12.75" x14ac:dyDescent="0.2"/>
    <row r="8692" ht="12.75" x14ac:dyDescent="0.2"/>
    <row r="8693" ht="12.75" x14ac:dyDescent="0.2"/>
    <row r="8694" ht="12.75" x14ac:dyDescent="0.2"/>
    <row r="8695" ht="12.75" x14ac:dyDescent="0.2"/>
    <row r="8696" ht="12.75" x14ac:dyDescent="0.2"/>
    <row r="8697" ht="12.75" x14ac:dyDescent="0.2"/>
    <row r="8698" ht="12.75" x14ac:dyDescent="0.2"/>
    <row r="8699" ht="12.75" x14ac:dyDescent="0.2"/>
    <row r="8700" ht="12.75" x14ac:dyDescent="0.2"/>
    <row r="8701" ht="12.75" x14ac:dyDescent="0.2"/>
    <row r="8702" ht="12.75" x14ac:dyDescent="0.2"/>
    <row r="8703" ht="12.75" x14ac:dyDescent="0.2"/>
    <row r="8704" ht="12.75" x14ac:dyDescent="0.2"/>
    <row r="8705" ht="12.75" x14ac:dyDescent="0.2"/>
    <row r="8706" ht="12.75" x14ac:dyDescent="0.2"/>
    <row r="8707" ht="12.75" x14ac:dyDescent="0.2"/>
    <row r="8708" ht="12.75" x14ac:dyDescent="0.2"/>
    <row r="8709" ht="12.75" x14ac:dyDescent="0.2"/>
    <row r="8710" ht="12.75" x14ac:dyDescent="0.2"/>
    <row r="8711" ht="12.75" x14ac:dyDescent="0.2"/>
    <row r="8712" ht="12.75" x14ac:dyDescent="0.2"/>
    <row r="8713" ht="12.75" x14ac:dyDescent="0.2"/>
    <row r="8714" ht="12.75" x14ac:dyDescent="0.2"/>
    <row r="8715" ht="12.75" x14ac:dyDescent="0.2"/>
    <row r="8716" ht="12.75" x14ac:dyDescent="0.2"/>
    <row r="8717" ht="12.75" x14ac:dyDescent="0.2"/>
    <row r="8718" ht="12.75" x14ac:dyDescent="0.2"/>
    <row r="8719" ht="12.75" x14ac:dyDescent="0.2"/>
    <row r="8720" ht="12.75" x14ac:dyDescent="0.2"/>
    <row r="8721" ht="12.75" x14ac:dyDescent="0.2"/>
    <row r="8722" ht="12.75" x14ac:dyDescent="0.2"/>
    <row r="8723" ht="12.75" x14ac:dyDescent="0.2"/>
    <row r="8724" ht="12.75" x14ac:dyDescent="0.2"/>
    <row r="8725" ht="12.75" x14ac:dyDescent="0.2"/>
    <row r="8726" ht="12.75" x14ac:dyDescent="0.2"/>
    <row r="8727" ht="12.75" x14ac:dyDescent="0.2"/>
    <row r="8728" ht="12.75" x14ac:dyDescent="0.2"/>
    <row r="8729" ht="12.75" x14ac:dyDescent="0.2"/>
    <row r="8730" ht="12.75" x14ac:dyDescent="0.2"/>
    <row r="8731" ht="12.75" x14ac:dyDescent="0.2"/>
    <row r="8732" ht="12.75" x14ac:dyDescent="0.2"/>
    <row r="8733" ht="12.75" x14ac:dyDescent="0.2"/>
    <row r="8734" ht="12.75" x14ac:dyDescent="0.2"/>
    <row r="8735" ht="12.75" x14ac:dyDescent="0.2"/>
    <row r="8736" ht="12.75" x14ac:dyDescent="0.2"/>
    <row r="8737" ht="12.75" x14ac:dyDescent="0.2"/>
    <row r="8738" ht="12.75" x14ac:dyDescent="0.2"/>
    <row r="8739" ht="12.75" x14ac:dyDescent="0.2"/>
    <row r="8740" ht="12.75" x14ac:dyDescent="0.2"/>
    <row r="8741" ht="12.75" x14ac:dyDescent="0.2"/>
    <row r="8742" ht="12.75" x14ac:dyDescent="0.2"/>
    <row r="8743" ht="12.75" x14ac:dyDescent="0.2"/>
    <row r="8744" ht="12.75" x14ac:dyDescent="0.2"/>
    <row r="8745" ht="12.75" x14ac:dyDescent="0.2"/>
    <row r="8746" ht="12.75" x14ac:dyDescent="0.2"/>
    <row r="8747" ht="12.75" x14ac:dyDescent="0.2"/>
    <row r="8748" ht="12.75" x14ac:dyDescent="0.2"/>
    <row r="8749" ht="12.75" x14ac:dyDescent="0.2"/>
    <row r="8750" ht="12.75" x14ac:dyDescent="0.2"/>
    <row r="8751" ht="12.75" x14ac:dyDescent="0.2"/>
    <row r="8752" ht="12.75" x14ac:dyDescent="0.2"/>
    <row r="8753" ht="12.75" x14ac:dyDescent="0.2"/>
    <row r="8754" ht="12.75" x14ac:dyDescent="0.2"/>
    <row r="8755" ht="12.75" x14ac:dyDescent="0.2"/>
    <row r="8756" ht="12.75" x14ac:dyDescent="0.2"/>
    <row r="8757" ht="12.75" x14ac:dyDescent="0.2"/>
    <row r="8758" ht="12.75" x14ac:dyDescent="0.2"/>
    <row r="8759" ht="12.75" x14ac:dyDescent="0.2"/>
    <row r="8760" ht="12.75" x14ac:dyDescent="0.2"/>
    <row r="8761" ht="12.75" x14ac:dyDescent="0.2"/>
    <row r="8762" ht="12.75" x14ac:dyDescent="0.2"/>
    <row r="8763" ht="12.75" x14ac:dyDescent="0.2"/>
    <row r="8764" ht="12.75" x14ac:dyDescent="0.2"/>
    <row r="8765" ht="12.75" x14ac:dyDescent="0.2"/>
    <row r="8766" ht="12.75" x14ac:dyDescent="0.2"/>
    <row r="8767" ht="12.75" x14ac:dyDescent="0.2"/>
    <row r="8768" ht="12.75" x14ac:dyDescent="0.2"/>
    <row r="8769" ht="12.75" x14ac:dyDescent="0.2"/>
    <row r="8770" ht="12.75" x14ac:dyDescent="0.2"/>
    <row r="8771" ht="12.75" x14ac:dyDescent="0.2"/>
    <row r="8772" ht="12.75" x14ac:dyDescent="0.2"/>
    <row r="8773" ht="12.75" x14ac:dyDescent="0.2"/>
    <row r="8774" ht="12.75" x14ac:dyDescent="0.2"/>
    <row r="8775" ht="12.75" x14ac:dyDescent="0.2"/>
    <row r="8776" ht="12.75" x14ac:dyDescent="0.2"/>
    <row r="8777" ht="12.75" x14ac:dyDescent="0.2"/>
    <row r="8778" ht="12.75" x14ac:dyDescent="0.2"/>
    <row r="8779" ht="12.75" x14ac:dyDescent="0.2"/>
    <row r="8780" ht="12.75" x14ac:dyDescent="0.2"/>
    <row r="8781" ht="12.75" x14ac:dyDescent="0.2"/>
    <row r="8782" ht="12.75" x14ac:dyDescent="0.2"/>
    <row r="8783" ht="12.75" x14ac:dyDescent="0.2"/>
    <row r="8784" ht="12.75" x14ac:dyDescent="0.2"/>
    <row r="8785" ht="12.75" x14ac:dyDescent="0.2"/>
    <row r="8786" ht="12.75" x14ac:dyDescent="0.2"/>
    <row r="8787" ht="12.75" x14ac:dyDescent="0.2"/>
    <row r="8788" ht="12.75" x14ac:dyDescent="0.2"/>
    <row r="8789" ht="12.75" x14ac:dyDescent="0.2"/>
    <row r="8790" ht="12.75" x14ac:dyDescent="0.2"/>
    <row r="8791" ht="12.75" x14ac:dyDescent="0.2"/>
    <row r="8792" ht="12.75" x14ac:dyDescent="0.2"/>
    <row r="8793" ht="12.75" x14ac:dyDescent="0.2"/>
    <row r="8794" ht="12.75" x14ac:dyDescent="0.2"/>
    <row r="8795" ht="12.75" x14ac:dyDescent="0.2"/>
    <row r="8796" ht="12.75" x14ac:dyDescent="0.2"/>
    <row r="8797" ht="12.75" x14ac:dyDescent="0.2"/>
    <row r="8798" ht="12.75" x14ac:dyDescent="0.2"/>
    <row r="8799" ht="12.75" x14ac:dyDescent="0.2"/>
    <row r="8800" ht="12.75" x14ac:dyDescent="0.2"/>
    <row r="8801" ht="12.75" x14ac:dyDescent="0.2"/>
    <row r="8802" ht="12.75" x14ac:dyDescent="0.2"/>
    <row r="8803" ht="12.75" x14ac:dyDescent="0.2"/>
    <row r="8804" ht="12.75" x14ac:dyDescent="0.2"/>
    <row r="8805" ht="12.75" x14ac:dyDescent="0.2"/>
    <row r="8806" ht="12.75" x14ac:dyDescent="0.2"/>
    <row r="8807" ht="12.75" x14ac:dyDescent="0.2"/>
    <row r="8808" ht="12.75" x14ac:dyDescent="0.2"/>
    <row r="8809" ht="12.75" x14ac:dyDescent="0.2"/>
    <row r="8810" ht="12.75" x14ac:dyDescent="0.2"/>
    <row r="8811" ht="12.75" x14ac:dyDescent="0.2"/>
    <row r="8812" ht="12.75" x14ac:dyDescent="0.2"/>
    <row r="8813" ht="12.75" x14ac:dyDescent="0.2"/>
    <row r="8814" ht="12.75" x14ac:dyDescent="0.2"/>
    <row r="8815" ht="12.75" x14ac:dyDescent="0.2"/>
    <row r="8816" ht="12.75" x14ac:dyDescent="0.2"/>
    <row r="8817" ht="12.75" x14ac:dyDescent="0.2"/>
    <row r="8818" ht="12.75" x14ac:dyDescent="0.2"/>
    <row r="8819" ht="12.75" x14ac:dyDescent="0.2"/>
    <row r="8820" ht="12.75" x14ac:dyDescent="0.2"/>
    <row r="8821" ht="12.75" x14ac:dyDescent="0.2"/>
    <row r="8822" ht="12.75" x14ac:dyDescent="0.2"/>
    <row r="8823" ht="12.75" x14ac:dyDescent="0.2"/>
    <row r="8824" ht="12.75" x14ac:dyDescent="0.2"/>
    <row r="8825" ht="12.75" x14ac:dyDescent="0.2"/>
    <row r="8826" ht="12.75" x14ac:dyDescent="0.2"/>
    <row r="8827" ht="12.75" x14ac:dyDescent="0.2"/>
    <row r="8828" ht="12.75" x14ac:dyDescent="0.2"/>
    <row r="8829" ht="12.75" x14ac:dyDescent="0.2"/>
    <row r="8830" ht="12.75" x14ac:dyDescent="0.2"/>
    <row r="8831" ht="12.75" x14ac:dyDescent="0.2"/>
    <row r="8832" ht="12.75" x14ac:dyDescent="0.2"/>
    <row r="8833" ht="12.75" x14ac:dyDescent="0.2"/>
    <row r="8834" ht="12.75" x14ac:dyDescent="0.2"/>
    <row r="8835" ht="12.75" x14ac:dyDescent="0.2"/>
    <row r="8836" ht="12.75" x14ac:dyDescent="0.2"/>
    <row r="8837" ht="12.75" x14ac:dyDescent="0.2"/>
    <row r="8838" ht="12.75" x14ac:dyDescent="0.2"/>
    <row r="8839" ht="12.75" x14ac:dyDescent="0.2"/>
    <row r="8840" ht="12.75" x14ac:dyDescent="0.2"/>
    <row r="8841" ht="12.75" x14ac:dyDescent="0.2"/>
    <row r="8842" ht="12.75" x14ac:dyDescent="0.2"/>
    <row r="8843" ht="12.75" x14ac:dyDescent="0.2"/>
    <row r="8844" ht="12.75" x14ac:dyDescent="0.2"/>
    <row r="8845" ht="12.75" x14ac:dyDescent="0.2"/>
    <row r="8846" ht="12.75" x14ac:dyDescent="0.2"/>
    <row r="8847" ht="12.75" x14ac:dyDescent="0.2"/>
    <row r="8848" ht="12.75" x14ac:dyDescent="0.2"/>
    <row r="8849" ht="12.75" x14ac:dyDescent="0.2"/>
    <row r="8850" ht="12.75" x14ac:dyDescent="0.2"/>
    <row r="8851" ht="12.75" x14ac:dyDescent="0.2"/>
    <row r="8852" ht="12.75" x14ac:dyDescent="0.2"/>
    <row r="8853" ht="12.75" x14ac:dyDescent="0.2"/>
    <row r="8854" ht="12.75" x14ac:dyDescent="0.2"/>
    <row r="8855" ht="12.75" x14ac:dyDescent="0.2"/>
    <row r="8856" ht="12.75" x14ac:dyDescent="0.2"/>
    <row r="8857" ht="12.75" x14ac:dyDescent="0.2"/>
    <row r="8858" ht="12.75" x14ac:dyDescent="0.2"/>
    <row r="8859" ht="12.75" x14ac:dyDescent="0.2"/>
    <row r="8860" ht="12.75" x14ac:dyDescent="0.2"/>
    <row r="8861" ht="12.75" x14ac:dyDescent="0.2"/>
    <row r="8862" ht="12.75" x14ac:dyDescent="0.2"/>
    <row r="8863" ht="12.75" x14ac:dyDescent="0.2"/>
    <row r="8864" ht="12.75" x14ac:dyDescent="0.2"/>
    <row r="8865" ht="12.75" x14ac:dyDescent="0.2"/>
    <row r="8866" ht="12.75" x14ac:dyDescent="0.2"/>
    <row r="8867" ht="12.75" x14ac:dyDescent="0.2"/>
    <row r="8868" ht="12.75" x14ac:dyDescent="0.2"/>
    <row r="8869" ht="12.75" x14ac:dyDescent="0.2"/>
    <row r="8870" ht="12.75" x14ac:dyDescent="0.2"/>
    <row r="8871" ht="12.75" x14ac:dyDescent="0.2"/>
    <row r="8872" ht="12.75" x14ac:dyDescent="0.2"/>
    <row r="8873" ht="12.75" x14ac:dyDescent="0.2"/>
    <row r="8874" ht="12.75" x14ac:dyDescent="0.2"/>
    <row r="8875" ht="12.75" x14ac:dyDescent="0.2"/>
    <row r="8876" ht="12.75" x14ac:dyDescent="0.2"/>
    <row r="8877" ht="12.75" x14ac:dyDescent="0.2"/>
    <row r="8878" ht="12.75" x14ac:dyDescent="0.2"/>
    <row r="8879" ht="12.75" x14ac:dyDescent="0.2"/>
    <row r="8880" ht="12.75" x14ac:dyDescent="0.2"/>
    <row r="8881" ht="12.75" x14ac:dyDescent="0.2"/>
    <row r="8882" ht="12.75" x14ac:dyDescent="0.2"/>
    <row r="8883" ht="12.75" x14ac:dyDescent="0.2"/>
    <row r="8884" ht="12.75" x14ac:dyDescent="0.2"/>
    <row r="8885" ht="12.75" x14ac:dyDescent="0.2"/>
    <row r="8886" ht="12.75" x14ac:dyDescent="0.2"/>
    <row r="8887" ht="12.75" x14ac:dyDescent="0.2"/>
    <row r="8888" ht="12.75" x14ac:dyDescent="0.2"/>
    <row r="8889" ht="12.75" x14ac:dyDescent="0.2"/>
    <row r="8890" ht="12.75" x14ac:dyDescent="0.2"/>
    <row r="8891" ht="12.75" x14ac:dyDescent="0.2"/>
    <row r="8892" ht="12.75" x14ac:dyDescent="0.2"/>
    <row r="8893" ht="12.75" x14ac:dyDescent="0.2"/>
    <row r="8894" ht="12.75" x14ac:dyDescent="0.2"/>
    <row r="8895" ht="12.75" x14ac:dyDescent="0.2"/>
    <row r="8896" ht="12.75" x14ac:dyDescent="0.2"/>
    <row r="8897" ht="12.75" x14ac:dyDescent="0.2"/>
    <row r="8898" ht="12.75" x14ac:dyDescent="0.2"/>
    <row r="8899" ht="12.75" x14ac:dyDescent="0.2"/>
    <row r="8900" ht="12.75" x14ac:dyDescent="0.2"/>
    <row r="8901" ht="12.75" x14ac:dyDescent="0.2"/>
    <row r="8902" ht="12.75" x14ac:dyDescent="0.2"/>
    <row r="8903" ht="12.75" x14ac:dyDescent="0.2"/>
    <row r="8904" ht="12.75" x14ac:dyDescent="0.2"/>
    <row r="8905" ht="12.75" x14ac:dyDescent="0.2"/>
    <row r="8906" ht="12.75" x14ac:dyDescent="0.2"/>
    <row r="8907" ht="12.75" x14ac:dyDescent="0.2"/>
    <row r="8908" ht="12.75" x14ac:dyDescent="0.2"/>
    <row r="8909" ht="12.75" x14ac:dyDescent="0.2"/>
    <row r="8910" ht="12.75" x14ac:dyDescent="0.2"/>
    <row r="8911" ht="12.75" x14ac:dyDescent="0.2"/>
    <row r="8912" ht="12.75" x14ac:dyDescent="0.2"/>
    <row r="8913" ht="12.75" x14ac:dyDescent="0.2"/>
    <row r="8914" ht="12.75" x14ac:dyDescent="0.2"/>
    <row r="8915" ht="12.75" x14ac:dyDescent="0.2"/>
    <row r="8916" ht="12.75" x14ac:dyDescent="0.2"/>
    <row r="8917" ht="12.75" x14ac:dyDescent="0.2"/>
    <row r="8918" ht="12.75" x14ac:dyDescent="0.2"/>
    <row r="8919" ht="12.75" x14ac:dyDescent="0.2"/>
    <row r="8920" ht="12.75" x14ac:dyDescent="0.2"/>
    <row r="8921" ht="12.75" x14ac:dyDescent="0.2"/>
    <row r="8922" ht="12.75" x14ac:dyDescent="0.2"/>
    <row r="8923" ht="12.75" x14ac:dyDescent="0.2"/>
    <row r="8924" ht="12.75" x14ac:dyDescent="0.2"/>
    <row r="8925" ht="12.75" x14ac:dyDescent="0.2"/>
    <row r="8926" ht="12.75" x14ac:dyDescent="0.2"/>
    <row r="8927" ht="12.75" x14ac:dyDescent="0.2"/>
    <row r="8928" ht="12.75" x14ac:dyDescent="0.2"/>
    <row r="8929" ht="12.75" x14ac:dyDescent="0.2"/>
    <row r="8930" ht="12.75" x14ac:dyDescent="0.2"/>
    <row r="8931" ht="12.75" x14ac:dyDescent="0.2"/>
    <row r="8932" ht="12.75" x14ac:dyDescent="0.2"/>
    <row r="8933" ht="12.75" x14ac:dyDescent="0.2"/>
    <row r="8934" ht="12.75" x14ac:dyDescent="0.2"/>
    <row r="8935" ht="12.75" x14ac:dyDescent="0.2"/>
    <row r="8936" ht="12.75" x14ac:dyDescent="0.2"/>
    <row r="8937" ht="12.75" x14ac:dyDescent="0.2"/>
    <row r="8938" ht="12.75" x14ac:dyDescent="0.2"/>
    <row r="8939" ht="12.75" x14ac:dyDescent="0.2"/>
    <row r="8940" ht="12.75" x14ac:dyDescent="0.2"/>
    <row r="8941" ht="12.75" x14ac:dyDescent="0.2"/>
    <row r="8942" ht="12.75" x14ac:dyDescent="0.2"/>
    <row r="8943" ht="12.75" x14ac:dyDescent="0.2"/>
    <row r="8944" ht="12.75" x14ac:dyDescent="0.2"/>
    <row r="8945" ht="12.75" x14ac:dyDescent="0.2"/>
    <row r="8946" ht="12.75" x14ac:dyDescent="0.2"/>
    <row r="8947" ht="12.75" x14ac:dyDescent="0.2"/>
    <row r="8948" ht="12.75" x14ac:dyDescent="0.2"/>
    <row r="8949" ht="12.75" x14ac:dyDescent="0.2"/>
    <row r="8950" ht="12.75" x14ac:dyDescent="0.2"/>
    <row r="8951" ht="12.75" x14ac:dyDescent="0.2"/>
    <row r="8952" ht="12.75" x14ac:dyDescent="0.2"/>
    <row r="8953" ht="12.75" x14ac:dyDescent="0.2"/>
    <row r="8954" ht="12.75" x14ac:dyDescent="0.2"/>
    <row r="8955" ht="12.75" x14ac:dyDescent="0.2"/>
    <row r="8956" ht="12.75" x14ac:dyDescent="0.2"/>
    <row r="8957" ht="12.75" x14ac:dyDescent="0.2"/>
    <row r="8958" ht="12.75" x14ac:dyDescent="0.2"/>
    <row r="8959" ht="12.75" x14ac:dyDescent="0.2"/>
    <row r="8960" ht="12.75" x14ac:dyDescent="0.2"/>
    <row r="8961" ht="12.75" x14ac:dyDescent="0.2"/>
    <row r="8962" ht="12.75" x14ac:dyDescent="0.2"/>
    <row r="8963" ht="12.75" x14ac:dyDescent="0.2"/>
    <row r="8964" ht="12.75" x14ac:dyDescent="0.2"/>
    <row r="8965" ht="12.75" x14ac:dyDescent="0.2"/>
    <row r="8966" ht="12.75" x14ac:dyDescent="0.2"/>
    <row r="8967" ht="12.75" x14ac:dyDescent="0.2"/>
    <row r="8968" ht="12.75" x14ac:dyDescent="0.2"/>
    <row r="8969" ht="12.75" x14ac:dyDescent="0.2"/>
    <row r="8970" ht="12.75" x14ac:dyDescent="0.2"/>
    <row r="8971" ht="12.75" x14ac:dyDescent="0.2"/>
    <row r="8972" ht="12.75" x14ac:dyDescent="0.2"/>
    <row r="8973" ht="12.75" x14ac:dyDescent="0.2"/>
    <row r="8974" ht="12.75" x14ac:dyDescent="0.2"/>
    <row r="8975" ht="12.75" x14ac:dyDescent="0.2"/>
    <row r="8976" ht="12.75" x14ac:dyDescent="0.2"/>
    <row r="8977" ht="12.75" x14ac:dyDescent="0.2"/>
    <row r="8978" ht="12.75" x14ac:dyDescent="0.2"/>
    <row r="8979" ht="12.75" x14ac:dyDescent="0.2"/>
    <row r="8980" ht="12.75" x14ac:dyDescent="0.2"/>
    <row r="8981" ht="12.75" x14ac:dyDescent="0.2"/>
    <row r="8982" ht="12.75" x14ac:dyDescent="0.2"/>
    <row r="8983" ht="12.75" x14ac:dyDescent="0.2"/>
    <row r="8984" ht="12.75" x14ac:dyDescent="0.2"/>
    <row r="8985" ht="12.75" x14ac:dyDescent="0.2"/>
    <row r="8986" ht="12.75" x14ac:dyDescent="0.2"/>
    <row r="8987" ht="12.75" x14ac:dyDescent="0.2"/>
    <row r="8988" ht="12.75" x14ac:dyDescent="0.2"/>
    <row r="8989" ht="12.75" x14ac:dyDescent="0.2"/>
    <row r="8990" ht="12.75" x14ac:dyDescent="0.2"/>
    <row r="8991" ht="12.75" x14ac:dyDescent="0.2"/>
    <row r="8992" ht="12.75" x14ac:dyDescent="0.2"/>
    <row r="8993" ht="12.75" x14ac:dyDescent="0.2"/>
    <row r="8994" ht="12.75" x14ac:dyDescent="0.2"/>
    <row r="8995" ht="12.75" x14ac:dyDescent="0.2"/>
    <row r="8996" ht="12.75" x14ac:dyDescent="0.2"/>
    <row r="8997" ht="12.75" x14ac:dyDescent="0.2"/>
    <row r="8998" ht="12.75" x14ac:dyDescent="0.2"/>
    <row r="8999" ht="12.75" x14ac:dyDescent="0.2"/>
    <row r="9000" ht="12.75" x14ac:dyDescent="0.2"/>
    <row r="9001" ht="12.75" x14ac:dyDescent="0.2"/>
    <row r="9002" ht="12.75" x14ac:dyDescent="0.2"/>
    <row r="9003" ht="12.75" x14ac:dyDescent="0.2"/>
    <row r="9004" ht="12.75" x14ac:dyDescent="0.2"/>
    <row r="9005" ht="12.75" x14ac:dyDescent="0.2"/>
    <row r="9006" ht="12.75" x14ac:dyDescent="0.2"/>
    <row r="9007" ht="12.75" x14ac:dyDescent="0.2"/>
    <row r="9008" ht="12.75" x14ac:dyDescent="0.2"/>
    <row r="9009" ht="12.75" x14ac:dyDescent="0.2"/>
    <row r="9010" ht="12.75" x14ac:dyDescent="0.2"/>
    <row r="9011" ht="12.75" x14ac:dyDescent="0.2"/>
    <row r="9012" ht="12.75" x14ac:dyDescent="0.2"/>
    <row r="9013" ht="12.75" x14ac:dyDescent="0.2"/>
    <row r="9014" ht="12.75" x14ac:dyDescent="0.2"/>
    <row r="9015" ht="12.75" x14ac:dyDescent="0.2"/>
    <row r="9016" ht="12.75" x14ac:dyDescent="0.2"/>
    <row r="9017" ht="12.75" x14ac:dyDescent="0.2"/>
    <row r="9018" ht="12.75" x14ac:dyDescent="0.2"/>
    <row r="9019" ht="12.75" x14ac:dyDescent="0.2"/>
    <row r="9020" ht="12.75" x14ac:dyDescent="0.2"/>
    <row r="9021" ht="12.75" x14ac:dyDescent="0.2"/>
    <row r="9022" ht="12.75" x14ac:dyDescent="0.2"/>
    <row r="9023" ht="12.75" x14ac:dyDescent="0.2"/>
    <row r="9024" ht="12.75" x14ac:dyDescent="0.2"/>
    <row r="9025" ht="12.75" x14ac:dyDescent="0.2"/>
    <row r="9026" ht="12.75" x14ac:dyDescent="0.2"/>
    <row r="9027" ht="12.75" x14ac:dyDescent="0.2"/>
    <row r="9028" ht="12.75" x14ac:dyDescent="0.2"/>
    <row r="9029" ht="12.75" x14ac:dyDescent="0.2"/>
    <row r="9030" ht="12.75" x14ac:dyDescent="0.2"/>
    <row r="9031" ht="12.75" x14ac:dyDescent="0.2"/>
    <row r="9032" ht="12.75" x14ac:dyDescent="0.2"/>
    <row r="9033" ht="12.75" x14ac:dyDescent="0.2"/>
    <row r="9034" ht="12.75" x14ac:dyDescent="0.2"/>
    <row r="9035" ht="12.75" x14ac:dyDescent="0.2"/>
    <row r="9036" ht="12.75" x14ac:dyDescent="0.2"/>
    <row r="9037" ht="12.75" x14ac:dyDescent="0.2"/>
    <row r="9038" ht="12.75" x14ac:dyDescent="0.2"/>
    <row r="9039" ht="12.75" x14ac:dyDescent="0.2"/>
    <row r="9040" ht="12.75" x14ac:dyDescent="0.2"/>
    <row r="9041" ht="12.75" x14ac:dyDescent="0.2"/>
    <row r="9042" ht="12.75" x14ac:dyDescent="0.2"/>
    <row r="9043" ht="12.75" x14ac:dyDescent="0.2"/>
    <row r="9044" ht="12.75" x14ac:dyDescent="0.2"/>
    <row r="9045" ht="12.75" x14ac:dyDescent="0.2"/>
    <row r="9046" ht="12.75" x14ac:dyDescent="0.2"/>
    <row r="9047" ht="12.75" x14ac:dyDescent="0.2"/>
    <row r="9048" ht="12.75" x14ac:dyDescent="0.2"/>
    <row r="9049" ht="12.75" x14ac:dyDescent="0.2"/>
    <row r="9050" ht="12.75" x14ac:dyDescent="0.2"/>
    <row r="9051" ht="12.75" x14ac:dyDescent="0.2"/>
    <row r="9052" ht="12.75" x14ac:dyDescent="0.2"/>
    <row r="9053" ht="12.75" x14ac:dyDescent="0.2"/>
    <row r="9054" ht="12.75" x14ac:dyDescent="0.2"/>
    <row r="9055" ht="12.75" x14ac:dyDescent="0.2"/>
    <row r="9056" ht="12.75" x14ac:dyDescent="0.2"/>
    <row r="9057" ht="12.75" x14ac:dyDescent="0.2"/>
    <row r="9058" ht="12.75" x14ac:dyDescent="0.2"/>
    <row r="9059" ht="12.75" x14ac:dyDescent="0.2"/>
    <row r="9060" ht="12.75" x14ac:dyDescent="0.2"/>
    <row r="9061" ht="12.75" x14ac:dyDescent="0.2"/>
    <row r="9062" ht="12.75" x14ac:dyDescent="0.2"/>
    <row r="9063" ht="12.75" x14ac:dyDescent="0.2"/>
    <row r="9064" ht="12.75" x14ac:dyDescent="0.2"/>
    <row r="9065" ht="12.75" x14ac:dyDescent="0.2"/>
    <row r="9066" ht="12.75" x14ac:dyDescent="0.2"/>
    <row r="9067" ht="12.75" x14ac:dyDescent="0.2"/>
    <row r="9068" ht="12.75" x14ac:dyDescent="0.2"/>
    <row r="9069" ht="12.75" x14ac:dyDescent="0.2"/>
    <row r="9070" ht="12.75" x14ac:dyDescent="0.2"/>
    <row r="9071" ht="12.75" x14ac:dyDescent="0.2"/>
    <row r="9072" ht="12.75" x14ac:dyDescent="0.2"/>
    <row r="9073" ht="12.75" x14ac:dyDescent="0.2"/>
    <row r="9074" ht="12.75" x14ac:dyDescent="0.2"/>
    <row r="9075" ht="12.75" x14ac:dyDescent="0.2"/>
    <row r="9076" ht="12.75" x14ac:dyDescent="0.2"/>
    <row r="9077" ht="12.75" x14ac:dyDescent="0.2"/>
    <row r="9078" ht="12.75" x14ac:dyDescent="0.2"/>
    <row r="9079" ht="12.75" x14ac:dyDescent="0.2"/>
    <row r="9080" ht="12.75" x14ac:dyDescent="0.2"/>
    <row r="9081" ht="12.75" x14ac:dyDescent="0.2"/>
    <row r="9082" ht="12.75" x14ac:dyDescent="0.2"/>
    <row r="9083" ht="12.75" x14ac:dyDescent="0.2"/>
    <row r="9084" ht="12.75" x14ac:dyDescent="0.2"/>
    <row r="9085" ht="12.75" x14ac:dyDescent="0.2"/>
    <row r="9086" ht="12.75" x14ac:dyDescent="0.2"/>
    <row r="9087" ht="12.75" x14ac:dyDescent="0.2"/>
    <row r="9088" ht="12.75" x14ac:dyDescent="0.2"/>
    <row r="9089" ht="12.75" x14ac:dyDescent="0.2"/>
    <row r="9090" ht="12.75" x14ac:dyDescent="0.2"/>
    <row r="9091" ht="12.75" x14ac:dyDescent="0.2"/>
    <row r="9092" ht="12.75" x14ac:dyDescent="0.2"/>
    <row r="9093" ht="12.75" x14ac:dyDescent="0.2"/>
    <row r="9094" ht="12.75" x14ac:dyDescent="0.2"/>
    <row r="9095" ht="12.75" x14ac:dyDescent="0.2"/>
    <row r="9096" ht="12.75" x14ac:dyDescent="0.2"/>
    <row r="9097" ht="12.75" x14ac:dyDescent="0.2"/>
    <row r="9098" ht="12.75" x14ac:dyDescent="0.2"/>
    <row r="9099" ht="12.75" x14ac:dyDescent="0.2"/>
    <row r="9100" ht="12.75" x14ac:dyDescent="0.2"/>
    <row r="9101" ht="12.75" x14ac:dyDescent="0.2"/>
    <row r="9102" ht="12.75" x14ac:dyDescent="0.2"/>
    <row r="9103" ht="12.75" x14ac:dyDescent="0.2"/>
    <row r="9104" ht="12.75" x14ac:dyDescent="0.2"/>
    <row r="9105" ht="12.75" x14ac:dyDescent="0.2"/>
    <row r="9106" ht="12.75" x14ac:dyDescent="0.2"/>
    <row r="9107" ht="12.75" x14ac:dyDescent="0.2"/>
    <row r="9108" ht="12.75" x14ac:dyDescent="0.2"/>
    <row r="9109" ht="12.75" x14ac:dyDescent="0.2"/>
    <row r="9110" ht="12.75" x14ac:dyDescent="0.2"/>
    <row r="9111" ht="12.75" x14ac:dyDescent="0.2"/>
    <row r="9112" ht="12.75" x14ac:dyDescent="0.2"/>
    <row r="9113" ht="12.75" x14ac:dyDescent="0.2"/>
    <row r="9114" ht="12.75" x14ac:dyDescent="0.2"/>
    <row r="9115" ht="12.75" x14ac:dyDescent="0.2"/>
    <row r="9116" ht="12.75" x14ac:dyDescent="0.2"/>
    <row r="9117" ht="12.75" x14ac:dyDescent="0.2"/>
    <row r="9118" ht="12.75" x14ac:dyDescent="0.2"/>
    <row r="9119" ht="12.75" x14ac:dyDescent="0.2"/>
    <row r="9120" ht="12.75" x14ac:dyDescent="0.2"/>
    <row r="9121" ht="12.75" x14ac:dyDescent="0.2"/>
    <row r="9122" ht="12.75" x14ac:dyDescent="0.2"/>
    <row r="9123" ht="12.75" x14ac:dyDescent="0.2"/>
    <row r="9124" ht="12.75" x14ac:dyDescent="0.2"/>
    <row r="9125" ht="12.75" x14ac:dyDescent="0.2"/>
    <row r="9126" ht="12.75" x14ac:dyDescent="0.2"/>
    <row r="9127" ht="12.75" x14ac:dyDescent="0.2"/>
    <row r="9128" ht="12.75" x14ac:dyDescent="0.2"/>
    <row r="9129" ht="12.75" x14ac:dyDescent="0.2"/>
    <row r="9130" ht="12.75" x14ac:dyDescent="0.2"/>
    <row r="9131" ht="12.75" x14ac:dyDescent="0.2"/>
    <row r="9132" ht="12.75" x14ac:dyDescent="0.2"/>
    <row r="9133" ht="12.75" x14ac:dyDescent="0.2"/>
    <row r="9134" ht="12.75" x14ac:dyDescent="0.2"/>
    <row r="9135" ht="12.75" x14ac:dyDescent="0.2"/>
    <row r="9136" ht="12.75" x14ac:dyDescent="0.2"/>
    <row r="9137" ht="12.75" x14ac:dyDescent="0.2"/>
    <row r="9138" ht="12.75" x14ac:dyDescent="0.2"/>
    <row r="9139" ht="12.75" x14ac:dyDescent="0.2"/>
    <row r="9140" ht="12.75" x14ac:dyDescent="0.2"/>
    <row r="9141" ht="12.75" x14ac:dyDescent="0.2"/>
    <row r="9142" ht="12.75" x14ac:dyDescent="0.2"/>
    <row r="9143" ht="12.75" x14ac:dyDescent="0.2"/>
    <row r="9144" ht="12.75" x14ac:dyDescent="0.2"/>
    <row r="9145" ht="12.75" x14ac:dyDescent="0.2"/>
    <row r="9146" ht="12.75" x14ac:dyDescent="0.2"/>
    <row r="9147" ht="12.75" x14ac:dyDescent="0.2"/>
    <row r="9148" ht="12.75" x14ac:dyDescent="0.2"/>
    <row r="9149" ht="12.75" x14ac:dyDescent="0.2"/>
    <row r="9150" ht="12.75" x14ac:dyDescent="0.2"/>
    <row r="9151" ht="12.75" x14ac:dyDescent="0.2"/>
    <row r="9152" ht="12.75" x14ac:dyDescent="0.2"/>
    <row r="9153" ht="12.75" x14ac:dyDescent="0.2"/>
    <row r="9154" ht="12.75" x14ac:dyDescent="0.2"/>
    <row r="9155" ht="12.75" x14ac:dyDescent="0.2"/>
    <row r="9156" ht="12.75" x14ac:dyDescent="0.2"/>
    <row r="9157" ht="12.75" x14ac:dyDescent="0.2"/>
    <row r="9158" ht="12.75" x14ac:dyDescent="0.2"/>
    <row r="9159" ht="12.75" x14ac:dyDescent="0.2"/>
    <row r="9160" ht="12.75" x14ac:dyDescent="0.2"/>
    <row r="9161" ht="12.75" x14ac:dyDescent="0.2"/>
    <row r="9162" ht="12.75" x14ac:dyDescent="0.2"/>
    <row r="9163" ht="12.75" x14ac:dyDescent="0.2"/>
    <row r="9164" ht="12.75" x14ac:dyDescent="0.2"/>
    <row r="9165" ht="12.75" x14ac:dyDescent="0.2"/>
    <row r="9166" ht="12.75" x14ac:dyDescent="0.2"/>
    <row r="9167" ht="12.75" x14ac:dyDescent="0.2"/>
    <row r="9168" ht="12.75" x14ac:dyDescent="0.2"/>
    <row r="9169" ht="12.75" x14ac:dyDescent="0.2"/>
    <row r="9170" ht="12.75" x14ac:dyDescent="0.2"/>
    <row r="9171" ht="12.75" x14ac:dyDescent="0.2"/>
    <row r="9172" ht="12.75" x14ac:dyDescent="0.2"/>
    <row r="9173" ht="12.75" x14ac:dyDescent="0.2"/>
    <row r="9174" ht="12.75" x14ac:dyDescent="0.2"/>
    <row r="9175" ht="12.75" x14ac:dyDescent="0.2"/>
    <row r="9176" ht="12.75" x14ac:dyDescent="0.2"/>
    <row r="9177" ht="12.75" x14ac:dyDescent="0.2"/>
    <row r="9178" ht="12.75" x14ac:dyDescent="0.2"/>
    <row r="9179" ht="12.75" x14ac:dyDescent="0.2"/>
    <row r="9180" ht="12.75" x14ac:dyDescent="0.2"/>
    <row r="9181" ht="12.75" x14ac:dyDescent="0.2"/>
    <row r="9182" ht="12.75" x14ac:dyDescent="0.2"/>
    <row r="9183" ht="12.75" x14ac:dyDescent="0.2"/>
    <row r="9184" ht="12.75" x14ac:dyDescent="0.2"/>
    <row r="9185" ht="12.75" x14ac:dyDescent="0.2"/>
    <row r="9186" ht="12.75" x14ac:dyDescent="0.2"/>
    <row r="9187" ht="12.75" x14ac:dyDescent="0.2"/>
    <row r="9188" ht="12.75" x14ac:dyDescent="0.2"/>
    <row r="9189" ht="12.75" x14ac:dyDescent="0.2"/>
    <row r="9190" ht="12.75" x14ac:dyDescent="0.2"/>
    <row r="9191" ht="12.75" x14ac:dyDescent="0.2"/>
    <row r="9192" ht="12.75" x14ac:dyDescent="0.2"/>
    <row r="9193" ht="12.75" x14ac:dyDescent="0.2"/>
    <row r="9194" ht="12.75" x14ac:dyDescent="0.2"/>
    <row r="9195" ht="12.75" x14ac:dyDescent="0.2"/>
    <row r="9196" ht="12.75" x14ac:dyDescent="0.2"/>
    <row r="9197" ht="12.75" x14ac:dyDescent="0.2"/>
    <row r="9198" ht="12.75" x14ac:dyDescent="0.2"/>
    <row r="9199" ht="12.75" x14ac:dyDescent="0.2"/>
    <row r="9200" ht="12.75" x14ac:dyDescent="0.2"/>
    <row r="9201" ht="12.75" x14ac:dyDescent="0.2"/>
    <row r="9202" ht="12.75" x14ac:dyDescent="0.2"/>
    <row r="9203" ht="12.75" x14ac:dyDescent="0.2"/>
    <row r="9204" ht="12.75" x14ac:dyDescent="0.2"/>
    <row r="9205" ht="12.75" x14ac:dyDescent="0.2"/>
    <row r="9206" ht="12.75" x14ac:dyDescent="0.2"/>
    <row r="9207" ht="12.75" x14ac:dyDescent="0.2"/>
    <row r="9208" ht="12.75" x14ac:dyDescent="0.2"/>
    <row r="9209" ht="12.75" x14ac:dyDescent="0.2"/>
    <row r="9210" ht="12.75" x14ac:dyDescent="0.2"/>
    <row r="9211" ht="12.75" x14ac:dyDescent="0.2"/>
    <row r="9212" ht="12.75" x14ac:dyDescent="0.2"/>
    <row r="9213" ht="12.75" x14ac:dyDescent="0.2"/>
    <row r="9214" ht="12.75" x14ac:dyDescent="0.2"/>
    <row r="9215" ht="12.75" x14ac:dyDescent="0.2"/>
    <row r="9216" ht="12.75" x14ac:dyDescent="0.2"/>
    <row r="9217" ht="12.75" x14ac:dyDescent="0.2"/>
    <row r="9218" ht="12.75" x14ac:dyDescent="0.2"/>
    <row r="9219" ht="12.75" x14ac:dyDescent="0.2"/>
    <row r="9220" ht="12.75" x14ac:dyDescent="0.2"/>
    <row r="9221" ht="12.75" x14ac:dyDescent="0.2"/>
    <row r="9222" ht="12.75" x14ac:dyDescent="0.2"/>
    <row r="9223" ht="12.75" x14ac:dyDescent="0.2"/>
    <row r="9224" ht="12.75" x14ac:dyDescent="0.2"/>
    <row r="9225" ht="12.75" x14ac:dyDescent="0.2"/>
    <row r="9226" ht="12.75" x14ac:dyDescent="0.2"/>
    <row r="9227" ht="12.75" x14ac:dyDescent="0.2"/>
    <row r="9228" ht="12.75" x14ac:dyDescent="0.2"/>
    <row r="9229" ht="12.75" x14ac:dyDescent="0.2"/>
    <row r="9230" ht="12.75" x14ac:dyDescent="0.2"/>
    <row r="9231" ht="12.75" x14ac:dyDescent="0.2"/>
    <row r="9232" ht="12.75" x14ac:dyDescent="0.2"/>
    <row r="9233" ht="12.75" x14ac:dyDescent="0.2"/>
    <row r="9234" ht="12.75" x14ac:dyDescent="0.2"/>
    <row r="9235" ht="12.75" x14ac:dyDescent="0.2"/>
    <row r="9236" ht="12.75" x14ac:dyDescent="0.2"/>
    <row r="9237" ht="12.75" x14ac:dyDescent="0.2"/>
    <row r="9238" ht="12.75" x14ac:dyDescent="0.2"/>
    <row r="9239" ht="12.75" x14ac:dyDescent="0.2"/>
    <row r="9240" ht="12.75" x14ac:dyDescent="0.2"/>
    <row r="9241" ht="12.75" x14ac:dyDescent="0.2"/>
    <row r="9242" ht="12.75" x14ac:dyDescent="0.2"/>
    <row r="9243" ht="12.75" x14ac:dyDescent="0.2"/>
    <row r="9244" ht="12.75" x14ac:dyDescent="0.2"/>
    <row r="9245" ht="12.75" x14ac:dyDescent="0.2"/>
    <row r="9246" ht="12.75" x14ac:dyDescent="0.2"/>
    <row r="9247" ht="12.75" x14ac:dyDescent="0.2"/>
    <row r="9248" ht="12.75" x14ac:dyDescent="0.2"/>
    <row r="9249" ht="12.75" x14ac:dyDescent="0.2"/>
    <row r="9250" ht="12.75" x14ac:dyDescent="0.2"/>
    <row r="9251" ht="12.75" x14ac:dyDescent="0.2"/>
    <row r="9252" ht="12.75" x14ac:dyDescent="0.2"/>
    <row r="9253" ht="12.75" x14ac:dyDescent="0.2"/>
    <row r="9254" ht="12.75" x14ac:dyDescent="0.2"/>
    <row r="9255" ht="12.75" x14ac:dyDescent="0.2"/>
    <row r="9256" ht="12.75" x14ac:dyDescent="0.2"/>
    <row r="9257" ht="12.75" x14ac:dyDescent="0.2"/>
    <row r="9258" ht="12.75" x14ac:dyDescent="0.2"/>
    <row r="9259" ht="12.75" x14ac:dyDescent="0.2"/>
    <row r="9260" ht="12.75" x14ac:dyDescent="0.2"/>
    <row r="9261" ht="12.75" x14ac:dyDescent="0.2"/>
    <row r="9262" ht="12.75" x14ac:dyDescent="0.2"/>
    <row r="9263" ht="12.75" x14ac:dyDescent="0.2"/>
    <row r="9264" ht="12.75" x14ac:dyDescent="0.2"/>
    <row r="9265" ht="12.75" x14ac:dyDescent="0.2"/>
    <row r="9266" ht="12.75" x14ac:dyDescent="0.2"/>
    <row r="9267" ht="12.75" x14ac:dyDescent="0.2"/>
    <row r="9268" ht="12.75" x14ac:dyDescent="0.2"/>
    <row r="9269" ht="12.75" x14ac:dyDescent="0.2"/>
    <row r="9270" ht="12.75" x14ac:dyDescent="0.2"/>
    <row r="9271" ht="12.75" x14ac:dyDescent="0.2"/>
    <row r="9272" ht="12.75" x14ac:dyDescent="0.2"/>
    <row r="9273" ht="12.75" x14ac:dyDescent="0.2"/>
    <row r="9274" ht="12.75" x14ac:dyDescent="0.2"/>
    <row r="9275" ht="12.75" x14ac:dyDescent="0.2"/>
    <row r="9276" ht="12.75" x14ac:dyDescent="0.2"/>
    <row r="9277" ht="12.75" x14ac:dyDescent="0.2"/>
    <row r="9278" ht="12.75" x14ac:dyDescent="0.2"/>
    <row r="9279" ht="12.75" x14ac:dyDescent="0.2"/>
    <row r="9280" ht="12.75" x14ac:dyDescent="0.2"/>
    <row r="9281" ht="12.75" x14ac:dyDescent="0.2"/>
    <row r="9282" ht="12.75" x14ac:dyDescent="0.2"/>
    <row r="9283" ht="12.75" x14ac:dyDescent="0.2"/>
    <row r="9284" ht="12.75" x14ac:dyDescent="0.2"/>
    <row r="9285" ht="12.75" x14ac:dyDescent="0.2"/>
    <row r="9286" ht="12.75" x14ac:dyDescent="0.2"/>
    <row r="9287" ht="12.75" x14ac:dyDescent="0.2"/>
    <row r="9288" ht="12.75" x14ac:dyDescent="0.2"/>
    <row r="9289" ht="12.75" x14ac:dyDescent="0.2"/>
    <row r="9290" ht="12.75" x14ac:dyDescent="0.2"/>
    <row r="9291" ht="12.75" x14ac:dyDescent="0.2"/>
    <row r="9292" ht="12.75" x14ac:dyDescent="0.2"/>
    <row r="9293" ht="12.75" x14ac:dyDescent="0.2"/>
    <row r="9294" ht="12.75" x14ac:dyDescent="0.2"/>
    <row r="9295" ht="12.75" x14ac:dyDescent="0.2"/>
    <row r="9296" ht="12.75" x14ac:dyDescent="0.2"/>
    <row r="9297" ht="12.75" x14ac:dyDescent="0.2"/>
    <row r="9298" ht="12.75" x14ac:dyDescent="0.2"/>
    <row r="9299" ht="12.75" x14ac:dyDescent="0.2"/>
    <row r="9300" ht="12.75" x14ac:dyDescent="0.2"/>
    <row r="9301" ht="12.75" x14ac:dyDescent="0.2"/>
    <row r="9302" ht="12.75" x14ac:dyDescent="0.2"/>
    <row r="9303" ht="12.75" x14ac:dyDescent="0.2"/>
    <row r="9304" ht="12.75" x14ac:dyDescent="0.2"/>
    <row r="9305" ht="12.75" x14ac:dyDescent="0.2"/>
    <row r="9306" ht="12.75" x14ac:dyDescent="0.2"/>
    <row r="9307" ht="12.75" x14ac:dyDescent="0.2"/>
    <row r="9308" ht="12.75" x14ac:dyDescent="0.2"/>
    <row r="9309" ht="12.75" x14ac:dyDescent="0.2"/>
    <row r="9310" ht="12.75" x14ac:dyDescent="0.2"/>
    <row r="9311" ht="12.75" x14ac:dyDescent="0.2"/>
    <row r="9312" ht="12.75" x14ac:dyDescent="0.2"/>
    <row r="9313" ht="12.75" x14ac:dyDescent="0.2"/>
    <row r="9314" ht="12.75" x14ac:dyDescent="0.2"/>
    <row r="9315" ht="12.75" x14ac:dyDescent="0.2"/>
    <row r="9316" ht="12.75" x14ac:dyDescent="0.2"/>
    <row r="9317" ht="12.75" x14ac:dyDescent="0.2"/>
    <row r="9318" ht="12.75" x14ac:dyDescent="0.2"/>
    <row r="9319" ht="12.75" x14ac:dyDescent="0.2"/>
    <row r="9320" ht="12.75" x14ac:dyDescent="0.2"/>
    <row r="9321" ht="12.75" x14ac:dyDescent="0.2"/>
    <row r="9322" ht="12.75" x14ac:dyDescent="0.2"/>
    <row r="9323" ht="12.75" x14ac:dyDescent="0.2"/>
    <row r="9324" ht="12.75" x14ac:dyDescent="0.2"/>
    <row r="9325" ht="12.75" x14ac:dyDescent="0.2"/>
    <row r="9326" ht="12.75" x14ac:dyDescent="0.2"/>
    <row r="9327" ht="12.75" x14ac:dyDescent="0.2"/>
    <row r="9328" ht="12.75" x14ac:dyDescent="0.2"/>
    <row r="9329" ht="12.75" x14ac:dyDescent="0.2"/>
    <row r="9330" ht="12.75" x14ac:dyDescent="0.2"/>
    <row r="9331" ht="12.75" x14ac:dyDescent="0.2"/>
    <row r="9332" ht="12.75" x14ac:dyDescent="0.2"/>
    <row r="9333" ht="12.75" x14ac:dyDescent="0.2"/>
    <row r="9334" ht="12.75" x14ac:dyDescent="0.2"/>
    <row r="9335" ht="12.75" x14ac:dyDescent="0.2"/>
    <row r="9336" ht="12.75" x14ac:dyDescent="0.2"/>
    <row r="9337" ht="12.75" x14ac:dyDescent="0.2"/>
    <row r="9338" ht="12.75" x14ac:dyDescent="0.2"/>
    <row r="9339" ht="12.75" x14ac:dyDescent="0.2"/>
    <row r="9340" ht="12.75" x14ac:dyDescent="0.2"/>
    <row r="9341" ht="12.75" x14ac:dyDescent="0.2"/>
    <row r="9342" ht="12.75" x14ac:dyDescent="0.2"/>
    <row r="9343" ht="12.75" x14ac:dyDescent="0.2"/>
    <row r="9344" ht="12.75" x14ac:dyDescent="0.2"/>
    <row r="9345" ht="12.75" x14ac:dyDescent="0.2"/>
    <row r="9346" ht="12.75" x14ac:dyDescent="0.2"/>
    <row r="9347" ht="12.75" x14ac:dyDescent="0.2"/>
    <row r="9348" ht="12.75" x14ac:dyDescent="0.2"/>
    <row r="9349" ht="12.75" x14ac:dyDescent="0.2"/>
    <row r="9350" ht="12.75" x14ac:dyDescent="0.2"/>
    <row r="9351" ht="12.75" x14ac:dyDescent="0.2"/>
    <row r="9352" ht="12.75" x14ac:dyDescent="0.2"/>
    <row r="9353" ht="12.75" x14ac:dyDescent="0.2"/>
    <row r="9354" ht="12.75" x14ac:dyDescent="0.2"/>
    <row r="9355" ht="12.75" x14ac:dyDescent="0.2"/>
    <row r="9356" ht="12.75" x14ac:dyDescent="0.2"/>
    <row r="9357" ht="12.75" x14ac:dyDescent="0.2"/>
    <row r="9358" ht="12.75" x14ac:dyDescent="0.2"/>
    <row r="9359" ht="12.75" x14ac:dyDescent="0.2"/>
    <row r="9360" ht="12.75" x14ac:dyDescent="0.2"/>
    <row r="9361" ht="12.75" x14ac:dyDescent="0.2"/>
    <row r="9362" ht="12.75" x14ac:dyDescent="0.2"/>
    <row r="9363" ht="12.75" x14ac:dyDescent="0.2"/>
    <row r="9364" ht="12.75" x14ac:dyDescent="0.2"/>
    <row r="9365" ht="12.75" x14ac:dyDescent="0.2"/>
    <row r="9366" ht="12.75" x14ac:dyDescent="0.2"/>
    <row r="9367" ht="12.75" x14ac:dyDescent="0.2"/>
    <row r="9368" ht="12.75" x14ac:dyDescent="0.2"/>
    <row r="9369" ht="12.75" x14ac:dyDescent="0.2"/>
    <row r="9370" ht="12.75" x14ac:dyDescent="0.2"/>
    <row r="9371" ht="12.75" x14ac:dyDescent="0.2"/>
    <row r="9372" ht="12.75" x14ac:dyDescent="0.2"/>
    <row r="9373" ht="12.75" x14ac:dyDescent="0.2"/>
    <row r="9374" ht="12.75" x14ac:dyDescent="0.2"/>
    <row r="9375" ht="12.75" x14ac:dyDescent="0.2"/>
    <row r="9376" ht="12.75" x14ac:dyDescent="0.2"/>
    <row r="9377" ht="12.75" x14ac:dyDescent="0.2"/>
    <row r="9378" ht="12.75" x14ac:dyDescent="0.2"/>
    <row r="9379" ht="12.75" x14ac:dyDescent="0.2"/>
    <row r="9380" ht="12.75" x14ac:dyDescent="0.2"/>
    <row r="9381" ht="12.75" x14ac:dyDescent="0.2"/>
    <row r="9382" ht="12.75" x14ac:dyDescent="0.2"/>
    <row r="9383" ht="12.75" x14ac:dyDescent="0.2"/>
    <row r="9384" ht="12.75" x14ac:dyDescent="0.2"/>
    <row r="9385" ht="12.75" x14ac:dyDescent="0.2"/>
    <row r="9386" ht="12.75" x14ac:dyDescent="0.2"/>
    <row r="9387" ht="12.75" x14ac:dyDescent="0.2"/>
    <row r="9388" ht="12.75" x14ac:dyDescent="0.2"/>
    <row r="9389" ht="12.75" x14ac:dyDescent="0.2"/>
    <row r="9390" ht="12.75" x14ac:dyDescent="0.2"/>
    <row r="9391" ht="12.75" x14ac:dyDescent="0.2"/>
    <row r="9392" ht="12.75" x14ac:dyDescent="0.2"/>
    <row r="9393" ht="12.75" x14ac:dyDescent="0.2"/>
    <row r="9394" ht="12.75" x14ac:dyDescent="0.2"/>
    <row r="9395" ht="12.75" x14ac:dyDescent="0.2"/>
    <row r="9396" ht="12.75" x14ac:dyDescent="0.2"/>
    <row r="9397" ht="12.75" x14ac:dyDescent="0.2"/>
    <row r="9398" ht="12.75" x14ac:dyDescent="0.2"/>
    <row r="9399" ht="12.75" x14ac:dyDescent="0.2"/>
    <row r="9400" ht="12.75" x14ac:dyDescent="0.2"/>
    <row r="9401" ht="12.75" x14ac:dyDescent="0.2"/>
    <row r="9402" ht="12.75" x14ac:dyDescent="0.2"/>
    <row r="9403" ht="12.75" x14ac:dyDescent="0.2"/>
    <row r="9404" ht="12.75" x14ac:dyDescent="0.2"/>
    <row r="9405" ht="12.75" x14ac:dyDescent="0.2"/>
    <row r="9406" ht="12.75" x14ac:dyDescent="0.2"/>
    <row r="9407" ht="12.75" x14ac:dyDescent="0.2"/>
    <row r="9408" ht="12.75" x14ac:dyDescent="0.2"/>
    <row r="9409" ht="12.75" x14ac:dyDescent="0.2"/>
    <row r="9410" ht="12.75" x14ac:dyDescent="0.2"/>
    <row r="9411" ht="12.75" x14ac:dyDescent="0.2"/>
    <row r="9412" ht="12.75" x14ac:dyDescent="0.2"/>
    <row r="9413" ht="12.75" x14ac:dyDescent="0.2"/>
    <row r="9414" ht="12.75" x14ac:dyDescent="0.2"/>
    <row r="9415" ht="12.75" x14ac:dyDescent="0.2"/>
    <row r="9416" ht="12.75" x14ac:dyDescent="0.2"/>
    <row r="9417" ht="12.75" x14ac:dyDescent="0.2"/>
    <row r="9418" ht="12.75" x14ac:dyDescent="0.2"/>
    <row r="9419" ht="12.75" x14ac:dyDescent="0.2"/>
    <row r="9420" ht="12.75" x14ac:dyDescent="0.2"/>
    <row r="9421" ht="12.75" x14ac:dyDescent="0.2"/>
    <row r="9422" ht="12.75" x14ac:dyDescent="0.2"/>
    <row r="9423" ht="12.75" x14ac:dyDescent="0.2"/>
    <row r="9424" ht="12.75" x14ac:dyDescent="0.2"/>
    <row r="9425" ht="12.75" x14ac:dyDescent="0.2"/>
    <row r="9426" ht="12.75" x14ac:dyDescent="0.2"/>
    <row r="9427" ht="12.75" x14ac:dyDescent="0.2"/>
    <row r="9428" ht="12.75" x14ac:dyDescent="0.2"/>
    <row r="9429" ht="12.75" x14ac:dyDescent="0.2"/>
    <row r="9430" ht="12.75" x14ac:dyDescent="0.2"/>
    <row r="9431" ht="12.75" x14ac:dyDescent="0.2"/>
    <row r="9432" ht="12.75" x14ac:dyDescent="0.2"/>
    <row r="9433" ht="12.75" x14ac:dyDescent="0.2"/>
    <row r="9434" ht="12.75" x14ac:dyDescent="0.2"/>
    <row r="9435" ht="12.75" x14ac:dyDescent="0.2"/>
    <row r="9436" ht="12.75" x14ac:dyDescent="0.2"/>
    <row r="9437" ht="12.75" x14ac:dyDescent="0.2"/>
    <row r="9438" ht="12.75" x14ac:dyDescent="0.2"/>
    <row r="9439" ht="12.75" x14ac:dyDescent="0.2"/>
    <row r="9440" ht="12.75" x14ac:dyDescent="0.2"/>
    <row r="9441" ht="12.75" x14ac:dyDescent="0.2"/>
    <row r="9442" ht="12.75" x14ac:dyDescent="0.2"/>
    <row r="9443" ht="12.75" x14ac:dyDescent="0.2"/>
    <row r="9444" ht="12.75" x14ac:dyDescent="0.2"/>
    <row r="9445" ht="12.75" x14ac:dyDescent="0.2"/>
    <row r="9446" ht="12.75" x14ac:dyDescent="0.2"/>
    <row r="9447" ht="12.75" x14ac:dyDescent="0.2"/>
    <row r="9448" ht="12.75" x14ac:dyDescent="0.2"/>
    <row r="9449" ht="12.75" x14ac:dyDescent="0.2"/>
    <row r="9450" ht="12.75" x14ac:dyDescent="0.2"/>
    <row r="9451" ht="12.75" x14ac:dyDescent="0.2"/>
    <row r="9452" ht="12.75" x14ac:dyDescent="0.2"/>
    <row r="9453" ht="12.75" x14ac:dyDescent="0.2"/>
    <row r="9454" ht="12.75" x14ac:dyDescent="0.2"/>
    <row r="9455" ht="12.75" x14ac:dyDescent="0.2"/>
    <row r="9456" ht="12.75" x14ac:dyDescent="0.2"/>
    <row r="9457" ht="12.75" x14ac:dyDescent="0.2"/>
    <row r="9458" ht="12.75" x14ac:dyDescent="0.2"/>
    <row r="9459" ht="12.75" x14ac:dyDescent="0.2"/>
    <row r="9460" ht="12.75" x14ac:dyDescent="0.2"/>
    <row r="9461" ht="12.75" x14ac:dyDescent="0.2"/>
    <row r="9462" ht="12.75" x14ac:dyDescent="0.2"/>
    <row r="9463" ht="12.75" x14ac:dyDescent="0.2"/>
    <row r="9464" ht="12.75" x14ac:dyDescent="0.2"/>
    <row r="9465" ht="12.75" x14ac:dyDescent="0.2"/>
    <row r="9466" ht="12.75" x14ac:dyDescent="0.2"/>
    <row r="9467" ht="12.75" x14ac:dyDescent="0.2"/>
    <row r="9468" ht="12.75" x14ac:dyDescent="0.2"/>
    <row r="9469" ht="12.75" x14ac:dyDescent="0.2"/>
    <row r="9470" ht="12.75" x14ac:dyDescent="0.2"/>
    <row r="9471" ht="12.75" x14ac:dyDescent="0.2"/>
    <row r="9472" ht="12.75" x14ac:dyDescent="0.2"/>
    <row r="9473" ht="12.75" x14ac:dyDescent="0.2"/>
    <row r="9474" ht="12.75" x14ac:dyDescent="0.2"/>
    <row r="9475" ht="12.75" x14ac:dyDescent="0.2"/>
    <row r="9476" ht="12.75" x14ac:dyDescent="0.2"/>
    <row r="9477" ht="12.75" x14ac:dyDescent="0.2"/>
    <row r="9478" ht="12.75" x14ac:dyDescent="0.2"/>
    <row r="9479" ht="12.75" x14ac:dyDescent="0.2"/>
    <row r="9480" ht="12.75" x14ac:dyDescent="0.2"/>
    <row r="9481" ht="12.75" x14ac:dyDescent="0.2"/>
    <row r="9482" ht="12.75" x14ac:dyDescent="0.2"/>
    <row r="9483" ht="12.75" x14ac:dyDescent="0.2"/>
    <row r="9484" ht="12.75" x14ac:dyDescent="0.2"/>
    <row r="9485" ht="12.75" x14ac:dyDescent="0.2"/>
    <row r="9486" ht="12.75" x14ac:dyDescent="0.2"/>
    <row r="9487" ht="12.75" x14ac:dyDescent="0.2"/>
    <row r="9488" ht="12.75" x14ac:dyDescent="0.2"/>
    <row r="9489" ht="12.75" x14ac:dyDescent="0.2"/>
    <row r="9490" ht="12.75" x14ac:dyDescent="0.2"/>
    <row r="9491" ht="12.75" x14ac:dyDescent="0.2"/>
    <row r="9492" ht="12.75" x14ac:dyDescent="0.2"/>
    <row r="9493" ht="12.75" x14ac:dyDescent="0.2"/>
    <row r="9494" ht="12.75" x14ac:dyDescent="0.2"/>
    <row r="9495" ht="12.75" x14ac:dyDescent="0.2"/>
    <row r="9496" ht="12.75" x14ac:dyDescent="0.2"/>
    <row r="9497" ht="12.75" x14ac:dyDescent="0.2"/>
    <row r="9498" ht="12.75" x14ac:dyDescent="0.2"/>
    <row r="9499" ht="12.75" x14ac:dyDescent="0.2"/>
    <row r="9500" ht="12.75" x14ac:dyDescent="0.2"/>
    <row r="9501" ht="12.75" x14ac:dyDescent="0.2"/>
    <row r="9502" ht="12.75" x14ac:dyDescent="0.2"/>
    <row r="9503" ht="12.75" x14ac:dyDescent="0.2"/>
    <row r="9504" ht="12.75" x14ac:dyDescent="0.2"/>
    <row r="9505" ht="12.75" x14ac:dyDescent="0.2"/>
    <row r="9506" ht="12.75" x14ac:dyDescent="0.2"/>
    <row r="9507" ht="12.75" x14ac:dyDescent="0.2"/>
    <row r="9508" ht="12.75" x14ac:dyDescent="0.2"/>
    <row r="9509" ht="12.75" x14ac:dyDescent="0.2"/>
    <row r="9510" ht="12.75" x14ac:dyDescent="0.2"/>
    <row r="9511" ht="12.75" x14ac:dyDescent="0.2"/>
    <row r="9512" ht="12.75" x14ac:dyDescent="0.2"/>
    <row r="9513" ht="12.75" x14ac:dyDescent="0.2"/>
    <row r="9514" ht="12.75" x14ac:dyDescent="0.2"/>
    <row r="9515" ht="12.75" x14ac:dyDescent="0.2"/>
    <row r="9516" ht="12.75" x14ac:dyDescent="0.2"/>
    <row r="9517" ht="12.75" x14ac:dyDescent="0.2"/>
    <row r="9518" ht="12.75" x14ac:dyDescent="0.2"/>
    <row r="9519" ht="12.75" x14ac:dyDescent="0.2"/>
    <row r="9520" ht="12.75" x14ac:dyDescent="0.2"/>
    <row r="9521" ht="12.75" x14ac:dyDescent="0.2"/>
    <row r="9522" ht="12.75" x14ac:dyDescent="0.2"/>
    <row r="9523" ht="12.75" x14ac:dyDescent="0.2"/>
    <row r="9524" ht="12.75" x14ac:dyDescent="0.2"/>
    <row r="9525" ht="12.75" x14ac:dyDescent="0.2"/>
    <row r="9526" ht="12.75" x14ac:dyDescent="0.2"/>
    <row r="9527" ht="12.75" x14ac:dyDescent="0.2"/>
    <row r="9528" ht="12.75" x14ac:dyDescent="0.2"/>
    <row r="9529" ht="12.75" x14ac:dyDescent="0.2"/>
    <row r="9530" ht="12.75" x14ac:dyDescent="0.2"/>
    <row r="9531" ht="12.75" x14ac:dyDescent="0.2"/>
    <row r="9532" ht="12.75" x14ac:dyDescent="0.2"/>
    <row r="9533" ht="12.75" x14ac:dyDescent="0.2"/>
    <row r="9534" ht="12.75" x14ac:dyDescent="0.2"/>
    <row r="9535" ht="12.75" x14ac:dyDescent="0.2"/>
    <row r="9536" ht="12.75" x14ac:dyDescent="0.2"/>
    <row r="9537" ht="12.75" x14ac:dyDescent="0.2"/>
    <row r="9538" ht="12.75" x14ac:dyDescent="0.2"/>
    <row r="9539" ht="12.75" x14ac:dyDescent="0.2"/>
    <row r="9540" ht="12.75" x14ac:dyDescent="0.2"/>
    <row r="9541" ht="12.75" x14ac:dyDescent="0.2"/>
    <row r="9542" ht="12.75" x14ac:dyDescent="0.2"/>
    <row r="9543" ht="12.75" x14ac:dyDescent="0.2"/>
    <row r="9544" ht="12.75" x14ac:dyDescent="0.2"/>
    <row r="9545" ht="12.75" x14ac:dyDescent="0.2"/>
    <row r="9546" ht="12.75" x14ac:dyDescent="0.2"/>
    <row r="9547" ht="12.75" x14ac:dyDescent="0.2"/>
    <row r="9548" ht="12.75" x14ac:dyDescent="0.2"/>
    <row r="9549" ht="12.75" x14ac:dyDescent="0.2"/>
    <row r="9550" ht="12.75" x14ac:dyDescent="0.2"/>
    <row r="9551" ht="12.75" x14ac:dyDescent="0.2"/>
    <row r="9552" ht="12.75" x14ac:dyDescent="0.2"/>
    <row r="9553" ht="12.75" x14ac:dyDescent="0.2"/>
    <row r="9554" ht="12.75" x14ac:dyDescent="0.2"/>
    <row r="9555" ht="12.75" x14ac:dyDescent="0.2"/>
    <row r="9556" ht="12.75" x14ac:dyDescent="0.2"/>
    <row r="9557" ht="12.75" x14ac:dyDescent="0.2"/>
    <row r="9558" ht="12.75" x14ac:dyDescent="0.2"/>
    <row r="9559" ht="12.75" x14ac:dyDescent="0.2"/>
    <row r="9560" ht="12.75" x14ac:dyDescent="0.2"/>
    <row r="9561" ht="12.75" x14ac:dyDescent="0.2"/>
    <row r="9562" ht="12.75" x14ac:dyDescent="0.2"/>
    <row r="9563" ht="12.75" x14ac:dyDescent="0.2"/>
    <row r="9564" ht="12.75" x14ac:dyDescent="0.2"/>
    <row r="9565" ht="12.75" x14ac:dyDescent="0.2"/>
    <row r="9566" ht="12.75" x14ac:dyDescent="0.2"/>
    <row r="9567" ht="12.75" x14ac:dyDescent="0.2"/>
    <row r="9568" ht="12.75" x14ac:dyDescent="0.2"/>
    <row r="9569" ht="12.75" x14ac:dyDescent="0.2"/>
    <row r="9570" ht="12.75" x14ac:dyDescent="0.2"/>
    <row r="9571" ht="12.75" x14ac:dyDescent="0.2"/>
    <row r="9572" ht="12.75" x14ac:dyDescent="0.2"/>
    <row r="9573" ht="12.75" x14ac:dyDescent="0.2"/>
    <row r="9574" ht="12.75" x14ac:dyDescent="0.2"/>
    <row r="9575" ht="12.75" x14ac:dyDescent="0.2"/>
    <row r="9576" ht="12.75" x14ac:dyDescent="0.2"/>
    <row r="9577" ht="12.75" x14ac:dyDescent="0.2"/>
    <row r="9578" ht="12.75" x14ac:dyDescent="0.2"/>
    <row r="9579" ht="12.75" x14ac:dyDescent="0.2"/>
    <row r="9580" ht="12.75" x14ac:dyDescent="0.2"/>
    <row r="9581" ht="12.75" x14ac:dyDescent="0.2"/>
    <row r="9582" ht="12.75" x14ac:dyDescent="0.2"/>
    <row r="9583" ht="12.75" x14ac:dyDescent="0.2"/>
    <row r="9584" ht="12.75" x14ac:dyDescent="0.2"/>
    <row r="9585" ht="12.75" x14ac:dyDescent="0.2"/>
    <row r="9586" ht="12.75" x14ac:dyDescent="0.2"/>
    <row r="9587" ht="12.75" x14ac:dyDescent="0.2"/>
    <row r="9588" ht="12.75" x14ac:dyDescent="0.2"/>
    <row r="9589" ht="12.75" x14ac:dyDescent="0.2"/>
    <row r="9590" ht="12.75" x14ac:dyDescent="0.2"/>
    <row r="9591" ht="12.75" x14ac:dyDescent="0.2"/>
    <row r="9592" ht="12.75" x14ac:dyDescent="0.2"/>
    <row r="9593" ht="12.75" x14ac:dyDescent="0.2"/>
    <row r="9594" ht="12.75" x14ac:dyDescent="0.2"/>
    <row r="9595" ht="12.75" x14ac:dyDescent="0.2"/>
    <row r="9596" ht="12.75" x14ac:dyDescent="0.2"/>
    <row r="9597" ht="12.75" x14ac:dyDescent="0.2"/>
    <row r="9598" ht="12.75" x14ac:dyDescent="0.2"/>
    <row r="9599" ht="12.75" x14ac:dyDescent="0.2"/>
    <row r="9600" ht="12.75" x14ac:dyDescent="0.2"/>
    <row r="9601" ht="12.75" x14ac:dyDescent="0.2"/>
    <row r="9602" ht="12.75" x14ac:dyDescent="0.2"/>
    <row r="9603" ht="12.75" x14ac:dyDescent="0.2"/>
    <row r="9604" ht="12.75" x14ac:dyDescent="0.2"/>
    <row r="9605" ht="12.75" x14ac:dyDescent="0.2"/>
    <row r="9606" ht="12.75" x14ac:dyDescent="0.2"/>
    <row r="9607" ht="12.75" x14ac:dyDescent="0.2"/>
    <row r="9608" ht="12.75" x14ac:dyDescent="0.2"/>
    <row r="9609" ht="12.75" x14ac:dyDescent="0.2"/>
    <row r="9610" ht="12.75" x14ac:dyDescent="0.2"/>
    <row r="9611" ht="12.75" x14ac:dyDescent="0.2"/>
    <row r="9612" ht="12.75" x14ac:dyDescent="0.2"/>
    <row r="9613" ht="12.75" x14ac:dyDescent="0.2"/>
    <row r="9614" ht="12.75" x14ac:dyDescent="0.2"/>
    <row r="9615" ht="12.75" x14ac:dyDescent="0.2"/>
    <row r="9616" ht="12.75" x14ac:dyDescent="0.2"/>
    <row r="9617" ht="12.75" x14ac:dyDescent="0.2"/>
    <row r="9618" ht="12.75" x14ac:dyDescent="0.2"/>
    <row r="9619" ht="12.75" x14ac:dyDescent="0.2"/>
    <row r="9620" ht="12.75" x14ac:dyDescent="0.2"/>
    <row r="9621" ht="12.75" x14ac:dyDescent="0.2"/>
    <row r="9622" ht="12.75" x14ac:dyDescent="0.2"/>
    <row r="9623" ht="12.75" x14ac:dyDescent="0.2"/>
    <row r="9624" ht="12.75" x14ac:dyDescent="0.2"/>
    <row r="9625" ht="12.75" x14ac:dyDescent="0.2"/>
    <row r="9626" ht="12.75" x14ac:dyDescent="0.2"/>
    <row r="9627" ht="12.75" x14ac:dyDescent="0.2"/>
    <row r="9628" ht="12.75" x14ac:dyDescent="0.2"/>
    <row r="9629" ht="12.75" x14ac:dyDescent="0.2"/>
    <row r="9630" ht="12.75" x14ac:dyDescent="0.2"/>
    <row r="9631" ht="12.75" x14ac:dyDescent="0.2"/>
    <row r="9632" ht="12.75" x14ac:dyDescent="0.2"/>
    <row r="9633" ht="12.75" x14ac:dyDescent="0.2"/>
    <row r="9634" ht="12.75" x14ac:dyDescent="0.2"/>
    <row r="9635" ht="12.75" x14ac:dyDescent="0.2"/>
    <row r="9636" ht="12.75" x14ac:dyDescent="0.2"/>
    <row r="9637" ht="12.75" x14ac:dyDescent="0.2"/>
    <row r="9638" ht="12.75" x14ac:dyDescent="0.2"/>
    <row r="9639" ht="12.75" x14ac:dyDescent="0.2"/>
    <row r="9640" ht="12.75" x14ac:dyDescent="0.2"/>
    <row r="9641" ht="12.75" x14ac:dyDescent="0.2"/>
    <row r="9642" ht="12.75" x14ac:dyDescent="0.2"/>
    <row r="9643" ht="12.75" x14ac:dyDescent="0.2"/>
    <row r="9644" ht="12.75" x14ac:dyDescent="0.2"/>
    <row r="9645" ht="12.75" x14ac:dyDescent="0.2"/>
    <row r="9646" ht="12.75" x14ac:dyDescent="0.2"/>
    <row r="9647" ht="12.75" x14ac:dyDescent="0.2"/>
    <row r="9648" ht="12.75" x14ac:dyDescent="0.2"/>
    <row r="9649" ht="12.75" x14ac:dyDescent="0.2"/>
    <row r="9650" ht="12.75" x14ac:dyDescent="0.2"/>
    <row r="9651" ht="12.75" x14ac:dyDescent="0.2"/>
    <row r="9652" ht="12.75" x14ac:dyDescent="0.2"/>
    <row r="9653" ht="12.75" x14ac:dyDescent="0.2"/>
    <row r="9654" ht="12.75" x14ac:dyDescent="0.2"/>
    <row r="9655" ht="12.75" x14ac:dyDescent="0.2"/>
    <row r="9656" ht="12.75" x14ac:dyDescent="0.2"/>
    <row r="9657" ht="12.75" x14ac:dyDescent="0.2"/>
    <row r="9658" ht="12.75" x14ac:dyDescent="0.2"/>
    <row r="9659" ht="12.75" x14ac:dyDescent="0.2"/>
    <row r="9660" ht="12.75" x14ac:dyDescent="0.2"/>
    <row r="9661" ht="12.75" x14ac:dyDescent="0.2"/>
    <row r="9662" ht="12.75" x14ac:dyDescent="0.2"/>
    <row r="9663" ht="12.75" x14ac:dyDescent="0.2"/>
    <row r="9664" ht="12.75" x14ac:dyDescent="0.2"/>
    <row r="9665" ht="12.75" x14ac:dyDescent="0.2"/>
    <row r="9666" ht="12.75" x14ac:dyDescent="0.2"/>
    <row r="9667" ht="12.75" x14ac:dyDescent="0.2"/>
    <row r="9668" ht="12.75" x14ac:dyDescent="0.2"/>
    <row r="9669" ht="12.75" x14ac:dyDescent="0.2"/>
    <row r="9670" ht="12.75" x14ac:dyDescent="0.2"/>
    <row r="9671" ht="12.75" x14ac:dyDescent="0.2"/>
    <row r="9672" ht="12.75" x14ac:dyDescent="0.2"/>
    <row r="9673" ht="12.75" x14ac:dyDescent="0.2"/>
    <row r="9674" ht="12.75" x14ac:dyDescent="0.2"/>
    <row r="9675" ht="12.75" x14ac:dyDescent="0.2"/>
    <row r="9676" ht="12.75" x14ac:dyDescent="0.2"/>
    <row r="9677" ht="12.75" x14ac:dyDescent="0.2"/>
    <row r="9678" ht="12.75" x14ac:dyDescent="0.2"/>
    <row r="9679" ht="12.75" x14ac:dyDescent="0.2"/>
    <row r="9680" ht="12.75" x14ac:dyDescent="0.2"/>
    <row r="9681" ht="12.75" x14ac:dyDescent="0.2"/>
    <row r="9682" ht="12.75" x14ac:dyDescent="0.2"/>
    <row r="9683" ht="12.75" x14ac:dyDescent="0.2"/>
    <row r="9684" ht="12.75" x14ac:dyDescent="0.2"/>
    <row r="9685" ht="12.75" x14ac:dyDescent="0.2"/>
    <row r="9686" ht="12.75" x14ac:dyDescent="0.2"/>
    <row r="9687" ht="12.75" x14ac:dyDescent="0.2"/>
    <row r="9688" ht="12.75" x14ac:dyDescent="0.2"/>
    <row r="9689" ht="12.75" x14ac:dyDescent="0.2"/>
    <row r="9690" ht="12.75" x14ac:dyDescent="0.2"/>
    <row r="9691" ht="12.75" x14ac:dyDescent="0.2"/>
    <row r="9692" ht="12.75" x14ac:dyDescent="0.2"/>
    <row r="9693" ht="12.75" x14ac:dyDescent="0.2"/>
    <row r="9694" ht="12.75" x14ac:dyDescent="0.2"/>
    <row r="9695" ht="12.75" x14ac:dyDescent="0.2"/>
    <row r="9696" ht="12.75" x14ac:dyDescent="0.2"/>
    <row r="9697" ht="12.75" x14ac:dyDescent="0.2"/>
    <row r="9698" ht="12.75" x14ac:dyDescent="0.2"/>
    <row r="9699" ht="12.75" x14ac:dyDescent="0.2"/>
    <row r="9700" ht="12.75" x14ac:dyDescent="0.2"/>
    <row r="9701" ht="12.75" x14ac:dyDescent="0.2"/>
    <row r="9702" ht="12.75" x14ac:dyDescent="0.2"/>
    <row r="9703" ht="12.75" x14ac:dyDescent="0.2"/>
    <row r="9704" ht="12.75" x14ac:dyDescent="0.2"/>
    <row r="9705" ht="12.75" x14ac:dyDescent="0.2"/>
    <row r="9706" ht="12.75" x14ac:dyDescent="0.2"/>
    <row r="9707" ht="12.75" x14ac:dyDescent="0.2"/>
    <row r="9708" ht="12.75" x14ac:dyDescent="0.2"/>
    <row r="9709" ht="12.75" x14ac:dyDescent="0.2"/>
    <row r="9710" ht="12.75" x14ac:dyDescent="0.2"/>
    <row r="9711" ht="12.75" x14ac:dyDescent="0.2"/>
    <row r="9712" ht="12.75" x14ac:dyDescent="0.2"/>
    <row r="9713" ht="12.75" x14ac:dyDescent="0.2"/>
    <row r="9714" ht="12.75" x14ac:dyDescent="0.2"/>
    <row r="9715" ht="12.75" x14ac:dyDescent="0.2"/>
    <row r="9716" ht="12.75" x14ac:dyDescent="0.2"/>
    <row r="9717" ht="12.75" x14ac:dyDescent="0.2"/>
    <row r="9718" ht="12.75" x14ac:dyDescent="0.2"/>
    <row r="9719" ht="12.75" x14ac:dyDescent="0.2"/>
    <row r="9720" ht="12.75" x14ac:dyDescent="0.2"/>
    <row r="9721" ht="12.75" x14ac:dyDescent="0.2"/>
    <row r="9722" ht="12.75" x14ac:dyDescent="0.2"/>
    <row r="9723" ht="12.75" x14ac:dyDescent="0.2"/>
    <row r="9724" ht="12.75" x14ac:dyDescent="0.2"/>
    <row r="9725" ht="12.75" x14ac:dyDescent="0.2"/>
    <row r="9726" ht="12.75" x14ac:dyDescent="0.2"/>
    <row r="9727" ht="12.75" x14ac:dyDescent="0.2"/>
    <row r="9728" ht="12.75" x14ac:dyDescent="0.2"/>
    <row r="9729" ht="12.75" x14ac:dyDescent="0.2"/>
    <row r="9730" ht="12.75" x14ac:dyDescent="0.2"/>
    <row r="9731" ht="12.75" x14ac:dyDescent="0.2"/>
    <row r="9732" ht="12.75" x14ac:dyDescent="0.2"/>
    <row r="9733" ht="12.75" x14ac:dyDescent="0.2"/>
    <row r="9734" ht="12.75" x14ac:dyDescent="0.2"/>
    <row r="9735" ht="12.75" x14ac:dyDescent="0.2"/>
    <row r="9736" ht="12.75" x14ac:dyDescent="0.2"/>
    <row r="9737" ht="12.75" x14ac:dyDescent="0.2"/>
    <row r="9738" ht="12.75" x14ac:dyDescent="0.2"/>
    <row r="9739" ht="12.75" x14ac:dyDescent="0.2"/>
    <row r="9740" ht="12.75" x14ac:dyDescent="0.2"/>
    <row r="9741" ht="12.75" x14ac:dyDescent="0.2"/>
    <row r="9742" ht="12.75" x14ac:dyDescent="0.2"/>
    <row r="9743" ht="12.75" x14ac:dyDescent="0.2"/>
    <row r="9744" ht="12.75" x14ac:dyDescent="0.2"/>
    <row r="9745" ht="12.75" x14ac:dyDescent="0.2"/>
    <row r="9746" ht="12.75" x14ac:dyDescent="0.2"/>
    <row r="9747" ht="12.75" x14ac:dyDescent="0.2"/>
    <row r="9748" ht="12.75" x14ac:dyDescent="0.2"/>
    <row r="9749" ht="12.75" x14ac:dyDescent="0.2"/>
    <row r="9750" ht="12.75" x14ac:dyDescent="0.2"/>
    <row r="9751" ht="12.75" x14ac:dyDescent="0.2"/>
    <row r="9752" ht="12.75" x14ac:dyDescent="0.2"/>
    <row r="9753" ht="12.75" x14ac:dyDescent="0.2"/>
    <row r="9754" ht="12.75" x14ac:dyDescent="0.2"/>
    <row r="9755" ht="12.75" x14ac:dyDescent="0.2"/>
    <row r="9756" ht="12.75" x14ac:dyDescent="0.2"/>
    <row r="9757" ht="12.75" x14ac:dyDescent="0.2"/>
    <row r="9758" ht="12.75" x14ac:dyDescent="0.2"/>
    <row r="9759" ht="12.75" x14ac:dyDescent="0.2"/>
    <row r="9760" ht="12.75" x14ac:dyDescent="0.2"/>
    <row r="9761" ht="12.75" x14ac:dyDescent="0.2"/>
    <row r="9762" ht="12.75" x14ac:dyDescent="0.2"/>
    <row r="9763" ht="12.75" x14ac:dyDescent="0.2"/>
    <row r="9764" ht="12.75" x14ac:dyDescent="0.2"/>
    <row r="9765" ht="12.75" x14ac:dyDescent="0.2"/>
    <row r="9766" ht="12.75" x14ac:dyDescent="0.2"/>
    <row r="9767" ht="12.75" x14ac:dyDescent="0.2"/>
    <row r="9768" ht="12.75" x14ac:dyDescent="0.2"/>
    <row r="9769" ht="12.75" x14ac:dyDescent="0.2"/>
    <row r="9770" ht="12.75" x14ac:dyDescent="0.2"/>
    <row r="9771" ht="12.75" x14ac:dyDescent="0.2"/>
    <row r="9772" ht="12.75" x14ac:dyDescent="0.2"/>
    <row r="9773" ht="12.75" x14ac:dyDescent="0.2"/>
    <row r="9774" ht="12.75" x14ac:dyDescent="0.2"/>
    <row r="9775" ht="12.75" x14ac:dyDescent="0.2"/>
    <row r="9776" ht="12.75" x14ac:dyDescent="0.2"/>
    <row r="9777" ht="12.75" x14ac:dyDescent="0.2"/>
    <row r="9778" ht="12.75" x14ac:dyDescent="0.2"/>
    <row r="9779" ht="12.75" x14ac:dyDescent="0.2"/>
    <row r="9780" ht="12.75" x14ac:dyDescent="0.2"/>
    <row r="9781" ht="12.75" x14ac:dyDescent="0.2"/>
    <row r="9782" ht="12.75" x14ac:dyDescent="0.2"/>
    <row r="9783" ht="12.75" x14ac:dyDescent="0.2"/>
    <row r="9784" ht="12.75" x14ac:dyDescent="0.2"/>
    <row r="9785" ht="12.75" x14ac:dyDescent="0.2"/>
    <row r="9786" ht="12.75" x14ac:dyDescent="0.2"/>
    <row r="9787" ht="12.75" x14ac:dyDescent="0.2"/>
    <row r="9788" ht="12.75" x14ac:dyDescent="0.2"/>
    <row r="9789" ht="12.75" x14ac:dyDescent="0.2"/>
    <row r="9790" ht="12.75" x14ac:dyDescent="0.2"/>
    <row r="9791" ht="12.75" x14ac:dyDescent="0.2"/>
    <row r="9792" ht="12.75" x14ac:dyDescent="0.2"/>
    <row r="9793" ht="12.75" x14ac:dyDescent="0.2"/>
    <row r="9794" ht="12.75" x14ac:dyDescent="0.2"/>
    <row r="9795" ht="12.75" x14ac:dyDescent="0.2"/>
    <row r="9796" ht="12.75" x14ac:dyDescent="0.2"/>
    <row r="9797" ht="12.75" x14ac:dyDescent="0.2"/>
    <row r="9798" ht="12.75" x14ac:dyDescent="0.2"/>
    <row r="9799" ht="12.75" x14ac:dyDescent="0.2"/>
    <row r="9800" ht="12.75" x14ac:dyDescent="0.2"/>
    <row r="9801" ht="12.75" x14ac:dyDescent="0.2"/>
    <row r="9802" ht="12.75" x14ac:dyDescent="0.2"/>
    <row r="9803" ht="12.75" x14ac:dyDescent="0.2"/>
    <row r="9804" ht="12.75" x14ac:dyDescent="0.2"/>
    <row r="9805" ht="12.75" x14ac:dyDescent="0.2"/>
    <row r="9806" ht="12.75" x14ac:dyDescent="0.2"/>
    <row r="9807" ht="12.75" x14ac:dyDescent="0.2"/>
    <row r="9808" ht="12.75" x14ac:dyDescent="0.2"/>
    <row r="9809" ht="12.75" x14ac:dyDescent="0.2"/>
    <row r="9810" ht="12.75" x14ac:dyDescent="0.2"/>
    <row r="9811" ht="12.75" x14ac:dyDescent="0.2"/>
    <row r="9812" ht="12.75" x14ac:dyDescent="0.2"/>
    <row r="9813" ht="12.75" x14ac:dyDescent="0.2"/>
    <row r="9814" ht="12.75" x14ac:dyDescent="0.2"/>
    <row r="9815" ht="12.75" x14ac:dyDescent="0.2"/>
    <row r="9816" ht="12.75" x14ac:dyDescent="0.2"/>
    <row r="9817" ht="12.75" x14ac:dyDescent="0.2"/>
    <row r="9818" ht="12.75" x14ac:dyDescent="0.2"/>
    <row r="9819" ht="12.75" x14ac:dyDescent="0.2"/>
    <row r="9820" ht="12.75" x14ac:dyDescent="0.2"/>
    <row r="9821" ht="12.75" x14ac:dyDescent="0.2"/>
    <row r="9822" ht="12.75" x14ac:dyDescent="0.2"/>
    <row r="9823" ht="12.75" x14ac:dyDescent="0.2"/>
    <row r="9824" ht="12.75" x14ac:dyDescent="0.2"/>
    <row r="9825" ht="12.75" x14ac:dyDescent="0.2"/>
    <row r="9826" ht="12.75" x14ac:dyDescent="0.2"/>
    <row r="9827" ht="12.75" x14ac:dyDescent="0.2"/>
    <row r="9828" ht="12.75" x14ac:dyDescent="0.2"/>
    <row r="9829" ht="12.75" x14ac:dyDescent="0.2"/>
    <row r="9830" ht="12.75" x14ac:dyDescent="0.2"/>
    <row r="9831" ht="12.75" x14ac:dyDescent="0.2"/>
    <row r="9832" ht="12.75" x14ac:dyDescent="0.2"/>
    <row r="9833" ht="12.75" x14ac:dyDescent="0.2"/>
    <row r="9834" ht="12.75" x14ac:dyDescent="0.2"/>
    <row r="9835" ht="12.75" x14ac:dyDescent="0.2"/>
    <row r="9836" ht="12.75" x14ac:dyDescent="0.2"/>
    <row r="9837" ht="12.75" x14ac:dyDescent="0.2"/>
    <row r="9838" ht="12.75" x14ac:dyDescent="0.2"/>
    <row r="9839" ht="12.75" x14ac:dyDescent="0.2"/>
    <row r="9840" ht="12.75" x14ac:dyDescent="0.2"/>
    <row r="9841" ht="12.75" x14ac:dyDescent="0.2"/>
    <row r="9842" ht="12.75" x14ac:dyDescent="0.2"/>
    <row r="9843" ht="12.75" x14ac:dyDescent="0.2"/>
    <row r="9844" ht="12.75" x14ac:dyDescent="0.2"/>
    <row r="9845" ht="12.75" x14ac:dyDescent="0.2"/>
    <row r="9846" ht="12.75" x14ac:dyDescent="0.2"/>
    <row r="9847" ht="12.75" x14ac:dyDescent="0.2"/>
    <row r="9848" ht="12.75" x14ac:dyDescent="0.2"/>
    <row r="9849" ht="12.75" x14ac:dyDescent="0.2"/>
    <row r="9850" ht="12.75" x14ac:dyDescent="0.2"/>
    <row r="9851" ht="12.75" x14ac:dyDescent="0.2"/>
    <row r="9852" ht="12.75" x14ac:dyDescent="0.2"/>
    <row r="9853" ht="12.75" x14ac:dyDescent="0.2"/>
    <row r="9854" ht="12.75" x14ac:dyDescent="0.2"/>
    <row r="9855" ht="12.75" x14ac:dyDescent="0.2"/>
    <row r="9856" ht="12.75" x14ac:dyDescent="0.2"/>
    <row r="9857" ht="12.75" x14ac:dyDescent="0.2"/>
    <row r="9858" ht="12.75" x14ac:dyDescent="0.2"/>
    <row r="9859" ht="12.75" x14ac:dyDescent="0.2"/>
    <row r="9860" ht="12.75" x14ac:dyDescent="0.2"/>
    <row r="9861" ht="12.75" x14ac:dyDescent="0.2"/>
    <row r="9862" ht="12.75" x14ac:dyDescent="0.2"/>
    <row r="9863" ht="12.75" x14ac:dyDescent="0.2"/>
    <row r="9864" ht="12.75" x14ac:dyDescent="0.2"/>
    <row r="9865" ht="12.75" x14ac:dyDescent="0.2"/>
    <row r="9866" ht="12.75" x14ac:dyDescent="0.2"/>
    <row r="9867" ht="12.75" x14ac:dyDescent="0.2"/>
    <row r="9868" ht="12.75" x14ac:dyDescent="0.2"/>
    <row r="9869" ht="12.75" x14ac:dyDescent="0.2"/>
    <row r="9870" ht="12.75" x14ac:dyDescent="0.2"/>
    <row r="9871" ht="12.75" x14ac:dyDescent="0.2"/>
    <row r="9872" ht="12.75" x14ac:dyDescent="0.2"/>
    <row r="9873" ht="12.75" x14ac:dyDescent="0.2"/>
    <row r="9874" ht="12.75" x14ac:dyDescent="0.2"/>
    <row r="9875" ht="12.75" x14ac:dyDescent="0.2"/>
    <row r="9876" ht="12.75" x14ac:dyDescent="0.2"/>
    <row r="9877" ht="12.75" x14ac:dyDescent="0.2"/>
    <row r="9878" ht="12.75" x14ac:dyDescent="0.2"/>
    <row r="9879" ht="12.75" x14ac:dyDescent="0.2"/>
    <row r="9880" ht="12.75" x14ac:dyDescent="0.2"/>
    <row r="9881" ht="12.75" x14ac:dyDescent="0.2"/>
    <row r="9882" ht="12.75" x14ac:dyDescent="0.2"/>
    <row r="9883" ht="12.75" x14ac:dyDescent="0.2"/>
    <row r="9884" ht="12.75" x14ac:dyDescent="0.2"/>
    <row r="9885" ht="12.75" x14ac:dyDescent="0.2"/>
    <row r="9886" ht="12.75" x14ac:dyDescent="0.2"/>
    <row r="9887" ht="12.75" x14ac:dyDescent="0.2"/>
    <row r="9888" ht="12.75" x14ac:dyDescent="0.2"/>
    <row r="9889" ht="12.75" x14ac:dyDescent="0.2"/>
    <row r="9890" ht="12.75" x14ac:dyDescent="0.2"/>
    <row r="9891" ht="12.75" x14ac:dyDescent="0.2"/>
    <row r="9892" ht="12.75" x14ac:dyDescent="0.2"/>
    <row r="9893" ht="12.75" x14ac:dyDescent="0.2"/>
    <row r="9894" ht="12.75" x14ac:dyDescent="0.2"/>
    <row r="9895" ht="12.75" x14ac:dyDescent="0.2"/>
    <row r="9896" ht="12.75" x14ac:dyDescent="0.2"/>
    <row r="9897" ht="12.75" x14ac:dyDescent="0.2"/>
    <row r="9898" ht="12.75" x14ac:dyDescent="0.2"/>
    <row r="9899" ht="12.75" x14ac:dyDescent="0.2"/>
    <row r="9900" ht="12.75" x14ac:dyDescent="0.2"/>
    <row r="9901" ht="12.75" x14ac:dyDescent="0.2"/>
    <row r="9902" ht="12.75" x14ac:dyDescent="0.2"/>
    <row r="9903" ht="12.75" x14ac:dyDescent="0.2"/>
    <row r="9904" ht="12.75" x14ac:dyDescent="0.2"/>
    <row r="9905" ht="12.75" x14ac:dyDescent="0.2"/>
    <row r="9906" ht="12.75" x14ac:dyDescent="0.2"/>
    <row r="9907" ht="12.75" x14ac:dyDescent="0.2"/>
    <row r="9908" ht="12.75" x14ac:dyDescent="0.2"/>
    <row r="9909" ht="12.75" x14ac:dyDescent="0.2"/>
    <row r="9910" ht="12.75" x14ac:dyDescent="0.2"/>
    <row r="9911" ht="12.75" x14ac:dyDescent="0.2"/>
    <row r="9912" ht="12.75" x14ac:dyDescent="0.2"/>
    <row r="9913" ht="12.75" x14ac:dyDescent="0.2"/>
    <row r="9914" ht="12.75" x14ac:dyDescent="0.2"/>
    <row r="9915" ht="12.75" x14ac:dyDescent="0.2"/>
    <row r="9916" ht="12.75" x14ac:dyDescent="0.2"/>
    <row r="9917" ht="12.75" x14ac:dyDescent="0.2"/>
    <row r="9918" ht="12.75" x14ac:dyDescent="0.2"/>
    <row r="9919" ht="12.75" x14ac:dyDescent="0.2"/>
    <row r="9920" ht="12.75" x14ac:dyDescent="0.2"/>
    <row r="9921" ht="12.75" x14ac:dyDescent="0.2"/>
    <row r="9922" ht="12.75" x14ac:dyDescent="0.2"/>
    <row r="9923" ht="12.75" x14ac:dyDescent="0.2"/>
    <row r="9924" ht="12.75" x14ac:dyDescent="0.2"/>
    <row r="9925" ht="12.75" x14ac:dyDescent="0.2"/>
    <row r="9926" ht="12.75" x14ac:dyDescent="0.2"/>
    <row r="9927" ht="12.75" x14ac:dyDescent="0.2"/>
    <row r="9928" ht="12.75" x14ac:dyDescent="0.2"/>
    <row r="9929" ht="12.75" x14ac:dyDescent="0.2"/>
    <row r="9930" ht="12.75" x14ac:dyDescent="0.2"/>
    <row r="9931" ht="12.75" x14ac:dyDescent="0.2"/>
    <row r="9932" ht="12.75" x14ac:dyDescent="0.2"/>
    <row r="9933" ht="12.75" x14ac:dyDescent="0.2"/>
    <row r="9934" ht="12.75" x14ac:dyDescent="0.2"/>
    <row r="9935" ht="12.75" x14ac:dyDescent="0.2"/>
    <row r="9936" ht="12.75" x14ac:dyDescent="0.2"/>
    <row r="9937" ht="12.75" x14ac:dyDescent="0.2"/>
    <row r="9938" ht="12.75" x14ac:dyDescent="0.2"/>
    <row r="9939" ht="12.75" x14ac:dyDescent="0.2"/>
    <row r="9940" ht="12.75" x14ac:dyDescent="0.2"/>
    <row r="9941" ht="12.75" x14ac:dyDescent="0.2"/>
    <row r="9942" ht="12.75" x14ac:dyDescent="0.2"/>
    <row r="9943" ht="12.75" x14ac:dyDescent="0.2"/>
    <row r="9944" ht="12.75" x14ac:dyDescent="0.2"/>
    <row r="9945" ht="12.75" x14ac:dyDescent="0.2"/>
    <row r="9946" ht="12.75" x14ac:dyDescent="0.2"/>
    <row r="9947" ht="12.75" x14ac:dyDescent="0.2"/>
    <row r="9948" ht="12.75" x14ac:dyDescent="0.2"/>
    <row r="9949" ht="12.75" x14ac:dyDescent="0.2"/>
    <row r="9950" ht="12.75" x14ac:dyDescent="0.2"/>
    <row r="9951" ht="12.75" x14ac:dyDescent="0.2"/>
    <row r="9952" ht="12.75" x14ac:dyDescent="0.2"/>
    <row r="9953" ht="12.75" x14ac:dyDescent="0.2"/>
    <row r="9954" ht="12.75" x14ac:dyDescent="0.2"/>
    <row r="9955" ht="12.75" x14ac:dyDescent="0.2"/>
    <row r="9956" ht="12.75" x14ac:dyDescent="0.2"/>
    <row r="9957" ht="12.75" x14ac:dyDescent="0.2"/>
    <row r="9958" ht="12.75" x14ac:dyDescent="0.2"/>
    <row r="9959" ht="12.75" x14ac:dyDescent="0.2"/>
    <row r="9960" ht="12.75" x14ac:dyDescent="0.2"/>
    <row r="9961" ht="12.75" x14ac:dyDescent="0.2"/>
    <row r="9962" ht="12.75" x14ac:dyDescent="0.2"/>
    <row r="9963" ht="12.75" x14ac:dyDescent="0.2"/>
    <row r="9964" ht="12.75" x14ac:dyDescent="0.2"/>
    <row r="9965" ht="12.75" x14ac:dyDescent="0.2"/>
    <row r="9966" ht="12.75" x14ac:dyDescent="0.2"/>
    <row r="9967" ht="12.75" x14ac:dyDescent="0.2"/>
    <row r="9968" ht="12.75" x14ac:dyDescent="0.2"/>
    <row r="9969" ht="12.75" x14ac:dyDescent="0.2"/>
    <row r="9970" ht="12.75" x14ac:dyDescent="0.2"/>
    <row r="9971" ht="12.75" x14ac:dyDescent="0.2"/>
    <row r="9972" ht="12.75" x14ac:dyDescent="0.2"/>
    <row r="9973" ht="12.75" x14ac:dyDescent="0.2"/>
    <row r="9974" ht="12.75" x14ac:dyDescent="0.2"/>
    <row r="9975" ht="12.75" x14ac:dyDescent="0.2"/>
    <row r="9976" ht="12.75" x14ac:dyDescent="0.2"/>
    <row r="9977" ht="12.75" x14ac:dyDescent="0.2"/>
    <row r="9978" ht="12.75" x14ac:dyDescent="0.2"/>
    <row r="9979" ht="12.75" x14ac:dyDescent="0.2"/>
    <row r="9980" ht="12.75" x14ac:dyDescent="0.2"/>
    <row r="9981" ht="12.75" x14ac:dyDescent="0.2"/>
    <row r="9982" ht="12.75" x14ac:dyDescent="0.2"/>
    <row r="9983" ht="12.75" x14ac:dyDescent="0.2"/>
    <row r="9984" ht="12.75" x14ac:dyDescent="0.2"/>
    <row r="9985" ht="12.75" x14ac:dyDescent="0.2"/>
    <row r="9986" ht="12.75" x14ac:dyDescent="0.2"/>
    <row r="9987" ht="12.75" x14ac:dyDescent="0.2"/>
    <row r="9988" ht="12.75" x14ac:dyDescent="0.2"/>
    <row r="9989" ht="12.75" x14ac:dyDescent="0.2"/>
    <row r="9990" ht="12.75" x14ac:dyDescent="0.2"/>
    <row r="9991" ht="12.75" x14ac:dyDescent="0.2"/>
    <row r="9992" ht="12.75" x14ac:dyDescent="0.2"/>
    <row r="9993" ht="12.75" x14ac:dyDescent="0.2"/>
    <row r="9994" ht="12.75" x14ac:dyDescent="0.2"/>
    <row r="9995" ht="12.75" x14ac:dyDescent="0.2"/>
    <row r="9996" ht="12.75" x14ac:dyDescent="0.2"/>
    <row r="9997" ht="12.75" x14ac:dyDescent="0.2"/>
    <row r="9998" ht="12.75" x14ac:dyDescent="0.2"/>
    <row r="9999" ht="12.75" x14ac:dyDescent="0.2"/>
    <row r="10000" ht="12.75" x14ac:dyDescent="0.2"/>
    <row r="10001" ht="12.75" x14ac:dyDescent="0.2"/>
    <row r="10002" ht="12.75" x14ac:dyDescent="0.2"/>
    <row r="10003" ht="12.75" x14ac:dyDescent="0.2"/>
    <row r="10004" ht="12.75" x14ac:dyDescent="0.2"/>
    <row r="10005" ht="12.75" x14ac:dyDescent="0.2"/>
    <row r="10006" ht="12.75" x14ac:dyDescent="0.2"/>
    <row r="10007" ht="12.75" x14ac:dyDescent="0.2"/>
    <row r="10008" ht="12.75" x14ac:dyDescent="0.2"/>
    <row r="10009" ht="12.75" x14ac:dyDescent="0.2"/>
    <row r="10010" ht="12.75" x14ac:dyDescent="0.2"/>
    <row r="10011" ht="12.75" x14ac:dyDescent="0.2"/>
    <row r="10012" ht="12.75" x14ac:dyDescent="0.2"/>
    <row r="10013" ht="12.75" x14ac:dyDescent="0.2"/>
    <row r="10014" ht="12.75" x14ac:dyDescent="0.2"/>
    <row r="10015" ht="12.75" x14ac:dyDescent="0.2"/>
    <row r="10016" ht="12.75" x14ac:dyDescent="0.2"/>
    <row r="10017" ht="12.75" x14ac:dyDescent="0.2"/>
    <row r="10018" ht="12.75" x14ac:dyDescent="0.2"/>
    <row r="10019" ht="12.75" x14ac:dyDescent="0.2"/>
    <row r="10020" ht="12.75" x14ac:dyDescent="0.2"/>
    <row r="10021" ht="12.75" x14ac:dyDescent="0.2"/>
    <row r="10022" ht="12.75" x14ac:dyDescent="0.2"/>
    <row r="10023" ht="12.75" x14ac:dyDescent="0.2"/>
    <row r="10024" ht="12.75" x14ac:dyDescent="0.2"/>
    <row r="10025" ht="12.75" x14ac:dyDescent="0.2"/>
    <row r="10026" ht="12.75" x14ac:dyDescent="0.2"/>
    <row r="10027" ht="12.75" x14ac:dyDescent="0.2"/>
    <row r="10028" ht="12.75" x14ac:dyDescent="0.2"/>
    <row r="10029" ht="12.75" x14ac:dyDescent="0.2"/>
    <row r="10030" ht="12.75" x14ac:dyDescent="0.2"/>
    <row r="10031" ht="12.75" x14ac:dyDescent="0.2"/>
    <row r="10032" ht="12.75" x14ac:dyDescent="0.2"/>
    <row r="10033" ht="12.75" x14ac:dyDescent="0.2"/>
    <row r="10034" ht="12.75" x14ac:dyDescent="0.2"/>
    <row r="10035" ht="12.75" x14ac:dyDescent="0.2"/>
    <row r="10036" ht="12.75" x14ac:dyDescent="0.2"/>
    <row r="10037" ht="12.75" x14ac:dyDescent="0.2"/>
    <row r="10038" ht="12.75" x14ac:dyDescent="0.2"/>
    <row r="10039" ht="12.75" x14ac:dyDescent="0.2"/>
    <row r="10040" ht="12.75" x14ac:dyDescent="0.2"/>
    <row r="10041" ht="12.75" x14ac:dyDescent="0.2"/>
    <row r="10042" ht="12.75" x14ac:dyDescent="0.2"/>
    <row r="10043" ht="12.75" x14ac:dyDescent="0.2"/>
    <row r="10044" ht="12.75" x14ac:dyDescent="0.2"/>
    <row r="10045" ht="12.75" x14ac:dyDescent="0.2"/>
    <row r="10046" ht="12.75" x14ac:dyDescent="0.2"/>
    <row r="10047" ht="12.75" x14ac:dyDescent="0.2"/>
    <row r="10048" ht="12.75" x14ac:dyDescent="0.2"/>
    <row r="10049" ht="12.75" x14ac:dyDescent="0.2"/>
    <row r="10050" ht="12.75" x14ac:dyDescent="0.2"/>
    <row r="10051" ht="12.75" x14ac:dyDescent="0.2"/>
    <row r="10052" ht="12.75" x14ac:dyDescent="0.2"/>
    <row r="10053" ht="12.75" x14ac:dyDescent="0.2"/>
    <row r="10054" ht="12.75" x14ac:dyDescent="0.2"/>
    <row r="10055" ht="12.75" x14ac:dyDescent="0.2"/>
    <row r="10056" ht="12.75" x14ac:dyDescent="0.2"/>
    <row r="10057" ht="12.75" x14ac:dyDescent="0.2"/>
    <row r="10058" ht="12.75" x14ac:dyDescent="0.2"/>
    <row r="10059" ht="12.75" x14ac:dyDescent="0.2"/>
    <row r="10060" ht="12.75" x14ac:dyDescent="0.2"/>
    <row r="10061" ht="12.75" x14ac:dyDescent="0.2"/>
    <row r="10062" ht="12.75" x14ac:dyDescent="0.2"/>
    <row r="10063" ht="12.75" x14ac:dyDescent="0.2"/>
    <row r="10064" ht="12.75" x14ac:dyDescent="0.2"/>
    <row r="10065" ht="12.75" x14ac:dyDescent="0.2"/>
    <row r="10066" ht="12.75" x14ac:dyDescent="0.2"/>
    <row r="10067" ht="12.75" x14ac:dyDescent="0.2"/>
    <row r="10068" ht="12.75" x14ac:dyDescent="0.2"/>
    <row r="10069" ht="12.75" x14ac:dyDescent="0.2"/>
    <row r="10070" ht="12.75" x14ac:dyDescent="0.2"/>
    <row r="10071" ht="12.75" x14ac:dyDescent="0.2"/>
    <row r="10072" ht="12.75" x14ac:dyDescent="0.2"/>
    <row r="10073" ht="12.75" x14ac:dyDescent="0.2"/>
    <row r="10074" ht="12.75" x14ac:dyDescent="0.2"/>
    <row r="10075" ht="12.75" x14ac:dyDescent="0.2"/>
    <row r="10076" ht="12.75" x14ac:dyDescent="0.2"/>
    <row r="10077" ht="12.75" x14ac:dyDescent="0.2"/>
    <row r="10078" ht="12.75" x14ac:dyDescent="0.2"/>
    <row r="10079" ht="12.75" x14ac:dyDescent="0.2"/>
    <row r="10080" ht="12.75" x14ac:dyDescent="0.2"/>
    <row r="10081" ht="12.75" x14ac:dyDescent="0.2"/>
    <row r="10082" ht="12.75" x14ac:dyDescent="0.2"/>
    <row r="10083" ht="12.75" x14ac:dyDescent="0.2"/>
    <row r="10084" ht="12.75" x14ac:dyDescent="0.2"/>
    <row r="10085" ht="12.75" x14ac:dyDescent="0.2"/>
    <row r="10086" ht="12.75" x14ac:dyDescent="0.2"/>
    <row r="10087" ht="12.75" x14ac:dyDescent="0.2"/>
    <row r="10088" ht="12.75" x14ac:dyDescent="0.2"/>
    <row r="10089" ht="12.75" x14ac:dyDescent="0.2"/>
    <row r="10090" ht="12.75" x14ac:dyDescent="0.2"/>
    <row r="10091" ht="12.75" x14ac:dyDescent="0.2"/>
    <row r="10092" ht="12.75" x14ac:dyDescent="0.2"/>
    <row r="10093" ht="12.75" x14ac:dyDescent="0.2"/>
    <row r="10094" ht="12.75" x14ac:dyDescent="0.2"/>
    <row r="10095" ht="12.75" x14ac:dyDescent="0.2"/>
    <row r="10096" ht="12.75" x14ac:dyDescent="0.2"/>
    <row r="10097" ht="12.75" x14ac:dyDescent="0.2"/>
    <row r="10098" ht="12.75" x14ac:dyDescent="0.2"/>
    <row r="10099" ht="12.75" x14ac:dyDescent="0.2"/>
    <row r="10100" ht="12.75" x14ac:dyDescent="0.2"/>
    <row r="10101" ht="12.75" x14ac:dyDescent="0.2"/>
    <row r="10102" ht="12.75" x14ac:dyDescent="0.2"/>
    <row r="10103" ht="12.75" x14ac:dyDescent="0.2"/>
    <row r="10104" ht="12.75" x14ac:dyDescent="0.2"/>
    <row r="10105" ht="12.75" x14ac:dyDescent="0.2"/>
    <row r="10106" ht="12.75" x14ac:dyDescent="0.2"/>
    <row r="10107" ht="12.75" x14ac:dyDescent="0.2"/>
    <row r="10108" ht="12.75" x14ac:dyDescent="0.2"/>
    <row r="10109" ht="12.75" x14ac:dyDescent="0.2"/>
    <row r="10110" ht="12.75" x14ac:dyDescent="0.2"/>
    <row r="10111" ht="12.75" x14ac:dyDescent="0.2"/>
    <row r="10112" ht="12.75" x14ac:dyDescent="0.2"/>
    <row r="10113" ht="12.75" x14ac:dyDescent="0.2"/>
    <row r="10114" ht="12.75" x14ac:dyDescent="0.2"/>
    <row r="10115" ht="12.75" x14ac:dyDescent="0.2"/>
    <row r="10116" ht="12.75" x14ac:dyDescent="0.2"/>
    <row r="10117" ht="12.75" x14ac:dyDescent="0.2"/>
    <row r="10118" ht="12.75" x14ac:dyDescent="0.2"/>
    <row r="10119" ht="12.75" x14ac:dyDescent="0.2"/>
    <row r="10120" ht="12.75" x14ac:dyDescent="0.2"/>
    <row r="10121" ht="12.75" x14ac:dyDescent="0.2"/>
    <row r="10122" ht="12.75" x14ac:dyDescent="0.2"/>
    <row r="10123" ht="12.75" x14ac:dyDescent="0.2"/>
    <row r="10124" ht="12.75" x14ac:dyDescent="0.2"/>
    <row r="10125" ht="12.75" x14ac:dyDescent="0.2"/>
    <row r="10126" ht="12.75" x14ac:dyDescent="0.2"/>
    <row r="10127" ht="12.75" x14ac:dyDescent="0.2"/>
    <row r="10128" ht="12.75" x14ac:dyDescent="0.2"/>
    <row r="10129" ht="12.75" x14ac:dyDescent="0.2"/>
    <row r="10130" ht="12.75" x14ac:dyDescent="0.2"/>
    <row r="10131" ht="12.75" x14ac:dyDescent="0.2"/>
    <row r="10132" ht="12.75" x14ac:dyDescent="0.2"/>
    <row r="10133" ht="12.75" x14ac:dyDescent="0.2"/>
    <row r="10134" ht="12.75" x14ac:dyDescent="0.2"/>
    <row r="10135" ht="12.75" x14ac:dyDescent="0.2"/>
    <row r="10136" ht="12.75" x14ac:dyDescent="0.2"/>
    <row r="10137" ht="12.75" x14ac:dyDescent="0.2"/>
    <row r="10138" ht="12.75" x14ac:dyDescent="0.2"/>
    <row r="10139" ht="12.75" x14ac:dyDescent="0.2"/>
    <row r="10140" ht="12.75" x14ac:dyDescent="0.2"/>
    <row r="10141" ht="12.75" x14ac:dyDescent="0.2"/>
    <row r="10142" ht="12.75" x14ac:dyDescent="0.2"/>
    <row r="10143" ht="12.75" x14ac:dyDescent="0.2"/>
    <row r="10144" ht="12.75" x14ac:dyDescent="0.2"/>
    <row r="10145" ht="12.75" x14ac:dyDescent="0.2"/>
    <row r="10146" ht="12.75" x14ac:dyDescent="0.2"/>
    <row r="10147" ht="12.75" x14ac:dyDescent="0.2"/>
    <row r="10148" ht="12.75" x14ac:dyDescent="0.2"/>
    <row r="10149" ht="12.75" x14ac:dyDescent="0.2"/>
    <row r="10150" ht="12.75" x14ac:dyDescent="0.2"/>
    <row r="10151" ht="12.75" x14ac:dyDescent="0.2"/>
    <row r="10152" ht="12.75" x14ac:dyDescent="0.2"/>
    <row r="10153" ht="12.75" x14ac:dyDescent="0.2"/>
    <row r="10154" ht="12.75" x14ac:dyDescent="0.2"/>
    <row r="10155" ht="12.75" x14ac:dyDescent="0.2"/>
    <row r="10156" ht="12.75" x14ac:dyDescent="0.2"/>
    <row r="10157" ht="12.75" x14ac:dyDescent="0.2"/>
    <row r="10158" ht="12.75" x14ac:dyDescent="0.2"/>
    <row r="10159" ht="12.75" x14ac:dyDescent="0.2"/>
    <row r="10160" ht="12.75" x14ac:dyDescent="0.2"/>
    <row r="10161" ht="12.75" x14ac:dyDescent="0.2"/>
    <row r="10162" ht="12.75" x14ac:dyDescent="0.2"/>
    <row r="10163" ht="12.75" x14ac:dyDescent="0.2"/>
    <row r="10164" ht="12.75" x14ac:dyDescent="0.2"/>
    <row r="10165" ht="12.75" x14ac:dyDescent="0.2"/>
    <row r="10166" ht="12.75" x14ac:dyDescent="0.2"/>
    <row r="10167" ht="12.75" x14ac:dyDescent="0.2"/>
    <row r="10168" ht="12.75" x14ac:dyDescent="0.2"/>
    <row r="10169" ht="12.75" x14ac:dyDescent="0.2"/>
    <row r="10170" ht="12.75" x14ac:dyDescent="0.2"/>
    <row r="10171" ht="12.75" x14ac:dyDescent="0.2"/>
    <row r="10172" ht="12.75" x14ac:dyDescent="0.2"/>
    <row r="10173" ht="12.75" x14ac:dyDescent="0.2"/>
    <row r="10174" ht="12.75" x14ac:dyDescent="0.2"/>
    <row r="10175" ht="12.75" x14ac:dyDescent="0.2"/>
    <row r="10176" ht="12.75" x14ac:dyDescent="0.2"/>
    <row r="10177" ht="12.75" x14ac:dyDescent="0.2"/>
    <row r="10178" ht="12.75" x14ac:dyDescent="0.2"/>
    <row r="10179" ht="12.75" x14ac:dyDescent="0.2"/>
    <row r="10180" ht="12.75" x14ac:dyDescent="0.2"/>
    <row r="10181" ht="12.75" x14ac:dyDescent="0.2"/>
    <row r="10182" ht="12.75" x14ac:dyDescent="0.2"/>
    <row r="10183" ht="12.75" x14ac:dyDescent="0.2"/>
    <row r="10184" ht="12.75" x14ac:dyDescent="0.2"/>
    <row r="10185" ht="12.75" x14ac:dyDescent="0.2"/>
    <row r="10186" ht="12.75" x14ac:dyDescent="0.2"/>
    <row r="10187" ht="12.75" x14ac:dyDescent="0.2"/>
    <row r="10188" ht="12.75" x14ac:dyDescent="0.2"/>
    <row r="10189" ht="12.75" x14ac:dyDescent="0.2"/>
    <row r="10190" ht="12.75" x14ac:dyDescent="0.2"/>
    <row r="10191" ht="12.75" x14ac:dyDescent="0.2"/>
    <row r="10192" ht="12.75" x14ac:dyDescent="0.2"/>
    <row r="10193" ht="12.75" x14ac:dyDescent="0.2"/>
    <row r="10194" ht="12.75" x14ac:dyDescent="0.2"/>
    <row r="10195" ht="12.75" x14ac:dyDescent="0.2"/>
    <row r="10196" ht="12.75" x14ac:dyDescent="0.2"/>
    <row r="10197" ht="12.75" x14ac:dyDescent="0.2"/>
    <row r="10198" ht="12.75" x14ac:dyDescent="0.2"/>
    <row r="10199" ht="12.75" x14ac:dyDescent="0.2"/>
    <row r="10200" ht="12.75" x14ac:dyDescent="0.2"/>
    <row r="10201" ht="12.75" x14ac:dyDescent="0.2"/>
    <row r="10202" ht="12.75" x14ac:dyDescent="0.2"/>
    <row r="10203" ht="12.75" x14ac:dyDescent="0.2"/>
    <row r="10204" ht="12.75" x14ac:dyDescent="0.2"/>
    <row r="10205" ht="12.75" x14ac:dyDescent="0.2"/>
    <row r="10206" ht="12.75" x14ac:dyDescent="0.2"/>
    <row r="10207" ht="12.75" x14ac:dyDescent="0.2"/>
    <row r="10208" ht="12.75" x14ac:dyDescent="0.2"/>
    <row r="10209" ht="12.75" x14ac:dyDescent="0.2"/>
    <row r="10210" ht="12.75" x14ac:dyDescent="0.2"/>
    <row r="10211" ht="12.75" x14ac:dyDescent="0.2"/>
    <row r="10212" ht="12.75" x14ac:dyDescent="0.2"/>
    <row r="10213" ht="12.75" x14ac:dyDescent="0.2"/>
    <row r="10214" ht="12.75" x14ac:dyDescent="0.2"/>
    <row r="10215" ht="12.75" x14ac:dyDescent="0.2"/>
    <row r="10216" ht="12.75" x14ac:dyDescent="0.2"/>
    <row r="10217" ht="12.75" x14ac:dyDescent="0.2"/>
    <row r="10218" ht="12.75" x14ac:dyDescent="0.2"/>
    <row r="10219" ht="12.75" x14ac:dyDescent="0.2"/>
    <row r="10220" ht="12.75" x14ac:dyDescent="0.2"/>
    <row r="10221" ht="12.75" x14ac:dyDescent="0.2"/>
    <row r="10222" ht="12.75" x14ac:dyDescent="0.2"/>
    <row r="10223" ht="12.75" x14ac:dyDescent="0.2"/>
    <row r="10224" ht="12.75" x14ac:dyDescent="0.2"/>
    <row r="10225" ht="12.75" x14ac:dyDescent="0.2"/>
    <row r="10226" ht="12.75" x14ac:dyDescent="0.2"/>
    <row r="10227" ht="12.75" x14ac:dyDescent="0.2"/>
    <row r="10228" ht="12.75" x14ac:dyDescent="0.2"/>
    <row r="10229" ht="12.75" x14ac:dyDescent="0.2"/>
    <row r="10230" ht="12.75" x14ac:dyDescent="0.2"/>
    <row r="10231" ht="12.75" x14ac:dyDescent="0.2"/>
    <row r="10232" ht="12.75" x14ac:dyDescent="0.2"/>
    <row r="10233" ht="12.75" x14ac:dyDescent="0.2"/>
    <row r="10234" ht="12.75" x14ac:dyDescent="0.2"/>
    <row r="10235" ht="12.75" x14ac:dyDescent="0.2"/>
    <row r="10236" ht="12.75" x14ac:dyDescent="0.2"/>
    <row r="10237" ht="12.75" x14ac:dyDescent="0.2"/>
    <row r="10238" ht="12.75" x14ac:dyDescent="0.2"/>
    <row r="10239" ht="12.75" x14ac:dyDescent="0.2"/>
    <row r="10240" ht="12.75" x14ac:dyDescent="0.2"/>
    <row r="10241" ht="12.75" x14ac:dyDescent="0.2"/>
    <row r="10242" ht="12.75" x14ac:dyDescent="0.2"/>
    <row r="10243" ht="12.75" x14ac:dyDescent="0.2"/>
    <row r="10244" ht="12.75" x14ac:dyDescent="0.2"/>
    <row r="10245" ht="12.75" x14ac:dyDescent="0.2"/>
    <row r="10246" ht="12.75" x14ac:dyDescent="0.2"/>
    <row r="10247" ht="12.75" x14ac:dyDescent="0.2"/>
    <row r="10248" ht="12.75" x14ac:dyDescent="0.2"/>
    <row r="10249" ht="12.75" x14ac:dyDescent="0.2"/>
    <row r="10250" ht="12.75" x14ac:dyDescent="0.2"/>
    <row r="10251" ht="12.75" x14ac:dyDescent="0.2"/>
    <row r="10252" ht="12.75" x14ac:dyDescent="0.2"/>
    <row r="10253" ht="12.75" x14ac:dyDescent="0.2"/>
    <row r="10254" ht="12.75" x14ac:dyDescent="0.2"/>
    <row r="10255" ht="12.75" x14ac:dyDescent="0.2"/>
    <row r="10256" ht="12.75" x14ac:dyDescent="0.2"/>
    <row r="10257" ht="12.75" x14ac:dyDescent="0.2"/>
    <row r="10258" ht="12.75" x14ac:dyDescent="0.2"/>
    <row r="10259" ht="12.75" x14ac:dyDescent="0.2"/>
    <row r="10260" ht="12.75" x14ac:dyDescent="0.2"/>
    <row r="10261" ht="12.75" x14ac:dyDescent="0.2"/>
    <row r="10262" ht="12.75" x14ac:dyDescent="0.2"/>
    <row r="10263" ht="12.75" x14ac:dyDescent="0.2"/>
    <row r="10264" ht="12.75" x14ac:dyDescent="0.2"/>
    <row r="10265" ht="12.75" x14ac:dyDescent="0.2"/>
    <row r="10266" ht="12.75" x14ac:dyDescent="0.2"/>
    <row r="10267" ht="12.75" x14ac:dyDescent="0.2"/>
    <row r="10268" ht="12.75" x14ac:dyDescent="0.2"/>
    <row r="10269" ht="12.75" x14ac:dyDescent="0.2"/>
    <row r="10270" ht="12.75" x14ac:dyDescent="0.2"/>
    <row r="10271" ht="12.75" x14ac:dyDescent="0.2"/>
    <row r="10272" ht="12.75" x14ac:dyDescent="0.2"/>
    <row r="10273" ht="12.75" x14ac:dyDescent="0.2"/>
    <row r="10274" ht="12.75" x14ac:dyDescent="0.2"/>
    <row r="10275" ht="12.75" x14ac:dyDescent="0.2"/>
    <row r="10276" ht="12.75" x14ac:dyDescent="0.2"/>
    <row r="10277" ht="12.75" x14ac:dyDescent="0.2"/>
    <row r="10278" ht="12.75" x14ac:dyDescent="0.2"/>
    <row r="10279" ht="12.75" x14ac:dyDescent="0.2"/>
    <row r="10280" ht="12.75" x14ac:dyDescent="0.2"/>
    <row r="10281" ht="12.75" x14ac:dyDescent="0.2"/>
    <row r="10282" ht="12.75" x14ac:dyDescent="0.2"/>
    <row r="10283" ht="12.75" x14ac:dyDescent="0.2"/>
    <row r="10284" ht="12.75" x14ac:dyDescent="0.2"/>
    <row r="10285" ht="12.75" x14ac:dyDescent="0.2"/>
    <row r="10286" ht="12.75" x14ac:dyDescent="0.2"/>
    <row r="10287" ht="12.75" x14ac:dyDescent="0.2"/>
    <row r="10288" ht="12.75" x14ac:dyDescent="0.2"/>
    <row r="10289" ht="12.75" x14ac:dyDescent="0.2"/>
    <row r="10290" ht="12.75" x14ac:dyDescent="0.2"/>
    <row r="10291" ht="12.75" x14ac:dyDescent="0.2"/>
    <row r="10292" ht="12.75" x14ac:dyDescent="0.2"/>
    <row r="10293" ht="12.75" x14ac:dyDescent="0.2"/>
    <row r="10294" ht="12.75" x14ac:dyDescent="0.2"/>
    <row r="10295" ht="12.75" x14ac:dyDescent="0.2"/>
    <row r="10296" ht="12.75" x14ac:dyDescent="0.2"/>
    <row r="10297" ht="12.75" x14ac:dyDescent="0.2"/>
    <row r="10298" ht="12.75" x14ac:dyDescent="0.2"/>
    <row r="10299" ht="12.75" x14ac:dyDescent="0.2"/>
    <row r="10300" ht="12.75" x14ac:dyDescent="0.2"/>
    <row r="10301" ht="12.75" x14ac:dyDescent="0.2"/>
    <row r="10302" ht="12.75" x14ac:dyDescent="0.2"/>
    <row r="10303" ht="12.75" x14ac:dyDescent="0.2"/>
    <row r="10304" ht="12.75" x14ac:dyDescent="0.2"/>
    <row r="10305" ht="12.75" x14ac:dyDescent="0.2"/>
    <row r="10306" ht="12.75" x14ac:dyDescent="0.2"/>
    <row r="10307" ht="12.75" x14ac:dyDescent="0.2"/>
    <row r="10308" ht="12.75" x14ac:dyDescent="0.2"/>
    <row r="10309" ht="12.75" x14ac:dyDescent="0.2"/>
    <row r="10310" ht="12.75" x14ac:dyDescent="0.2"/>
    <row r="10311" ht="12.75" x14ac:dyDescent="0.2"/>
    <row r="10312" ht="12.75" x14ac:dyDescent="0.2"/>
    <row r="10313" ht="12.75" x14ac:dyDescent="0.2"/>
    <row r="10314" ht="12.75" x14ac:dyDescent="0.2"/>
    <row r="10315" ht="12.75" x14ac:dyDescent="0.2"/>
    <row r="10316" ht="12.75" x14ac:dyDescent="0.2"/>
    <row r="10317" ht="12.75" x14ac:dyDescent="0.2"/>
    <row r="10318" ht="12.75" x14ac:dyDescent="0.2"/>
    <row r="10319" ht="12.75" x14ac:dyDescent="0.2"/>
    <row r="10320" ht="12.75" x14ac:dyDescent="0.2"/>
    <row r="10321" ht="12.75" x14ac:dyDescent="0.2"/>
    <row r="10322" ht="12.75" x14ac:dyDescent="0.2"/>
    <row r="10323" ht="12.75" x14ac:dyDescent="0.2"/>
    <row r="10324" ht="12.75" x14ac:dyDescent="0.2"/>
    <row r="10325" ht="12.75" x14ac:dyDescent="0.2"/>
    <row r="10326" ht="12.75" x14ac:dyDescent="0.2"/>
    <row r="10327" ht="12.75" x14ac:dyDescent="0.2"/>
    <row r="10328" ht="12.75" x14ac:dyDescent="0.2"/>
    <row r="10329" ht="12.75" x14ac:dyDescent="0.2"/>
    <row r="10330" ht="12.75" x14ac:dyDescent="0.2"/>
    <row r="10331" ht="12.75" x14ac:dyDescent="0.2"/>
    <row r="10332" ht="12.75" x14ac:dyDescent="0.2"/>
    <row r="10333" ht="12.75" x14ac:dyDescent="0.2"/>
    <row r="10334" ht="12.75" x14ac:dyDescent="0.2"/>
    <row r="10335" ht="12.75" x14ac:dyDescent="0.2"/>
    <row r="10336" ht="12.75" x14ac:dyDescent="0.2"/>
    <row r="10337" ht="12.75" x14ac:dyDescent="0.2"/>
    <row r="10338" ht="12.75" x14ac:dyDescent="0.2"/>
    <row r="10339" ht="12.75" x14ac:dyDescent="0.2"/>
    <row r="10340" ht="12.75" x14ac:dyDescent="0.2"/>
    <row r="10341" ht="12.75" x14ac:dyDescent="0.2"/>
    <row r="10342" ht="12.75" x14ac:dyDescent="0.2"/>
    <row r="10343" ht="12.75" x14ac:dyDescent="0.2"/>
    <row r="10344" ht="12.75" x14ac:dyDescent="0.2"/>
    <row r="10345" ht="12.75" x14ac:dyDescent="0.2"/>
    <row r="10346" ht="12.75" x14ac:dyDescent="0.2"/>
    <row r="10347" ht="12.75" x14ac:dyDescent="0.2"/>
    <row r="10348" ht="12.75" x14ac:dyDescent="0.2"/>
    <row r="10349" ht="12.75" x14ac:dyDescent="0.2"/>
    <row r="10350" ht="12.75" x14ac:dyDescent="0.2"/>
    <row r="10351" ht="12.75" x14ac:dyDescent="0.2"/>
    <row r="10352" ht="12.75" x14ac:dyDescent="0.2"/>
    <row r="10353" ht="12.75" x14ac:dyDescent="0.2"/>
    <row r="10354" ht="12.75" x14ac:dyDescent="0.2"/>
    <row r="10355" ht="12.75" x14ac:dyDescent="0.2"/>
    <row r="10356" ht="12.75" x14ac:dyDescent="0.2"/>
    <row r="10357" ht="12.75" x14ac:dyDescent="0.2"/>
    <row r="10358" ht="12.75" x14ac:dyDescent="0.2"/>
    <row r="10359" ht="12.75" x14ac:dyDescent="0.2"/>
    <row r="10360" ht="12.75" x14ac:dyDescent="0.2"/>
    <row r="10361" ht="12.75" x14ac:dyDescent="0.2"/>
    <row r="10362" ht="12.75" x14ac:dyDescent="0.2"/>
    <row r="10363" ht="12.75" x14ac:dyDescent="0.2"/>
    <row r="10364" ht="12.75" x14ac:dyDescent="0.2"/>
    <row r="10365" ht="12.75" x14ac:dyDescent="0.2"/>
    <row r="10366" ht="12.75" x14ac:dyDescent="0.2"/>
    <row r="10367" ht="12.75" x14ac:dyDescent="0.2"/>
    <row r="10368" ht="12.75" x14ac:dyDescent="0.2"/>
    <row r="10369" ht="12.75" x14ac:dyDescent="0.2"/>
    <row r="10370" ht="12.75" x14ac:dyDescent="0.2"/>
    <row r="10371" ht="12.75" x14ac:dyDescent="0.2"/>
    <row r="10372" ht="12.75" x14ac:dyDescent="0.2"/>
    <row r="10373" ht="12.75" x14ac:dyDescent="0.2"/>
    <row r="10374" ht="12.75" x14ac:dyDescent="0.2"/>
    <row r="10375" ht="12.75" x14ac:dyDescent="0.2"/>
    <row r="10376" ht="12.75" x14ac:dyDescent="0.2"/>
    <row r="10377" ht="12.75" x14ac:dyDescent="0.2"/>
    <row r="10378" ht="12.75" x14ac:dyDescent="0.2"/>
    <row r="10379" ht="12.75" x14ac:dyDescent="0.2"/>
    <row r="10380" ht="12.75" x14ac:dyDescent="0.2"/>
    <row r="10381" ht="12.75" x14ac:dyDescent="0.2"/>
    <row r="10382" ht="12.75" x14ac:dyDescent="0.2"/>
    <row r="10383" ht="12.75" x14ac:dyDescent="0.2"/>
    <row r="10384" ht="12.75" x14ac:dyDescent="0.2"/>
    <row r="10385" ht="12.75" x14ac:dyDescent="0.2"/>
    <row r="10386" ht="12.75" x14ac:dyDescent="0.2"/>
    <row r="10387" ht="12.75" x14ac:dyDescent="0.2"/>
    <row r="10388" ht="12.75" x14ac:dyDescent="0.2"/>
    <row r="10389" ht="12.75" x14ac:dyDescent="0.2"/>
    <row r="10390" ht="12.75" x14ac:dyDescent="0.2"/>
    <row r="10391" ht="12.75" x14ac:dyDescent="0.2"/>
    <row r="10392" ht="12.75" x14ac:dyDescent="0.2"/>
    <row r="10393" ht="12.75" x14ac:dyDescent="0.2"/>
    <row r="10394" ht="12.75" x14ac:dyDescent="0.2"/>
    <row r="10395" ht="12.75" x14ac:dyDescent="0.2"/>
    <row r="10396" ht="12.75" x14ac:dyDescent="0.2"/>
    <row r="10397" ht="12.75" x14ac:dyDescent="0.2"/>
    <row r="10398" ht="12.75" x14ac:dyDescent="0.2"/>
    <row r="10399" ht="12.75" x14ac:dyDescent="0.2"/>
    <row r="10400" ht="12.75" x14ac:dyDescent="0.2"/>
    <row r="10401" ht="12.75" x14ac:dyDescent="0.2"/>
    <row r="10402" ht="12.75" x14ac:dyDescent="0.2"/>
    <row r="10403" ht="12.75" x14ac:dyDescent="0.2"/>
    <row r="10404" ht="12.75" x14ac:dyDescent="0.2"/>
    <row r="10405" ht="12.75" x14ac:dyDescent="0.2"/>
    <row r="10406" ht="12.75" x14ac:dyDescent="0.2"/>
    <row r="10407" ht="12.75" x14ac:dyDescent="0.2"/>
    <row r="10408" ht="12.75" x14ac:dyDescent="0.2"/>
    <row r="10409" ht="12.75" x14ac:dyDescent="0.2"/>
    <row r="10410" ht="12.75" x14ac:dyDescent="0.2"/>
    <row r="10411" ht="12.75" x14ac:dyDescent="0.2"/>
    <row r="10412" ht="12.75" x14ac:dyDescent="0.2"/>
    <row r="10413" ht="12.75" x14ac:dyDescent="0.2"/>
    <row r="10414" ht="12.75" x14ac:dyDescent="0.2"/>
    <row r="10415" ht="12.75" x14ac:dyDescent="0.2"/>
    <row r="10416" ht="12.75" x14ac:dyDescent="0.2"/>
    <row r="10417" ht="12.75" x14ac:dyDescent="0.2"/>
    <row r="10418" ht="12.75" x14ac:dyDescent="0.2"/>
    <row r="10419" ht="12.75" x14ac:dyDescent="0.2"/>
    <row r="10420" ht="12.75" x14ac:dyDescent="0.2"/>
    <row r="10421" ht="12.75" x14ac:dyDescent="0.2"/>
    <row r="10422" ht="12.75" x14ac:dyDescent="0.2"/>
    <row r="10423" ht="12.75" x14ac:dyDescent="0.2"/>
    <row r="10424" ht="12.75" x14ac:dyDescent="0.2"/>
    <row r="10425" ht="12.75" x14ac:dyDescent="0.2"/>
    <row r="10426" ht="12.75" x14ac:dyDescent="0.2"/>
    <row r="10427" ht="12.75" x14ac:dyDescent="0.2"/>
    <row r="10428" ht="12.75" x14ac:dyDescent="0.2"/>
    <row r="10429" ht="12.75" x14ac:dyDescent="0.2"/>
    <row r="10430" ht="12.75" x14ac:dyDescent="0.2"/>
    <row r="10431" ht="12.75" x14ac:dyDescent="0.2"/>
    <row r="10432" ht="12.75" x14ac:dyDescent="0.2"/>
    <row r="10433" ht="12.75" x14ac:dyDescent="0.2"/>
    <row r="10434" ht="12.75" x14ac:dyDescent="0.2"/>
    <row r="10435" ht="12.75" x14ac:dyDescent="0.2"/>
    <row r="10436" ht="12.75" x14ac:dyDescent="0.2"/>
    <row r="10437" ht="12.75" x14ac:dyDescent="0.2"/>
    <row r="10438" ht="12.75" x14ac:dyDescent="0.2"/>
    <row r="10439" ht="12.75" x14ac:dyDescent="0.2"/>
    <row r="10440" ht="12.75" x14ac:dyDescent="0.2"/>
    <row r="10441" ht="12.75" x14ac:dyDescent="0.2"/>
    <row r="10442" ht="12.75" x14ac:dyDescent="0.2"/>
    <row r="10443" ht="12.75" x14ac:dyDescent="0.2"/>
    <row r="10444" ht="12.75" x14ac:dyDescent="0.2"/>
    <row r="10445" ht="12.75" x14ac:dyDescent="0.2"/>
    <row r="10446" ht="12.75" x14ac:dyDescent="0.2"/>
    <row r="10447" ht="12.75" x14ac:dyDescent="0.2"/>
    <row r="10448" ht="12.75" x14ac:dyDescent="0.2"/>
    <row r="10449" ht="12.75" x14ac:dyDescent="0.2"/>
    <row r="10450" ht="12.75" x14ac:dyDescent="0.2"/>
    <row r="10451" ht="12.75" x14ac:dyDescent="0.2"/>
    <row r="10452" ht="12.75" x14ac:dyDescent="0.2"/>
    <row r="10453" ht="12.75" x14ac:dyDescent="0.2"/>
    <row r="10454" ht="12.75" x14ac:dyDescent="0.2"/>
    <row r="10455" ht="12.75" x14ac:dyDescent="0.2"/>
    <row r="10456" ht="12.75" x14ac:dyDescent="0.2"/>
    <row r="10457" ht="12.75" x14ac:dyDescent="0.2"/>
    <row r="10458" ht="12.75" x14ac:dyDescent="0.2"/>
    <row r="10459" ht="12.75" x14ac:dyDescent="0.2"/>
    <row r="10460" ht="12.75" x14ac:dyDescent="0.2"/>
    <row r="10461" ht="12.75" x14ac:dyDescent="0.2"/>
    <row r="10462" ht="12.75" x14ac:dyDescent="0.2"/>
    <row r="10463" ht="12.75" x14ac:dyDescent="0.2"/>
    <row r="10464" ht="12.75" x14ac:dyDescent="0.2"/>
    <row r="10465" ht="12.75" x14ac:dyDescent="0.2"/>
    <row r="10466" ht="12.75" x14ac:dyDescent="0.2"/>
    <row r="10467" ht="12.75" x14ac:dyDescent="0.2"/>
    <row r="10468" ht="12.75" x14ac:dyDescent="0.2"/>
    <row r="10469" ht="12.75" x14ac:dyDescent="0.2"/>
    <row r="10470" ht="12.75" x14ac:dyDescent="0.2"/>
    <row r="10471" ht="12.75" x14ac:dyDescent="0.2"/>
    <row r="10472" ht="12.75" x14ac:dyDescent="0.2"/>
    <row r="10473" ht="12.75" x14ac:dyDescent="0.2"/>
    <row r="10474" ht="12.75" x14ac:dyDescent="0.2"/>
    <row r="10475" ht="12.75" x14ac:dyDescent="0.2"/>
    <row r="10476" ht="12.75" x14ac:dyDescent="0.2"/>
    <row r="10477" ht="12.75" x14ac:dyDescent="0.2"/>
    <row r="10478" ht="12.75" x14ac:dyDescent="0.2"/>
    <row r="10479" ht="12.75" x14ac:dyDescent="0.2"/>
    <row r="10480" ht="12.75" x14ac:dyDescent="0.2"/>
    <row r="10481" ht="12.75" x14ac:dyDescent="0.2"/>
    <row r="10482" ht="12.75" x14ac:dyDescent="0.2"/>
    <row r="10483" ht="12.75" x14ac:dyDescent="0.2"/>
    <row r="10484" ht="12.75" x14ac:dyDescent="0.2"/>
    <row r="10485" ht="12.75" x14ac:dyDescent="0.2"/>
    <row r="10486" ht="12.75" x14ac:dyDescent="0.2"/>
    <row r="10487" ht="12.75" x14ac:dyDescent="0.2"/>
    <row r="10488" ht="12.75" x14ac:dyDescent="0.2"/>
    <row r="10489" ht="12.75" x14ac:dyDescent="0.2"/>
    <row r="10490" ht="12.75" x14ac:dyDescent="0.2"/>
    <row r="10491" ht="12.75" x14ac:dyDescent="0.2"/>
    <row r="10492" ht="12.75" x14ac:dyDescent="0.2"/>
    <row r="10493" ht="12.75" x14ac:dyDescent="0.2"/>
    <row r="10494" ht="12.75" x14ac:dyDescent="0.2"/>
    <row r="10495" ht="12.75" x14ac:dyDescent="0.2"/>
    <row r="10496" ht="12.75" x14ac:dyDescent="0.2"/>
    <row r="10497" ht="12.75" x14ac:dyDescent="0.2"/>
    <row r="10498" ht="12.75" x14ac:dyDescent="0.2"/>
    <row r="10499" ht="12.75" x14ac:dyDescent="0.2"/>
    <row r="10500" ht="12.75" x14ac:dyDescent="0.2"/>
    <row r="10501" ht="12.75" x14ac:dyDescent="0.2"/>
    <row r="10502" ht="12.75" x14ac:dyDescent="0.2"/>
    <row r="10503" ht="12.75" x14ac:dyDescent="0.2"/>
    <row r="10504" ht="12.75" x14ac:dyDescent="0.2"/>
    <row r="10505" ht="12.75" x14ac:dyDescent="0.2"/>
    <row r="10506" ht="12.75" x14ac:dyDescent="0.2"/>
    <row r="10507" ht="12.75" x14ac:dyDescent="0.2"/>
    <row r="10508" ht="12.75" x14ac:dyDescent="0.2"/>
    <row r="10509" ht="12.75" x14ac:dyDescent="0.2"/>
    <row r="10510" ht="12.75" x14ac:dyDescent="0.2"/>
    <row r="10511" ht="12.75" x14ac:dyDescent="0.2"/>
    <row r="10512" ht="12.75" x14ac:dyDescent="0.2"/>
    <row r="10513" ht="12.75" x14ac:dyDescent="0.2"/>
    <row r="10514" ht="12.75" x14ac:dyDescent="0.2"/>
    <row r="10515" ht="12.75" x14ac:dyDescent="0.2"/>
    <row r="10516" ht="12.75" x14ac:dyDescent="0.2"/>
    <row r="10517" ht="12.75" x14ac:dyDescent="0.2"/>
    <row r="10518" ht="12.75" x14ac:dyDescent="0.2"/>
    <row r="10519" ht="12.75" x14ac:dyDescent="0.2"/>
    <row r="10520" ht="12.75" x14ac:dyDescent="0.2"/>
    <row r="10521" ht="12.75" x14ac:dyDescent="0.2"/>
    <row r="10522" ht="12.75" x14ac:dyDescent="0.2"/>
    <row r="10523" ht="12.75" x14ac:dyDescent="0.2"/>
    <row r="10524" ht="12.75" x14ac:dyDescent="0.2"/>
    <row r="10525" ht="12.75" x14ac:dyDescent="0.2"/>
    <row r="10526" ht="12.75" x14ac:dyDescent="0.2"/>
    <row r="10527" ht="12.75" x14ac:dyDescent="0.2"/>
    <row r="10528" ht="12.75" x14ac:dyDescent="0.2"/>
    <row r="10529" ht="12.75" x14ac:dyDescent="0.2"/>
    <row r="10530" ht="12.75" x14ac:dyDescent="0.2"/>
    <row r="10531" ht="12.75" x14ac:dyDescent="0.2"/>
    <row r="10532" ht="12.75" x14ac:dyDescent="0.2"/>
    <row r="10533" ht="12.75" x14ac:dyDescent="0.2"/>
    <row r="10534" ht="12.75" x14ac:dyDescent="0.2"/>
    <row r="10535" ht="12.75" x14ac:dyDescent="0.2"/>
    <row r="10536" ht="12.75" x14ac:dyDescent="0.2"/>
    <row r="10537" ht="12.75" x14ac:dyDescent="0.2"/>
    <row r="10538" ht="12.75" x14ac:dyDescent="0.2"/>
    <row r="10539" ht="12.75" x14ac:dyDescent="0.2"/>
    <row r="10540" ht="12.75" x14ac:dyDescent="0.2"/>
    <row r="10541" ht="12.75" x14ac:dyDescent="0.2"/>
    <row r="10542" ht="12.75" x14ac:dyDescent="0.2"/>
    <row r="10543" ht="12.75" x14ac:dyDescent="0.2"/>
    <row r="10544" ht="12.75" x14ac:dyDescent="0.2"/>
    <row r="10545" ht="12.75" x14ac:dyDescent="0.2"/>
    <row r="10546" ht="12.75" x14ac:dyDescent="0.2"/>
    <row r="10547" ht="12.75" x14ac:dyDescent="0.2"/>
    <row r="10548" ht="12.75" x14ac:dyDescent="0.2"/>
    <row r="10549" ht="12.75" x14ac:dyDescent="0.2"/>
    <row r="10550" ht="12.75" x14ac:dyDescent="0.2"/>
    <row r="10551" ht="12.75" x14ac:dyDescent="0.2"/>
    <row r="10552" ht="12.75" x14ac:dyDescent="0.2"/>
    <row r="10553" ht="12.75" x14ac:dyDescent="0.2"/>
    <row r="10554" ht="12.75" x14ac:dyDescent="0.2"/>
    <row r="10555" ht="12.75" x14ac:dyDescent="0.2"/>
    <row r="10556" ht="12.75" x14ac:dyDescent="0.2"/>
    <row r="10557" ht="12.75" x14ac:dyDescent="0.2"/>
    <row r="10558" ht="12.75" x14ac:dyDescent="0.2"/>
    <row r="10559" ht="12.75" x14ac:dyDescent="0.2"/>
    <row r="10560" ht="12.75" x14ac:dyDescent="0.2"/>
    <row r="10561" ht="12.75" x14ac:dyDescent="0.2"/>
    <row r="10562" ht="12.75" x14ac:dyDescent="0.2"/>
    <row r="10563" ht="12.75" x14ac:dyDescent="0.2"/>
    <row r="10564" ht="12.75" x14ac:dyDescent="0.2"/>
    <row r="10565" ht="12.75" x14ac:dyDescent="0.2"/>
    <row r="10566" ht="12.75" x14ac:dyDescent="0.2"/>
    <row r="10567" ht="12.75" x14ac:dyDescent="0.2"/>
    <row r="10568" ht="12.75" x14ac:dyDescent="0.2"/>
    <row r="10569" ht="12.75" x14ac:dyDescent="0.2"/>
    <row r="10570" ht="12.75" x14ac:dyDescent="0.2"/>
    <row r="10571" ht="12.75" x14ac:dyDescent="0.2"/>
    <row r="10572" ht="12.75" x14ac:dyDescent="0.2"/>
    <row r="10573" ht="12.75" x14ac:dyDescent="0.2"/>
    <row r="10574" ht="12.75" x14ac:dyDescent="0.2"/>
    <row r="10575" ht="12.75" x14ac:dyDescent="0.2"/>
    <row r="10576" ht="12.75" x14ac:dyDescent="0.2"/>
    <row r="10577" ht="12.75" x14ac:dyDescent="0.2"/>
    <row r="10578" ht="12.75" x14ac:dyDescent="0.2"/>
    <row r="10579" ht="12.75" x14ac:dyDescent="0.2"/>
    <row r="10580" ht="12.75" x14ac:dyDescent="0.2"/>
    <row r="10581" ht="12.75" x14ac:dyDescent="0.2"/>
    <row r="10582" ht="12.75" x14ac:dyDescent="0.2"/>
    <row r="10583" ht="12.75" x14ac:dyDescent="0.2"/>
    <row r="10584" ht="12.75" x14ac:dyDescent="0.2"/>
    <row r="10585" ht="12.75" x14ac:dyDescent="0.2"/>
    <row r="10586" ht="12.75" x14ac:dyDescent="0.2"/>
    <row r="10587" ht="12.75" x14ac:dyDescent="0.2"/>
    <row r="10588" ht="12.75" x14ac:dyDescent="0.2"/>
    <row r="10589" ht="12.75" x14ac:dyDescent="0.2"/>
    <row r="10590" ht="12.75" x14ac:dyDescent="0.2"/>
    <row r="10591" ht="12.75" x14ac:dyDescent="0.2"/>
    <row r="10592" ht="12.75" x14ac:dyDescent="0.2"/>
    <row r="10593" ht="12.75" x14ac:dyDescent="0.2"/>
    <row r="10594" ht="12.75" x14ac:dyDescent="0.2"/>
    <row r="10595" ht="12.75" x14ac:dyDescent="0.2"/>
    <row r="10596" ht="12.75" x14ac:dyDescent="0.2"/>
    <row r="10597" ht="12.75" x14ac:dyDescent="0.2"/>
    <row r="10598" ht="12.75" x14ac:dyDescent="0.2"/>
    <row r="10599" ht="12.75" x14ac:dyDescent="0.2"/>
    <row r="10600" ht="12.75" x14ac:dyDescent="0.2"/>
    <row r="10601" ht="12.75" x14ac:dyDescent="0.2"/>
    <row r="10602" ht="12.75" x14ac:dyDescent="0.2"/>
    <row r="10603" ht="12.75" x14ac:dyDescent="0.2"/>
    <row r="10604" ht="12.75" x14ac:dyDescent="0.2"/>
    <row r="10605" ht="12.75" x14ac:dyDescent="0.2"/>
    <row r="10606" ht="12.75" x14ac:dyDescent="0.2"/>
    <row r="10607" ht="12.75" x14ac:dyDescent="0.2"/>
    <row r="10608" ht="12.75" x14ac:dyDescent="0.2"/>
    <row r="10609" ht="12.75" x14ac:dyDescent="0.2"/>
    <row r="10610" ht="12.75" x14ac:dyDescent="0.2"/>
    <row r="10611" ht="12.75" x14ac:dyDescent="0.2"/>
    <row r="10612" ht="12.75" x14ac:dyDescent="0.2"/>
    <row r="10613" ht="12.75" x14ac:dyDescent="0.2"/>
    <row r="10614" ht="12.75" x14ac:dyDescent="0.2"/>
    <row r="10615" ht="12.75" x14ac:dyDescent="0.2"/>
    <row r="10616" ht="12.75" x14ac:dyDescent="0.2"/>
    <row r="10617" ht="12.75" x14ac:dyDescent="0.2"/>
    <row r="10618" ht="12.75" x14ac:dyDescent="0.2"/>
    <row r="10619" ht="12.75" x14ac:dyDescent="0.2"/>
    <row r="10620" ht="12.75" x14ac:dyDescent="0.2"/>
    <row r="10621" ht="12.75" x14ac:dyDescent="0.2"/>
    <row r="10622" ht="12.75" x14ac:dyDescent="0.2"/>
    <row r="10623" ht="12.75" x14ac:dyDescent="0.2"/>
    <row r="10624" ht="12.75" x14ac:dyDescent="0.2"/>
    <row r="10625" ht="12.75" x14ac:dyDescent="0.2"/>
    <row r="10626" ht="12.75" x14ac:dyDescent="0.2"/>
    <row r="10627" ht="12.75" x14ac:dyDescent="0.2"/>
    <row r="10628" ht="12.75" x14ac:dyDescent="0.2"/>
    <row r="10629" ht="12.75" x14ac:dyDescent="0.2"/>
    <row r="10630" ht="12.75" x14ac:dyDescent="0.2"/>
    <row r="10631" ht="12.75" x14ac:dyDescent="0.2"/>
    <row r="10632" ht="12.75" x14ac:dyDescent="0.2"/>
    <row r="10633" ht="12.75" x14ac:dyDescent="0.2"/>
    <row r="10634" ht="12.75" x14ac:dyDescent="0.2"/>
    <row r="10635" ht="12.75" x14ac:dyDescent="0.2"/>
    <row r="10636" ht="12.75" x14ac:dyDescent="0.2"/>
    <row r="10637" ht="12.75" x14ac:dyDescent="0.2"/>
    <row r="10638" ht="12.75" x14ac:dyDescent="0.2"/>
    <row r="10639" ht="12.75" x14ac:dyDescent="0.2"/>
    <row r="10640" ht="12.75" x14ac:dyDescent="0.2"/>
    <row r="10641" ht="12.75" x14ac:dyDescent="0.2"/>
    <row r="10642" ht="12.75" x14ac:dyDescent="0.2"/>
    <row r="10643" ht="12.75" x14ac:dyDescent="0.2"/>
    <row r="10644" ht="12.75" x14ac:dyDescent="0.2"/>
    <row r="10645" ht="12.75" x14ac:dyDescent="0.2"/>
    <row r="10646" ht="12.75" x14ac:dyDescent="0.2"/>
    <row r="10647" ht="12.75" x14ac:dyDescent="0.2"/>
    <row r="10648" ht="12.75" x14ac:dyDescent="0.2"/>
    <row r="10649" ht="12.75" x14ac:dyDescent="0.2"/>
    <row r="10650" ht="12.75" x14ac:dyDescent="0.2"/>
    <row r="10651" ht="12.75" x14ac:dyDescent="0.2"/>
    <row r="10652" ht="12.75" x14ac:dyDescent="0.2"/>
    <row r="10653" ht="12.75" x14ac:dyDescent="0.2"/>
    <row r="10654" ht="12.75" x14ac:dyDescent="0.2"/>
    <row r="10655" ht="12.75" x14ac:dyDescent="0.2"/>
    <row r="10656" ht="12.75" x14ac:dyDescent="0.2"/>
    <row r="10657" ht="12.75" x14ac:dyDescent="0.2"/>
    <row r="10658" ht="12.75" x14ac:dyDescent="0.2"/>
    <row r="10659" ht="12.75" x14ac:dyDescent="0.2"/>
    <row r="10660" ht="12.75" x14ac:dyDescent="0.2"/>
    <row r="10661" ht="12.75" x14ac:dyDescent="0.2"/>
    <row r="10662" ht="12.75" x14ac:dyDescent="0.2"/>
    <row r="10663" ht="12.75" x14ac:dyDescent="0.2"/>
    <row r="10664" ht="12.75" x14ac:dyDescent="0.2"/>
    <row r="10665" ht="12.75" x14ac:dyDescent="0.2"/>
    <row r="10666" ht="12.75" x14ac:dyDescent="0.2"/>
    <row r="10667" ht="12.75" x14ac:dyDescent="0.2"/>
    <row r="10668" ht="12.75" x14ac:dyDescent="0.2"/>
    <row r="10669" ht="12.75" x14ac:dyDescent="0.2"/>
    <row r="10670" ht="12.75" x14ac:dyDescent="0.2"/>
    <row r="10671" ht="12.75" x14ac:dyDescent="0.2"/>
    <row r="10672" ht="12.75" x14ac:dyDescent="0.2"/>
    <row r="10673" ht="12.75" x14ac:dyDescent="0.2"/>
    <row r="10674" ht="12.75" x14ac:dyDescent="0.2"/>
    <row r="10675" ht="12.75" x14ac:dyDescent="0.2"/>
    <row r="10676" ht="12.75" x14ac:dyDescent="0.2"/>
    <row r="10677" ht="12.75" x14ac:dyDescent="0.2"/>
    <row r="10678" ht="12.75" x14ac:dyDescent="0.2"/>
    <row r="10679" ht="12.75" x14ac:dyDescent="0.2"/>
    <row r="10680" ht="12.75" x14ac:dyDescent="0.2"/>
    <row r="10681" ht="12.75" x14ac:dyDescent="0.2"/>
    <row r="10682" ht="12.75" x14ac:dyDescent="0.2"/>
    <row r="10683" ht="12.75" x14ac:dyDescent="0.2"/>
    <row r="10684" ht="12.75" x14ac:dyDescent="0.2"/>
    <row r="10685" ht="12.75" x14ac:dyDescent="0.2"/>
    <row r="10686" ht="12.75" x14ac:dyDescent="0.2"/>
    <row r="10687" ht="12.75" x14ac:dyDescent="0.2"/>
    <row r="10688" ht="12.75" x14ac:dyDescent="0.2"/>
    <row r="10689" ht="12.75" x14ac:dyDescent="0.2"/>
    <row r="10690" ht="12.75" x14ac:dyDescent="0.2"/>
    <row r="10691" ht="12.75" x14ac:dyDescent="0.2"/>
    <row r="10692" ht="12.75" x14ac:dyDescent="0.2"/>
    <row r="10693" ht="12.75" x14ac:dyDescent="0.2"/>
    <row r="10694" ht="12.75" x14ac:dyDescent="0.2"/>
    <row r="10695" ht="12.75" x14ac:dyDescent="0.2"/>
    <row r="10696" ht="12.75" x14ac:dyDescent="0.2"/>
    <row r="10697" ht="12.75" x14ac:dyDescent="0.2"/>
    <row r="10698" ht="12.75" x14ac:dyDescent="0.2"/>
    <row r="10699" ht="12.75" x14ac:dyDescent="0.2"/>
    <row r="10700" ht="12.75" x14ac:dyDescent="0.2"/>
    <row r="10701" ht="12.75" x14ac:dyDescent="0.2"/>
    <row r="10702" ht="12.75" x14ac:dyDescent="0.2"/>
    <row r="10703" ht="12.75" x14ac:dyDescent="0.2"/>
    <row r="10704" ht="12.75" x14ac:dyDescent="0.2"/>
    <row r="10705" ht="12.75" x14ac:dyDescent="0.2"/>
    <row r="10706" ht="12.75" x14ac:dyDescent="0.2"/>
    <row r="10707" ht="12.75" x14ac:dyDescent="0.2"/>
    <row r="10708" ht="12.75" x14ac:dyDescent="0.2"/>
    <row r="10709" ht="12.75" x14ac:dyDescent="0.2"/>
    <row r="10710" ht="12.75" x14ac:dyDescent="0.2"/>
    <row r="10711" ht="12.75" x14ac:dyDescent="0.2"/>
    <row r="10712" ht="12.75" x14ac:dyDescent="0.2"/>
    <row r="10713" ht="12.75" x14ac:dyDescent="0.2"/>
    <row r="10714" ht="12.75" x14ac:dyDescent="0.2"/>
    <row r="10715" ht="12.75" x14ac:dyDescent="0.2"/>
    <row r="10716" ht="12.75" x14ac:dyDescent="0.2"/>
    <row r="10717" ht="12.75" x14ac:dyDescent="0.2"/>
    <row r="10718" ht="12.75" x14ac:dyDescent="0.2"/>
    <row r="10719" ht="12.75" x14ac:dyDescent="0.2"/>
    <row r="10720" ht="12.75" x14ac:dyDescent="0.2"/>
    <row r="10721" ht="12.75" x14ac:dyDescent="0.2"/>
    <row r="10722" ht="12.75" x14ac:dyDescent="0.2"/>
    <row r="10723" ht="12.75" x14ac:dyDescent="0.2"/>
    <row r="10724" ht="12.75" x14ac:dyDescent="0.2"/>
    <row r="10725" ht="12.75" x14ac:dyDescent="0.2"/>
    <row r="10726" ht="12.75" x14ac:dyDescent="0.2"/>
    <row r="10727" ht="12.75" x14ac:dyDescent="0.2"/>
    <row r="10728" ht="12.75" x14ac:dyDescent="0.2"/>
    <row r="10729" ht="12.75" x14ac:dyDescent="0.2"/>
    <row r="10730" ht="12.75" x14ac:dyDescent="0.2"/>
    <row r="10731" ht="12.75" x14ac:dyDescent="0.2"/>
    <row r="10732" ht="12.75" x14ac:dyDescent="0.2"/>
    <row r="10733" ht="12.75" x14ac:dyDescent="0.2"/>
    <row r="10734" ht="12.75" x14ac:dyDescent="0.2"/>
    <row r="10735" ht="12.75" x14ac:dyDescent="0.2"/>
    <row r="10736" ht="12.75" x14ac:dyDescent="0.2"/>
    <row r="10737" ht="12.75" x14ac:dyDescent="0.2"/>
    <row r="10738" ht="12.75" x14ac:dyDescent="0.2"/>
    <row r="10739" ht="12.75" x14ac:dyDescent="0.2"/>
    <row r="10740" ht="12.75" x14ac:dyDescent="0.2"/>
    <row r="10741" ht="12.75" x14ac:dyDescent="0.2"/>
    <row r="10742" ht="12.75" x14ac:dyDescent="0.2"/>
    <row r="10743" ht="12.75" x14ac:dyDescent="0.2"/>
    <row r="10744" ht="12.75" x14ac:dyDescent="0.2"/>
    <row r="10745" ht="12.75" x14ac:dyDescent="0.2"/>
    <row r="10746" ht="12.75" x14ac:dyDescent="0.2"/>
    <row r="10747" ht="12.75" x14ac:dyDescent="0.2"/>
    <row r="10748" ht="12.75" x14ac:dyDescent="0.2"/>
    <row r="10749" ht="12.75" x14ac:dyDescent="0.2"/>
    <row r="10750" ht="12.75" x14ac:dyDescent="0.2"/>
    <row r="10751" ht="12.75" x14ac:dyDescent="0.2"/>
    <row r="10752" ht="12.75" x14ac:dyDescent="0.2"/>
    <row r="10753" ht="12.75" x14ac:dyDescent="0.2"/>
    <row r="10754" ht="12.75" x14ac:dyDescent="0.2"/>
    <row r="10755" ht="12.75" x14ac:dyDescent="0.2"/>
    <row r="10756" ht="12.75" x14ac:dyDescent="0.2"/>
    <row r="10757" ht="12.75" x14ac:dyDescent="0.2"/>
    <row r="10758" ht="12.75" x14ac:dyDescent="0.2"/>
    <row r="10759" ht="12.75" x14ac:dyDescent="0.2"/>
    <row r="10760" ht="12.75" x14ac:dyDescent="0.2"/>
    <row r="10761" ht="12.75" x14ac:dyDescent="0.2"/>
    <row r="10762" ht="12.75" x14ac:dyDescent="0.2"/>
    <row r="10763" ht="12.75" x14ac:dyDescent="0.2"/>
    <row r="10764" ht="12.75" x14ac:dyDescent="0.2"/>
    <row r="10765" ht="12.75" x14ac:dyDescent="0.2"/>
    <row r="10766" ht="12.75" x14ac:dyDescent="0.2"/>
    <row r="10767" ht="12.75" x14ac:dyDescent="0.2"/>
    <row r="10768" ht="12.75" x14ac:dyDescent="0.2"/>
    <row r="10769" ht="12.75" x14ac:dyDescent="0.2"/>
    <row r="10770" ht="12.75" x14ac:dyDescent="0.2"/>
    <row r="10771" ht="12.75" x14ac:dyDescent="0.2"/>
    <row r="10772" ht="12.75" x14ac:dyDescent="0.2"/>
    <row r="10773" ht="12.75" x14ac:dyDescent="0.2"/>
    <row r="10774" ht="12.75" x14ac:dyDescent="0.2"/>
    <row r="10775" ht="12.75" x14ac:dyDescent="0.2"/>
    <row r="10776" ht="12.75" x14ac:dyDescent="0.2"/>
    <row r="10777" ht="12.75" x14ac:dyDescent="0.2"/>
    <row r="10778" ht="12.75" x14ac:dyDescent="0.2"/>
    <row r="10779" ht="12.75" x14ac:dyDescent="0.2"/>
    <row r="10780" ht="12.75" x14ac:dyDescent="0.2"/>
    <row r="10781" ht="12.75" x14ac:dyDescent="0.2"/>
    <row r="10782" ht="12.75" x14ac:dyDescent="0.2"/>
    <row r="10783" ht="12.75" x14ac:dyDescent="0.2"/>
    <row r="10784" ht="12.75" x14ac:dyDescent="0.2"/>
    <row r="10785" ht="12.75" x14ac:dyDescent="0.2"/>
    <row r="10786" ht="12.75" x14ac:dyDescent="0.2"/>
    <row r="10787" ht="12.75" x14ac:dyDescent="0.2"/>
    <row r="10788" ht="12.75" x14ac:dyDescent="0.2"/>
    <row r="10789" ht="12.75" x14ac:dyDescent="0.2"/>
    <row r="10790" ht="12.75" x14ac:dyDescent="0.2"/>
    <row r="10791" ht="12.75" x14ac:dyDescent="0.2"/>
    <row r="10792" ht="12.75" x14ac:dyDescent="0.2"/>
    <row r="10793" ht="12.75" x14ac:dyDescent="0.2"/>
    <row r="10794" ht="12.75" x14ac:dyDescent="0.2"/>
    <row r="10795" ht="12.75" x14ac:dyDescent="0.2"/>
    <row r="10796" ht="12.75" x14ac:dyDescent="0.2"/>
    <row r="10797" ht="12.75" x14ac:dyDescent="0.2"/>
    <row r="10798" ht="12.75" x14ac:dyDescent="0.2"/>
    <row r="10799" ht="12.75" x14ac:dyDescent="0.2"/>
    <row r="10800" ht="12.75" x14ac:dyDescent="0.2"/>
    <row r="10801" ht="12.75" x14ac:dyDescent="0.2"/>
    <row r="10802" ht="12.75" x14ac:dyDescent="0.2"/>
    <row r="10803" ht="12.75" x14ac:dyDescent="0.2"/>
    <row r="10804" ht="12.75" x14ac:dyDescent="0.2"/>
    <row r="10805" ht="12.75" x14ac:dyDescent="0.2"/>
    <row r="10806" ht="12.75" x14ac:dyDescent="0.2"/>
    <row r="10807" ht="12.75" x14ac:dyDescent="0.2"/>
    <row r="10808" ht="12.75" x14ac:dyDescent="0.2"/>
    <row r="10809" ht="12.75" x14ac:dyDescent="0.2"/>
    <row r="10810" ht="12.75" x14ac:dyDescent="0.2"/>
    <row r="10811" ht="12.75" x14ac:dyDescent="0.2"/>
    <row r="10812" ht="12.75" x14ac:dyDescent="0.2"/>
    <row r="10813" ht="12.75" x14ac:dyDescent="0.2"/>
    <row r="10814" ht="12.75" x14ac:dyDescent="0.2"/>
    <row r="10815" ht="12.75" x14ac:dyDescent="0.2"/>
    <row r="10816" ht="12.75" x14ac:dyDescent="0.2"/>
    <row r="10817" ht="12.75" x14ac:dyDescent="0.2"/>
    <row r="10818" ht="12.75" x14ac:dyDescent="0.2"/>
    <row r="10819" ht="12.75" x14ac:dyDescent="0.2"/>
    <row r="10820" ht="12.75" x14ac:dyDescent="0.2"/>
    <row r="10821" ht="12.75" x14ac:dyDescent="0.2"/>
    <row r="10822" ht="12.75" x14ac:dyDescent="0.2"/>
    <row r="10823" ht="12.75" x14ac:dyDescent="0.2"/>
    <row r="10824" ht="12.75" x14ac:dyDescent="0.2"/>
    <row r="10825" ht="12.75" x14ac:dyDescent="0.2"/>
    <row r="10826" ht="12.75" x14ac:dyDescent="0.2"/>
    <row r="10827" ht="12.75" x14ac:dyDescent="0.2"/>
    <row r="10828" ht="12.75" x14ac:dyDescent="0.2"/>
    <row r="10829" ht="12.75" x14ac:dyDescent="0.2"/>
    <row r="10830" ht="12.75" x14ac:dyDescent="0.2"/>
    <row r="10831" ht="12.75" x14ac:dyDescent="0.2"/>
    <row r="10832" ht="12.75" x14ac:dyDescent="0.2"/>
    <row r="10833" ht="12.75" x14ac:dyDescent="0.2"/>
    <row r="10834" ht="12.75" x14ac:dyDescent="0.2"/>
    <row r="10835" ht="12.75" x14ac:dyDescent="0.2"/>
    <row r="10836" ht="12.75" x14ac:dyDescent="0.2"/>
    <row r="10837" ht="12.75" x14ac:dyDescent="0.2"/>
    <row r="10838" ht="12.75" x14ac:dyDescent="0.2"/>
    <row r="10839" ht="12.75" x14ac:dyDescent="0.2"/>
    <row r="10840" ht="12.75" x14ac:dyDescent="0.2"/>
    <row r="10841" ht="12.75" x14ac:dyDescent="0.2"/>
    <row r="10842" ht="12.75" x14ac:dyDescent="0.2"/>
    <row r="10843" ht="12.75" x14ac:dyDescent="0.2"/>
    <row r="10844" ht="12.75" x14ac:dyDescent="0.2"/>
    <row r="10845" ht="12.75" x14ac:dyDescent="0.2"/>
    <row r="10846" ht="12.75" x14ac:dyDescent="0.2"/>
    <row r="10847" ht="12.75" x14ac:dyDescent="0.2"/>
    <row r="10848" ht="12.75" x14ac:dyDescent="0.2"/>
    <row r="10849" ht="12.75" x14ac:dyDescent="0.2"/>
    <row r="10850" ht="12.75" x14ac:dyDescent="0.2"/>
    <row r="10851" ht="12.75" x14ac:dyDescent="0.2"/>
    <row r="10852" ht="12.75" x14ac:dyDescent="0.2"/>
    <row r="10853" ht="12.75" x14ac:dyDescent="0.2"/>
    <row r="10854" ht="12.75" x14ac:dyDescent="0.2"/>
    <row r="10855" ht="12.75" x14ac:dyDescent="0.2"/>
    <row r="10856" ht="12.75" x14ac:dyDescent="0.2"/>
    <row r="10857" ht="12.75" x14ac:dyDescent="0.2"/>
    <row r="10858" ht="12.75" x14ac:dyDescent="0.2"/>
    <row r="10859" ht="12.75" x14ac:dyDescent="0.2"/>
    <row r="10860" ht="12.75" x14ac:dyDescent="0.2"/>
    <row r="10861" ht="12.75" x14ac:dyDescent="0.2"/>
    <row r="10862" ht="12.75" x14ac:dyDescent="0.2"/>
    <row r="10863" ht="12.75" x14ac:dyDescent="0.2"/>
    <row r="10864" ht="12.75" x14ac:dyDescent="0.2"/>
    <row r="10865" ht="12.75" x14ac:dyDescent="0.2"/>
    <row r="10866" ht="12.75" x14ac:dyDescent="0.2"/>
    <row r="10867" ht="12.75" x14ac:dyDescent="0.2"/>
    <row r="10868" ht="12.75" x14ac:dyDescent="0.2"/>
    <row r="10869" ht="12.75" x14ac:dyDescent="0.2"/>
    <row r="10870" ht="12.75" x14ac:dyDescent="0.2"/>
    <row r="10871" ht="12.75" x14ac:dyDescent="0.2"/>
    <row r="10872" ht="12.75" x14ac:dyDescent="0.2"/>
    <row r="10873" ht="12.75" x14ac:dyDescent="0.2"/>
    <row r="10874" ht="12.75" x14ac:dyDescent="0.2"/>
    <row r="10875" ht="12.75" x14ac:dyDescent="0.2"/>
    <row r="10876" ht="12.75" x14ac:dyDescent="0.2"/>
    <row r="10877" ht="12.75" x14ac:dyDescent="0.2"/>
    <row r="10878" ht="12.75" x14ac:dyDescent="0.2"/>
    <row r="10879" ht="12.75" x14ac:dyDescent="0.2"/>
    <row r="10880" ht="12.75" x14ac:dyDescent="0.2"/>
    <row r="10881" ht="12.75" x14ac:dyDescent="0.2"/>
    <row r="10882" ht="12.75" x14ac:dyDescent="0.2"/>
    <row r="10883" ht="12.75" x14ac:dyDescent="0.2"/>
    <row r="10884" ht="12.75" x14ac:dyDescent="0.2"/>
    <row r="10885" ht="12.75" x14ac:dyDescent="0.2"/>
    <row r="10886" ht="12.75" x14ac:dyDescent="0.2"/>
    <row r="10887" ht="12.75" x14ac:dyDescent="0.2"/>
    <row r="10888" ht="12.75" x14ac:dyDescent="0.2"/>
    <row r="10889" ht="12.75" x14ac:dyDescent="0.2"/>
    <row r="10890" ht="12.75" x14ac:dyDescent="0.2"/>
    <row r="10891" ht="12.75" x14ac:dyDescent="0.2"/>
    <row r="10892" ht="12.75" x14ac:dyDescent="0.2"/>
    <row r="10893" ht="12.75" x14ac:dyDescent="0.2"/>
    <row r="10894" ht="12.75" x14ac:dyDescent="0.2"/>
    <row r="10895" ht="12.75" x14ac:dyDescent="0.2"/>
    <row r="10896" ht="12.75" x14ac:dyDescent="0.2"/>
    <row r="10897" ht="12.75" x14ac:dyDescent="0.2"/>
    <row r="10898" ht="12.75" x14ac:dyDescent="0.2"/>
    <row r="10899" ht="12.75" x14ac:dyDescent="0.2"/>
    <row r="10900" ht="12.75" x14ac:dyDescent="0.2"/>
    <row r="10901" ht="12.75" x14ac:dyDescent="0.2"/>
    <row r="10902" ht="12.75" x14ac:dyDescent="0.2"/>
    <row r="10903" ht="12.75" x14ac:dyDescent="0.2"/>
    <row r="10904" ht="12.75" x14ac:dyDescent="0.2"/>
    <row r="10905" ht="12.75" x14ac:dyDescent="0.2"/>
    <row r="10906" ht="12.75" x14ac:dyDescent="0.2"/>
    <row r="10907" ht="12.75" x14ac:dyDescent="0.2"/>
    <row r="10908" ht="12.75" x14ac:dyDescent="0.2"/>
    <row r="10909" ht="12.75" x14ac:dyDescent="0.2"/>
    <row r="10910" ht="12.75" x14ac:dyDescent="0.2"/>
    <row r="10911" ht="12.75" x14ac:dyDescent="0.2"/>
    <row r="10912" ht="12.75" x14ac:dyDescent="0.2"/>
    <row r="10913" ht="12.75" x14ac:dyDescent="0.2"/>
    <row r="10914" ht="12.75" x14ac:dyDescent="0.2"/>
    <row r="10915" ht="12.75" x14ac:dyDescent="0.2"/>
    <row r="10916" ht="12.75" x14ac:dyDescent="0.2"/>
    <row r="10917" ht="12.75" x14ac:dyDescent="0.2"/>
    <row r="10918" ht="12.75" x14ac:dyDescent="0.2"/>
    <row r="10919" ht="12.75" x14ac:dyDescent="0.2"/>
    <row r="10920" ht="12.75" x14ac:dyDescent="0.2"/>
    <row r="10921" ht="12.75" x14ac:dyDescent="0.2"/>
    <row r="10922" ht="12.75" x14ac:dyDescent="0.2"/>
    <row r="10923" ht="12.75" x14ac:dyDescent="0.2"/>
    <row r="10924" ht="12.75" x14ac:dyDescent="0.2"/>
    <row r="10925" ht="12.75" x14ac:dyDescent="0.2"/>
    <row r="10926" ht="12.75" x14ac:dyDescent="0.2"/>
    <row r="10927" ht="12.75" x14ac:dyDescent="0.2"/>
    <row r="10928" ht="12.75" x14ac:dyDescent="0.2"/>
    <row r="10929" ht="12.75" x14ac:dyDescent="0.2"/>
    <row r="10930" ht="12.75" x14ac:dyDescent="0.2"/>
    <row r="10931" ht="12.75" x14ac:dyDescent="0.2"/>
    <row r="10932" ht="12.75" x14ac:dyDescent="0.2"/>
    <row r="10933" ht="12.75" x14ac:dyDescent="0.2"/>
    <row r="10934" ht="12.75" x14ac:dyDescent="0.2"/>
    <row r="10935" ht="12.75" x14ac:dyDescent="0.2"/>
    <row r="10936" ht="12.75" x14ac:dyDescent="0.2"/>
    <row r="10937" ht="12.75" x14ac:dyDescent="0.2"/>
    <row r="10938" ht="12.75" x14ac:dyDescent="0.2"/>
    <row r="10939" ht="12.75" x14ac:dyDescent="0.2"/>
    <row r="10940" ht="12.75" x14ac:dyDescent="0.2"/>
    <row r="10941" ht="12.75" x14ac:dyDescent="0.2"/>
    <row r="10942" ht="12.75" x14ac:dyDescent="0.2"/>
    <row r="10943" ht="12.75" x14ac:dyDescent="0.2"/>
    <row r="10944" ht="12.75" x14ac:dyDescent="0.2"/>
    <row r="10945" ht="12.75" x14ac:dyDescent="0.2"/>
    <row r="10946" ht="12.75" x14ac:dyDescent="0.2"/>
    <row r="10947" ht="12.75" x14ac:dyDescent="0.2"/>
    <row r="10948" ht="12.75" x14ac:dyDescent="0.2"/>
    <row r="10949" ht="12.75" x14ac:dyDescent="0.2"/>
    <row r="10950" ht="12.75" x14ac:dyDescent="0.2"/>
    <row r="10951" ht="12.75" x14ac:dyDescent="0.2"/>
    <row r="10952" ht="12.75" x14ac:dyDescent="0.2"/>
    <row r="10953" ht="12.75" x14ac:dyDescent="0.2"/>
    <row r="10954" ht="12.75" x14ac:dyDescent="0.2"/>
    <row r="10955" ht="12.75" x14ac:dyDescent="0.2"/>
    <row r="10956" ht="12.75" x14ac:dyDescent="0.2"/>
    <row r="10957" ht="12.75" x14ac:dyDescent="0.2"/>
    <row r="10958" ht="12.75" x14ac:dyDescent="0.2"/>
    <row r="10959" ht="12.75" x14ac:dyDescent="0.2"/>
    <row r="10960" ht="12.75" x14ac:dyDescent="0.2"/>
    <row r="10961" ht="12.75" x14ac:dyDescent="0.2"/>
    <row r="10962" ht="12.75" x14ac:dyDescent="0.2"/>
    <row r="10963" ht="12.75" x14ac:dyDescent="0.2"/>
    <row r="10964" ht="12.75" x14ac:dyDescent="0.2"/>
    <row r="10965" ht="12.75" x14ac:dyDescent="0.2"/>
    <row r="10966" ht="12.75" x14ac:dyDescent="0.2"/>
    <row r="10967" ht="12.75" x14ac:dyDescent="0.2"/>
    <row r="10968" ht="12.75" x14ac:dyDescent="0.2"/>
    <row r="10969" ht="12.75" x14ac:dyDescent="0.2"/>
    <row r="10970" ht="12.75" x14ac:dyDescent="0.2"/>
    <row r="10971" ht="12.75" x14ac:dyDescent="0.2"/>
    <row r="10972" ht="12.75" x14ac:dyDescent="0.2"/>
    <row r="10973" ht="12.75" x14ac:dyDescent="0.2"/>
    <row r="10974" ht="12.75" x14ac:dyDescent="0.2"/>
    <row r="10975" ht="12.75" x14ac:dyDescent="0.2"/>
    <row r="10976" ht="12.75" x14ac:dyDescent="0.2"/>
    <row r="10977" ht="12.75" x14ac:dyDescent="0.2"/>
    <row r="10978" ht="12.75" x14ac:dyDescent="0.2"/>
    <row r="10979" ht="12.75" x14ac:dyDescent="0.2"/>
    <row r="10980" ht="12.75" x14ac:dyDescent="0.2"/>
    <row r="10981" ht="12.75" x14ac:dyDescent="0.2"/>
    <row r="10982" ht="12.75" x14ac:dyDescent="0.2"/>
    <row r="10983" ht="12.75" x14ac:dyDescent="0.2"/>
    <row r="10984" ht="12.75" x14ac:dyDescent="0.2"/>
    <row r="10985" ht="12.75" x14ac:dyDescent="0.2"/>
    <row r="10986" ht="12.75" x14ac:dyDescent="0.2"/>
    <row r="10987" ht="12.75" x14ac:dyDescent="0.2"/>
    <row r="10988" ht="12.75" x14ac:dyDescent="0.2"/>
    <row r="10989" ht="12.75" x14ac:dyDescent="0.2"/>
    <row r="10990" ht="12.75" x14ac:dyDescent="0.2"/>
    <row r="10991" ht="12.75" x14ac:dyDescent="0.2"/>
    <row r="10992" ht="12.75" x14ac:dyDescent="0.2"/>
    <row r="10993" ht="12.75" x14ac:dyDescent="0.2"/>
    <row r="10994" ht="12.75" x14ac:dyDescent="0.2"/>
    <row r="10995" ht="12.75" x14ac:dyDescent="0.2"/>
    <row r="10996" ht="12.75" x14ac:dyDescent="0.2"/>
    <row r="10997" ht="12.75" x14ac:dyDescent="0.2"/>
    <row r="10998" ht="12.75" x14ac:dyDescent="0.2"/>
    <row r="10999" ht="12.75" x14ac:dyDescent="0.2"/>
    <row r="11000" ht="12.75" x14ac:dyDescent="0.2"/>
    <row r="11001" ht="12.75" x14ac:dyDescent="0.2"/>
    <row r="11002" ht="12.75" x14ac:dyDescent="0.2"/>
    <row r="11003" ht="12.75" x14ac:dyDescent="0.2"/>
    <row r="11004" ht="12.75" x14ac:dyDescent="0.2"/>
    <row r="11005" ht="12.75" x14ac:dyDescent="0.2"/>
    <row r="11006" ht="12.75" x14ac:dyDescent="0.2"/>
    <row r="11007" ht="12.75" x14ac:dyDescent="0.2"/>
    <row r="11008" ht="12.75" x14ac:dyDescent="0.2"/>
    <row r="11009" ht="12.75" x14ac:dyDescent="0.2"/>
    <row r="11010" ht="12.75" x14ac:dyDescent="0.2"/>
    <row r="11011" ht="12.75" x14ac:dyDescent="0.2"/>
    <row r="11012" ht="12.75" x14ac:dyDescent="0.2"/>
    <row r="11013" ht="12.75" x14ac:dyDescent="0.2"/>
    <row r="11014" ht="12.75" x14ac:dyDescent="0.2"/>
    <row r="11015" ht="12.75" x14ac:dyDescent="0.2"/>
    <row r="11016" ht="12.75" x14ac:dyDescent="0.2"/>
    <row r="11017" ht="12.75" x14ac:dyDescent="0.2"/>
    <row r="11018" ht="12.75" x14ac:dyDescent="0.2"/>
    <row r="11019" ht="12.75" x14ac:dyDescent="0.2"/>
    <row r="11020" ht="12.75" x14ac:dyDescent="0.2"/>
    <row r="11021" ht="12.75" x14ac:dyDescent="0.2"/>
    <row r="11022" ht="12.75" x14ac:dyDescent="0.2"/>
    <row r="11023" ht="12.75" x14ac:dyDescent="0.2"/>
    <row r="11024" ht="12.75" x14ac:dyDescent="0.2"/>
    <row r="11025" ht="12.75" x14ac:dyDescent="0.2"/>
    <row r="11026" ht="12.75" x14ac:dyDescent="0.2"/>
    <row r="11027" ht="12.75" x14ac:dyDescent="0.2"/>
    <row r="11028" ht="12.75" x14ac:dyDescent="0.2"/>
    <row r="11029" ht="12.75" x14ac:dyDescent="0.2"/>
    <row r="11030" ht="12.75" x14ac:dyDescent="0.2"/>
    <row r="11031" ht="12.75" x14ac:dyDescent="0.2"/>
    <row r="11032" ht="12.75" x14ac:dyDescent="0.2"/>
    <row r="11033" ht="12.75" x14ac:dyDescent="0.2"/>
    <row r="11034" ht="12.75" x14ac:dyDescent="0.2"/>
    <row r="11035" ht="12.75" x14ac:dyDescent="0.2"/>
    <row r="11036" ht="12.75" x14ac:dyDescent="0.2"/>
    <row r="11037" ht="12.75" x14ac:dyDescent="0.2"/>
    <row r="11038" ht="12.75" x14ac:dyDescent="0.2"/>
    <row r="11039" ht="12.75" x14ac:dyDescent="0.2"/>
    <row r="11040" ht="12.75" x14ac:dyDescent="0.2"/>
    <row r="11041" ht="12.75" x14ac:dyDescent="0.2"/>
    <row r="11042" ht="12.75" x14ac:dyDescent="0.2"/>
    <row r="11043" ht="12.75" x14ac:dyDescent="0.2"/>
    <row r="11044" ht="12.75" x14ac:dyDescent="0.2"/>
    <row r="11045" ht="12.75" x14ac:dyDescent="0.2"/>
    <row r="11046" ht="12.75" x14ac:dyDescent="0.2"/>
    <row r="11047" ht="12.75" x14ac:dyDescent="0.2"/>
    <row r="11048" ht="12.75" x14ac:dyDescent="0.2"/>
    <row r="11049" ht="12.75" x14ac:dyDescent="0.2"/>
    <row r="11050" ht="12.75" x14ac:dyDescent="0.2"/>
    <row r="11051" ht="12.75" x14ac:dyDescent="0.2"/>
    <row r="11052" ht="12.75" x14ac:dyDescent="0.2"/>
    <row r="11053" ht="12.75" x14ac:dyDescent="0.2"/>
    <row r="11054" ht="12.75" x14ac:dyDescent="0.2"/>
    <row r="11055" ht="12.75" x14ac:dyDescent="0.2"/>
    <row r="11056" ht="12.75" x14ac:dyDescent="0.2"/>
    <row r="11057" ht="12.75" x14ac:dyDescent="0.2"/>
    <row r="11058" ht="12.75" x14ac:dyDescent="0.2"/>
    <row r="11059" ht="12.75" x14ac:dyDescent="0.2"/>
    <row r="11060" ht="12.75" x14ac:dyDescent="0.2"/>
    <row r="11061" ht="12.75" x14ac:dyDescent="0.2"/>
    <row r="11062" ht="12.75" x14ac:dyDescent="0.2"/>
    <row r="11063" ht="12.75" x14ac:dyDescent="0.2"/>
    <row r="11064" ht="12.75" x14ac:dyDescent="0.2"/>
    <row r="11065" ht="12.75" x14ac:dyDescent="0.2"/>
    <row r="11066" ht="12.75" x14ac:dyDescent="0.2"/>
    <row r="11067" ht="12.75" x14ac:dyDescent="0.2"/>
    <row r="11068" ht="12.75" x14ac:dyDescent="0.2"/>
    <row r="11069" ht="12.75" x14ac:dyDescent="0.2"/>
    <row r="11070" ht="12.75" x14ac:dyDescent="0.2"/>
    <row r="11071" ht="12.75" x14ac:dyDescent="0.2"/>
    <row r="11072" ht="12.75" x14ac:dyDescent="0.2"/>
    <row r="11073" ht="12.75" x14ac:dyDescent="0.2"/>
    <row r="11074" ht="12.75" x14ac:dyDescent="0.2"/>
    <row r="11075" ht="12.75" x14ac:dyDescent="0.2"/>
    <row r="11076" ht="12.75" x14ac:dyDescent="0.2"/>
    <row r="11077" ht="12.75" x14ac:dyDescent="0.2"/>
    <row r="11078" ht="12.75" x14ac:dyDescent="0.2"/>
    <row r="11079" ht="12.75" x14ac:dyDescent="0.2"/>
    <row r="11080" ht="12.75" x14ac:dyDescent="0.2"/>
    <row r="11081" ht="12.75" x14ac:dyDescent="0.2"/>
    <row r="11082" ht="12.75" x14ac:dyDescent="0.2"/>
    <row r="11083" ht="12.75" x14ac:dyDescent="0.2"/>
    <row r="11084" ht="12.75" x14ac:dyDescent="0.2"/>
    <row r="11085" ht="12.75" x14ac:dyDescent="0.2"/>
    <row r="11086" ht="12.75" x14ac:dyDescent="0.2"/>
    <row r="11087" ht="12.75" x14ac:dyDescent="0.2"/>
    <row r="11088" ht="12.75" x14ac:dyDescent="0.2"/>
    <row r="11089" ht="12.75" x14ac:dyDescent="0.2"/>
    <row r="11090" ht="12.75" x14ac:dyDescent="0.2"/>
    <row r="11091" ht="12.75" x14ac:dyDescent="0.2"/>
    <row r="11092" ht="12.75" x14ac:dyDescent="0.2"/>
    <row r="11093" ht="12.75" x14ac:dyDescent="0.2"/>
    <row r="11094" ht="12.75" x14ac:dyDescent="0.2"/>
    <row r="11095" ht="12.75" x14ac:dyDescent="0.2"/>
    <row r="11096" ht="12.75" x14ac:dyDescent="0.2"/>
    <row r="11097" ht="12.75" x14ac:dyDescent="0.2"/>
    <row r="11098" ht="12.75" x14ac:dyDescent="0.2"/>
    <row r="11099" ht="12.75" x14ac:dyDescent="0.2"/>
    <row r="11100" ht="12.75" x14ac:dyDescent="0.2"/>
    <row r="11101" ht="12.75" x14ac:dyDescent="0.2"/>
    <row r="11102" ht="12.75" x14ac:dyDescent="0.2"/>
    <row r="11103" ht="12.75" x14ac:dyDescent="0.2"/>
    <row r="11104" ht="12.75" x14ac:dyDescent="0.2"/>
    <row r="11105" ht="12.75" x14ac:dyDescent="0.2"/>
    <row r="11106" ht="12.75" x14ac:dyDescent="0.2"/>
    <row r="11107" ht="12.75" x14ac:dyDescent="0.2"/>
    <row r="11108" ht="12.75" x14ac:dyDescent="0.2"/>
    <row r="11109" ht="12.75" x14ac:dyDescent="0.2"/>
    <row r="11110" ht="12.75" x14ac:dyDescent="0.2"/>
    <row r="11111" ht="12.75" x14ac:dyDescent="0.2"/>
    <row r="11112" ht="12.75" x14ac:dyDescent="0.2"/>
    <row r="11113" ht="12.75" x14ac:dyDescent="0.2"/>
    <row r="11114" ht="12.75" x14ac:dyDescent="0.2"/>
    <row r="11115" ht="12.75" x14ac:dyDescent="0.2"/>
    <row r="11116" ht="12.75" x14ac:dyDescent="0.2"/>
    <row r="11117" ht="12.75" x14ac:dyDescent="0.2"/>
    <row r="11118" ht="12.75" x14ac:dyDescent="0.2"/>
    <row r="11119" ht="12.75" x14ac:dyDescent="0.2"/>
    <row r="11120" ht="12.75" x14ac:dyDescent="0.2"/>
    <row r="11121" ht="12.75" x14ac:dyDescent="0.2"/>
    <row r="11122" ht="12.75" x14ac:dyDescent="0.2"/>
    <row r="11123" ht="12.75" x14ac:dyDescent="0.2"/>
    <row r="11124" ht="12.75" x14ac:dyDescent="0.2"/>
    <row r="11125" ht="12.75" x14ac:dyDescent="0.2"/>
    <row r="11126" ht="12.75" x14ac:dyDescent="0.2"/>
    <row r="11127" ht="12.75" x14ac:dyDescent="0.2"/>
    <row r="11128" ht="12.75" x14ac:dyDescent="0.2"/>
    <row r="11129" ht="12.75" x14ac:dyDescent="0.2"/>
    <row r="11130" ht="12.75" x14ac:dyDescent="0.2"/>
    <row r="11131" ht="12.75" x14ac:dyDescent="0.2"/>
    <row r="11132" ht="12.75" x14ac:dyDescent="0.2"/>
    <row r="11133" ht="12.75" x14ac:dyDescent="0.2"/>
    <row r="11134" ht="12.75" x14ac:dyDescent="0.2"/>
    <row r="11135" ht="12.75" x14ac:dyDescent="0.2"/>
    <row r="11136" ht="12.75" x14ac:dyDescent="0.2"/>
    <row r="11137" ht="12.75" x14ac:dyDescent="0.2"/>
    <row r="11138" ht="12.75" x14ac:dyDescent="0.2"/>
    <row r="11139" ht="12.75" x14ac:dyDescent="0.2"/>
    <row r="11140" ht="12.75" x14ac:dyDescent="0.2"/>
    <row r="11141" ht="12.75" x14ac:dyDescent="0.2"/>
    <row r="11142" ht="12.75" x14ac:dyDescent="0.2"/>
    <row r="11143" ht="12.75" x14ac:dyDescent="0.2"/>
    <row r="11144" ht="12.75" x14ac:dyDescent="0.2"/>
    <row r="11145" ht="12.75" x14ac:dyDescent="0.2"/>
    <row r="11146" ht="12.75" x14ac:dyDescent="0.2"/>
    <row r="11147" ht="12.75" x14ac:dyDescent="0.2"/>
    <row r="11148" ht="12.75" x14ac:dyDescent="0.2"/>
    <row r="11149" ht="12.75" x14ac:dyDescent="0.2"/>
    <row r="11150" ht="12.75" x14ac:dyDescent="0.2"/>
    <row r="11151" ht="12.75" x14ac:dyDescent="0.2"/>
    <row r="11152" ht="12.75" x14ac:dyDescent="0.2"/>
    <row r="11153" ht="12.75" x14ac:dyDescent="0.2"/>
    <row r="11154" ht="12.75" x14ac:dyDescent="0.2"/>
    <row r="11155" ht="12.75" x14ac:dyDescent="0.2"/>
    <row r="11156" ht="12.75" x14ac:dyDescent="0.2"/>
    <row r="11157" ht="12.75" x14ac:dyDescent="0.2"/>
    <row r="11158" ht="12.75" x14ac:dyDescent="0.2"/>
    <row r="11159" ht="12.75" x14ac:dyDescent="0.2"/>
    <row r="11160" ht="12.75" x14ac:dyDescent="0.2"/>
    <row r="11161" ht="12.75" x14ac:dyDescent="0.2"/>
    <row r="11162" ht="12.75" x14ac:dyDescent="0.2"/>
    <row r="11163" ht="12.75" x14ac:dyDescent="0.2"/>
    <row r="11164" ht="12.75" x14ac:dyDescent="0.2"/>
    <row r="11165" ht="12.75" x14ac:dyDescent="0.2"/>
    <row r="11166" ht="12.75" x14ac:dyDescent="0.2"/>
    <row r="11167" ht="12.75" x14ac:dyDescent="0.2"/>
    <row r="11168" ht="12.75" x14ac:dyDescent="0.2"/>
    <row r="11169" ht="12.75" x14ac:dyDescent="0.2"/>
    <row r="11170" ht="12.75" x14ac:dyDescent="0.2"/>
    <row r="11171" ht="12.75" x14ac:dyDescent="0.2"/>
    <row r="11172" ht="12.75" x14ac:dyDescent="0.2"/>
    <row r="11173" ht="12.75" x14ac:dyDescent="0.2"/>
    <row r="11174" ht="12.75" x14ac:dyDescent="0.2"/>
    <row r="11175" ht="12.75" x14ac:dyDescent="0.2"/>
    <row r="11176" ht="12.75" x14ac:dyDescent="0.2"/>
    <row r="11177" ht="12.75" x14ac:dyDescent="0.2"/>
    <row r="11178" ht="12.75" x14ac:dyDescent="0.2"/>
    <row r="11179" ht="12.75" x14ac:dyDescent="0.2"/>
    <row r="11180" ht="12.75" x14ac:dyDescent="0.2"/>
    <row r="11181" ht="12.75" x14ac:dyDescent="0.2"/>
    <row r="11182" ht="12.75" x14ac:dyDescent="0.2"/>
    <row r="11183" ht="12.75" x14ac:dyDescent="0.2"/>
    <row r="11184" ht="12.75" x14ac:dyDescent="0.2"/>
    <row r="11185" ht="12.75" x14ac:dyDescent="0.2"/>
    <row r="11186" ht="12.75" x14ac:dyDescent="0.2"/>
    <row r="11187" ht="12.75" x14ac:dyDescent="0.2"/>
    <row r="11188" ht="12.75" x14ac:dyDescent="0.2"/>
    <row r="11189" ht="12.75" x14ac:dyDescent="0.2"/>
    <row r="11190" ht="12.75" x14ac:dyDescent="0.2"/>
    <row r="11191" ht="12.75" x14ac:dyDescent="0.2"/>
    <row r="11192" ht="12.75" x14ac:dyDescent="0.2"/>
    <row r="11193" ht="12.75" x14ac:dyDescent="0.2"/>
    <row r="11194" ht="12.75" x14ac:dyDescent="0.2"/>
    <row r="11195" ht="12.75" x14ac:dyDescent="0.2"/>
    <row r="11196" ht="12.75" x14ac:dyDescent="0.2"/>
    <row r="11197" ht="12.75" x14ac:dyDescent="0.2"/>
    <row r="11198" ht="12.75" x14ac:dyDescent="0.2"/>
    <row r="11199" ht="12.75" x14ac:dyDescent="0.2"/>
    <row r="11200" ht="12.75" x14ac:dyDescent="0.2"/>
    <row r="11201" ht="12.75" x14ac:dyDescent="0.2"/>
    <row r="11202" ht="12.75" x14ac:dyDescent="0.2"/>
    <row r="11203" ht="12.75" x14ac:dyDescent="0.2"/>
    <row r="11204" ht="12.75" x14ac:dyDescent="0.2"/>
    <row r="11205" ht="12.75" x14ac:dyDescent="0.2"/>
    <row r="11206" ht="12.75" x14ac:dyDescent="0.2"/>
    <row r="11207" ht="12.75" x14ac:dyDescent="0.2"/>
    <row r="11208" ht="12.75" x14ac:dyDescent="0.2"/>
    <row r="11209" ht="12.75" x14ac:dyDescent="0.2"/>
    <row r="11210" ht="12.75" x14ac:dyDescent="0.2"/>
    <row r="11211" ht="12.75" x14ac:dyDescent="0.2"/>
    <row r="11212" ht="12.75" x14ac:dyDescent="0.2"/>
    <row r="11213" ht="12.75" x14ac:dyDescent="0.2"/>
    <row r="11214" ht="12.75" x14ac:dyDescent="0.2"/>
    <row r="11215" ht="12.75" x14ac:dyDescent="0.2"/>
    <row r="11216" ht="12.75" x14ac:dyDescent="0.2"/>
    <row r="11217" ht="12.75" x14ac:dyDescent="0.2"/>
    <row r="11218" ht="12.75" x14ac:dyDescent="0.2"/>
    <row r="11219" ht="12.75" x14ac:dyDescent="0.2"/>
    <row r="11220" ht="12.75" x14ac:dyDescent="0.2"/>
    <row r="11221" ht="12.75" x14ac:dyDescent="0.2"/>
    <row r="11222" ht="12.75" x14ac:dyDescent="0.2"/>
    <row r="11223" ht="12.75" x14ac:dyDescent="0.2"/>
    <row r="11224" ht="12.75" x14ac:dyDescent="0.2"/>
    <row r="11225" ht="12.75" x14ac:dyDescent="0.2"/>
    <row r="11226" ht="12.75" x14ac:dyDescent="0.2"/>
    <row r="11227" ht="12.75" x14ac:dyDescent="0.2"/>
    <row r="11228" ht="12.75" x14ac:dyDescent="0.2"/>
    <row r="11229" ht="12.75" x14ac:dyDescent="0.2"/>
    <row r="11230" ht="12.75" x14ac:dyDescent="0.2"/>
    <row r="11231" ht="12.75" x14ac:dyDescent="0.2"/>
    <row r="11232" ht="12.75" x14ac:dyDescent="0.2"/>
    <row r="11233" ht="12.75" x14ac:dyDescent="0.2"/>
    <row r="11234" ht="12.75" x14ac:dyDescent="0.2"/>
    <row r="11235" ht="12.75" x14ac:dyDescent="0.2"/>
    <row r="11236" ht="12.75" x14ac:dyDescent="0.2"/>
    <row r="11237" ht="12.75" x14ac:dyDescent="0.2"/>
    <row r="11238" ht="12.75" x14ac:dyDescent="0.2"/>
    <row r="11239" ht="12.75" x14ac:dyDescent="0.2"/>
    <row r="11240" ht="12.75" x14ac:dyDescent="0.2"/>
    <row r="11241" ht="12.75" x14ac:dyDescent="0.2"/>
    <row r="11242" ht="12.75" x14ac:dyDescent="0.2"/>
    <row r="11243" ht="12.75" x14ac:dyDescent="0.2"/>
    <row r="11244" ht="12.75" x14ac:dyDescent="0.2"/>
    <row r="11245" ht="12.75" x14ac:dyDescent="0.2"/>
    <row r="11246" ht="12.75" x14ac:dyDescent="0.2"/>
    <row r="11247" ht="12.75" x14ac:dyDescent="0.2"/>
    <row r="11248" ht="12.75" x14ac:dyDescent="0.2"/>
    <row r="11249" ht="12.75" x14ac:dyDescent="0.2"/>
    <row r="11250" ht="12.75" x14ac:dyDescent="0.2"/>
    <row r="11251" ht="12.75" x14ac:dyDescent="0.2"/>
    <row r="11252" ht="12.75" x14ac:dyDescent="0.2"/>
    <row r="11253" ht="12.75" x14ac:dyDescent="0.2"/>
    <row r="11254" ht="12.75" x14ac:dyDescent="0.2"/>
    <row r="11255" ht="12.75" x14ac:dyDescent="0.2"/>
    <row r="11256" ht="12.75" x14ac:dyDescent="0.2"/>
    <row r="11257" ht="12.75" x14ac:dyDescent="0.2"/>
    <row r="11258" ht="12.75" x14ac:dyDescent="0.2"/>
    <row r="11259" ht="12.75" x14ac:dyDescent="0.2"/>
    <row r="11260" ht="12.75" x14ac:dyDescent="0.2"/>
    <row r="11261" ht="12.75" x14ac:dyDescent="0.2"/>
    <row r="11262" ht="12.75" x14ac:dyDescent="0.2"/>
    <row r="11263" ht="12.75" x14ac:dyDescent="0.2"/>
    <row r="11264" ht="12.75" x14ac:dyDescent="0.2"/>
    <row r="11265" ht="12.75" x14ac:dyDescent="0.2"/>
    <row r="11266" ht="12.75" x14ac:dyDescent="0.2"/>
    <row r="11267" ht="12.75" x14ac:dyDescent="0.2"/>
    <row r="11268" ht="12.75" x14ac:dyDescent="0.2"/>
    <row r="11269" ht="12.75" x14ac:dyDescent="0.2"/>
    <row r="11270" ht="12.75" x14ac:dyDescent="0.2"/>
    <row r="11271" ht="12.75" x14ac:dyDescent="0.2"/>
    <row r="11272" ht="12.75" x14ac:dyDescent="0.2"/>
    <row r="11273" ht="12.75" x14ac:dyDescent="0.2"/>
    <row r="11274" ht="12.75" x14ac:dyDescent="0.2"/>
    <row r="11275" ht="12.75" x14ac:dyDescent="0.2"/>
    <row r="11276" ht="12.75" x14ac:dyDescent="0.2"/>
    <row r="11277" ht="12.75" x14ac:dyDescent="0.2"/>
    <row r="11278" ht="12.75" x14ac:dyDescent="0.2"/>
    <row r="11279" ht="12.75" x14ac:dyDescent="0.2"/>
    <row r="11280" ht="12.75" x14ac:dyDescent="0.2"/>
    <row r="11281" ht="12.75" x14ac:dyDescent="0.2"/>
    <row r="11282" ht="12.75" x14ac:dyDescent="0.2"/>
    <row r="11283" ht="12.75" x14ac:dyDescent="0.2"/>
    <row r="11284" ht="12.75" x14ac:dyDescent="0.2"/>
    <row r="11285" ht="12.75" x14ac:dyDescent="0.2"/>
    <row r="11286" ht="12.75" x14ac:dyDescent="0.2"/>
    <row r="11287" ht="12.75" x14ac:dyDescent="0.2"/>
    <row r="11288" ht="12.75" x14ac:dyDescent="0.2"/>
    <row r="11289" ht="12.75" x14ac:dyDescent="0.2"/>
    <row r="11290" ht="12.75" x14ac:dyDescent="0.2"/>
    <row r="11291" ht="12.75" x14ac:dyDescent="0.2"/>
    <row r="11292" ht="12.75" x14ac:dyDescent="0.2"/>
    <row r="11293" ht="12.75" x14ac:dyDescent="0.2"/>
    <row r="11294" ht="12.75" x14ac:dyDescent="0.2"/>
    <row r="11295" ht="12.75" x14ac:dyDescent="0.2"/>
    <row r="11296" ht="12.75" x14ac:dyDescent="0.2"/>
    <row r="11297" ht="12.75" x14ac:dyDescent="0.2"/>
    <row r="11298" ht="12.75" x14ac:dyDescent="0.2"/>
    <row r="11299" ht="12.75" x14ac:dyDescent="0.2"/>
    <row r="11300" ht="12.75" x14ac:dyDescent="0.2"/>
    <row r="11301" ht="12.75" x14ac:dyDescent="0.2"/>
    <row r="11302" ht="12.75" x14ac:dyDescent="0.2"/>
    <row r="11303" ht="12.75" x14ac:dyDescent="0.2"/>
    <row r="11304" ht="12.75" x14ac:dyDescent="0.2"/>
    <row r="11305" ht="12.75" x14ac:dyDescent="0.2"/>
    <row r="11306" ht="12.75" x14ac:dyDescent="0.2"/>
    <row r="11307" ht="12.75" x14ac:dyDescent="0.2"/>
    <row r="11308" ht="12.75" x14ac:dyDescent="0.2"/>
    <row r="11309" ht="12.75" x14ac:dyDescent="0.2"/>
    <row r="11310" ht="12.75" x14ac:dyDescent="0.2"/>
    <row r="11311" ht="12.75" x14ac:dyDescent="0.2"/>
    <row r="11312" ht="12.75" x14ac:dyDescent="0.2"/>
    <row r="11313" ht="12.75" x14ac:dyDescent="0.2"/>
    <row r="11314" ht="12.75" x14ac:dyDescent="0.2"/>
    <row r="11315" ht="12.75" x14ac:dyDescent="0.2"/>
    <row r="11316" ht="12.75" x14ac:dyDescent="0.2"/>
    <row r="11317" ht="12.75" x14ac:dyDescent="0.2"/>
    <row r="11318" ht="12.75" x14ac:dyDescent="0.2"/>
    <row r="11319" ht="12.75" x14ac:dyDescent="0.2"/>
    <row r="11320" ht="12.75" x14ac:dyDescent="0.2"/>
    <row r="11321" ht="12.75" x14ac:dyDescent="0.2"/>
    <row r="11322" ht="12.75" x14ac:dyDescent="0.2"/>
    <row r="11323" ht="12.75" x14ac:dyDescent="0.2"/>
    <row r="11324" ht="12.75" x14ac:dyDescent="0.2"/>
    <row r="11325" ht="12.75" x14ac:dyDescent="0.2"/>
    <row r="11326" ht="12.75" x14ac:dyDescent="0.2"/>
    <row r="11327" ht="12.75" x14ac:dyDescent="0.2"/>
    <row r="11328" ht="12.75" x14ac:dyDescent="0.2"/>
    <row r="11329" ht="12.75" x14ac:dyDescent="0.2"/>
    <row r="11330" ht="12.75" x14ac:dyDescent="0.2"/>
    <row r="11331" ht="12.75" x14ac:dyDescent="0.2"/>
    <row r="11332" ht="12.75" x14ac:dyDescent="0.2"/>
    <row r="11333" ht="12.75" x14ac:dyDescent="0.2"/>
    <row r="11334" ht="12.75" x14ac:dyDescent="0.2"/>
    <row r="11335" ht="12.75" x14ac:dyDescent="0.2"/>
    <row r="11336" ht="12.75" x14ac:dyDescent="0.2"/>
    <row r="11337" ht="12.75" x14ac:dyDescent="0.2"/>
    <row r="11338" ht="12.75" x14ac:dyDescent="0.2"/>
    <row r="11339" ht="12.75" x14ac:dyDescent="0.2"/>
    <row r="11340" ht="12.75" x14ac:dyDescent="0.2"/>
    <row r="11341" ht="12.75" x14ac:dyDescent="0.2"/>
    <row r="11342" ht="12.75" x14ac:dyDescent="0.2"/>
    <row r="11343" ht="12.75" x14ac:dyDescent="0.2"/>
    <row r="11344" ht="12.75" x14ac:dyDescent="0.2"/>
    <row r="11345" ht="12.75" x14ac:dyDescent="0.2"/>
    <row r="11346" ht="12.75" x14ac:dyDescent="0.2"/>
    <row r="11347" ht="12.75" x14ac:dyDescent="0.2"/>
    <row r="11348" ht="12.75" x14ac:dyDescent="0.2"/>
    <row r="11349" ht="12.75" x14ac:dyDescent="0.2"/>
    <row r="11350" ht="12.75" x14ac:dyDescent="0.2"/>
    <row r="11351" ht="12.75" x14ac:dyDescent="0.2"/>
    <row r="11352" ht="12.75" x14ac:dyDescent="0.2"/>
    <row r="11353" ht="12.75" x14ac:dyDescent="0.2"/>
    <row r="11354" ht="12.75" x14ac:dyDescent="0.2"/>
    <row r="11355" ht="12.75" x14ac:dyDescent="0.2"/>
    <row r="11356" ht="12.75" x14ac:dyDescent="0.2"/>
    <row r="11357" ht="12.75" x14ac:dyDescent="0.2"/>
    <row r="11358" ht="12.75" x14ac:dyDescent="0.2"/>
    <row r="11359" ht="12.75" x14ac:dyDescent="0.2"/>
    <row r="11360" ht="12.75" x14ac:dyDescent="0.2"/>
    <row r="11361" ht="12.75" x14ac:dyDescent="0.2"/>
    <row r="11362" ht="12.75" x14ac:dyDescent="0.2"/>
    <row r="11363" ht="12.75" x14ac:dyDescent="0.2"/>
    <row r="11364" ht="12.75" x14ac:dyDescent="0.2"/>
    <row r="11365" ht="12.75" x14ac:dyDescent="0.2"/>
    <row r="11366" ht="12.75" x14ac:dyDescent="0.2"/>
    <row r="11367" ht="12.75" x14ac:dyDescent="0.2"/>
    <row r="11368" ht="12.75" x14ac:dyDescent="0.2"/>
    <row r="11369" ht="12.75" x14ac:dyDescent="0.2"/>
    <row r="11370" ht="12.75" x14ac:dyDescent="0.2"/>
    <row r="11371" ht="12.75" x14ac:dyDescent="0.2"/>
    <row r="11372" ht="12.75" x14ac:dyDescent="0.2"/>
    <row r="11373" ht="12.75" x14ac:dyDescent="0.2"/>
    <row r="11374" ht="12.75" x14ac:dyDescent="0.2"/>
    <row r="11375" ht="12.75" x14ac:dyDescent="0.2"/>
    <row r="11376" ht="12.75" x14ac:dyDescent="0.2"/>
    <row r="11377" ht="12.75" x14ac:dyDescent="0.2"/>
    <row r="11378" ht="12.75" x14ac:dyDescent="0.2"/>
    <row r="11379" ht="12.75" x14ac:dyDescent="0.2"/>
    <row r="11380" ht="12.75" x14ac:dyDescent="0.2"/>
    <row r="11381" ht="12.75" x14ac:dyDescent="0.2"/>
    <row r="11382" ht="12.75" x14ac:dyDescent="0.2"/>
    <row r="11383" ht="12.75" x14ac:dyDescent="0.2"/>
    <row r="11384" ht="12.75" x14ac:dyDescent="0.2"/>
    <row r="11385" ht="12.75" x14ac:dyDescent="0.2"/>
    <row r="11386" ht="12.75" x14ac:dyDescent="0.2"/>
    <row r="11387" ht="12.75" x14ac:dyDescent="0.2"/>
    <row r="11388" ht="12.75" x14ac:dyDescent="0.2"/>
    <row r="11389" ht="12.75" x14ac:dyDescent="0.2"/>
    <row r="11390" ht="12.75" x14ac:dyDescent="0.2"/>
    <row r="11391" ht="12.75" x14ac:dyDescent="0.2"/>
    <row r="11392" ht="12.75" x14ac:dyDescent="0.2"/>
    <row r="11393" ht="12.75" x14ac:dyDescent="0.2"/>
    <row r="11394" ht="12.75" x14ac:dyDescent="0.2"/>
    <row r="11395" ht="12.75" x14ac:dyDescent="0.2"/>
    <row r="11396" ht="12.75" x14ac:dyDescent="0.2"/>
    <row r="11397" ht="12.75" x14ac:dyDescent="0.2"/>
    <row r="11398" ht="12.75" x14ac:dyDescent="0.2"/>
    <row r="11399" ht="12.75" x14ac:dyDescent="0.2"/>
    <row r="11400" ht="12.75" x14ac:dyDescent="0.2"/>
    <row r="11401" ht="12.75" x14ac:dyDescent="0.2"/>
    <row r="11402" ht="12.75" x14ac:dyDescent="0.2"/>
    <row r="11403" ht="12.75" x14ac:dyDescent="0.2"/>
    <row r="11404" ht="12.75" x14ac:dyDescent="0.2"/>
    <row r="11405" ht="12.75" x14ac:dyDescent="0.2"/>
    <row r="11406" ht="12.75" x14ac:dyDescent="0.2"/>
    <row r="11407" ht="12.75" x14ac:dyDescent="0.2"/>
    <row r="11408" ht="12.75" x14ac:dyDescent="0.2"/>
    <row r="11409" ht="12.75" x14ac:dyDescent="0.2"/>
    <row r="11410" ht="12.75" x14ac:dyDescent="0.2"/>
    <row r="11411" ht="12.75" x14ac:dyDescent="0.2"/>
    <row r="11412" ht="12.75" x14ac:dyDescent="0.2"/>
    <row r="11413" ht="12.75" x14ac:dyDescent="0.2"/>
    <row r="11414" ht="12.75" x14ac:dyDescent="0.2"/>
    <row r="11415" ht="12.75" x14ac:dyDescent="0.2"/>
    <row r="11416" ht="12.75" x14ac:dyDescent="0.2"/>
    <row r="11417" ht="12.75" x14ac:dyDescent="0.2"/>
    <row r="11418" ht="12.75" x14ac:dyDescent="0.2"/>
    <row r="11419" ht="12.75" x14ac:dyDescent="0.2"/>
    <row r="11420" ht="12.75" x14ac:dyDescent="0.2"/>
    <row r="11421" ht="12.75" x14ac:dyDescent="0.2"/>
    <row r="11422" ht="12.75" x14ac:dyDescent="0.2"/>
    <row r="11423" ht="12.75" x14ac:dyDescent="0.2"/>
    <row r="11424" ht="12.75" x14ac:dyDescent="0.2"/>
    <row r="11425" ht="12.75" x14ac:dyDescent="0.2"/>
    <row r="11426" ht="12.75" x14ac:dyDescent="0.2"/>
    <row r="11427" ht="12.75" x14ac:dyDescent="0.2"/>
    <row r="11428" ht="12.75" x14ac:dyDescent="0.2"/>
    <row r="11429" ht="12.75" x14ac:dyDescent="0.2"/>
    <row r="11430" ht="12.75" x14ac:dyDescent="0.2"/>
    <row r="11431" ht="12.75" x14ac:dyDescent="0.2"/>
    <row r="11432" ht="12.75" x14ac:dyDescent="0.2"/>
    <row r="11433" ht="12.75" x14ac:dyDescent="0.2"/>
    <row r="11434" ht="12.75" x14ac:dyDescent="0.2"/>
    <row r="11435" ht="12.75" x14ac:dyDescent="0.2"/>
    <row r="11436" ht="12.75" x14ac:dyDescent="0.2"/>
    <row r="11437" ht="12.75" x14ac:dyDescent="0.2"/>
    <row r="11438" ht="12.75" x14ac:dyDescent="0.2"/>
    <row r="11439" ht="12.75" x14ac:dyDescent="0.2"/>
    <row r="11440" ht="12.75" x14ac:dyDescent="0.2"/>
    <row r="11441" ht="12.75" x14ac:dyDescent="0.2"/>
    <row r="11442" ht="12.75" x14ac:dyDescent="0.2"/>
    <row r="11443" ht="12.75" x14ac:dyDescent="0.2"/>
    <row r="11444" ht="12.75" x14ac:dyDescent="0.2"/>
    <row r="11445" ht="12.75" x14ac:dyDescent="0.2"/>
    <row r="11446" ht="12.75" x14ac:dyDescent="0.2"/>
    <row r="11447" ht="12.75" x14ac:dyDescent="0.2"/>
    <row r="11448" ht="12.75" x14ac:dyDescent="0.2"/>
    <row r="11449" ht="12.75" x14ac:dyDescent="0.2"/>
    <row r="11450" ht="12.75" x14ac:dyDescent="0.2"/>
    <row r="11451" ht="12.75" x14ac:dyDescent="0.2"/>
    <row r="11452" ht="12.75" x14ac:dyDescent="0.2"/>
    <row r="11453" ht="12.75" x14ac:dyDescent="0.2"/>
    <row r="11454" ht="12.75" x14ac:dyDescent="0.2"/>
    <row r="11455" ht="12.75" x14ac:dyDescent="0.2"/>
    <row r="11456" ht="12.75" x14ac:dyDescent="0.2"/>
    <row r="11457" ht="12.75" x14ac:dyDescent="0.2"/>
    <row r="11458" ht="12.75" x14ac:dyDescent="0.2"/>
    <row r="11459" ht="12.75" x14ac:dyDescent="0.2"/>
    <row r="11460" ht="12.75" x14ac:dyDescent="0.2"/>
    <row r="11461" ht="12.75" x14ac:dyDescent="0.2"/>
    <row r="11462" ht="12.75" x14ac:dyDescent="0.2"/>
    <row r="11463" ht="12.75" x14ac:dyDescent="0.2"/>
    <row r="11464" ht="12.75" x14ac:dyDescent="0.2"/>
    <row r="11465" ht="12.75" x14ac:dyDescent="0.2"/>
    <row r="11466" ht="12.75" x14ac:dyDescent="0.2"/>
    <row r="11467" ht="12.75" x14ac:dyDescent="0.2"/>
    <row r="11468" ht="12.75" x14ac:dyDescent="0.2"/>
    <row r="11469" ht="12.75" x14ac:dyDescent="0.2"/>
    <row r="11470" ht="12.75" x14ac:dyDescent="0.2"/>
    <row r="11471" ht="12.75" x14ac:dyDescent="0.2"/>
    <row r="11472" ht="12.75" x14ac:dyDescent="0.2"/>
    <row r="11473" ht="12.75" x14ac:dyDescent="0.2"/>
    <row r="11474" ht="12.75" x14ac:dyDescent="0.2"/>
    <row r="11475" ht="12.75" x14ac:dyDescent="0.2"/>
    <row r="11476" ht="12.75" x14ac:dyDescent="0.2"/>
    <row r="11477" ht="12.75" x14ac:dyDescent="0.2"/>
    <row r="11478" ht="12.75" x14ac:dyDescent="0.2"/>
    <row r="11479" ht="12.75" x14ac:dyDescent="0.2"/>
    <row r="11480" ht="12.75" x14ac:dyDescent="0.2"/>
    <row r="11481" ht="12.75" x14ac:dyDescent="0.2"/>
    <row r="11482" ht="12.75" x14ac:dyDescent="0.2"/>
    <row r="11483" ht="12.75" x14ac:dyDescent="0.2"/>
    <row r="11484" ht="12.75" x14ac:dyDescent="0.2"/>
    <row r="11485" ht="12.75" x14ac:dyDescent="0.2"/>
    <row r="11486" ht="12.75" x14ac:dyDescent="0.2"/>
    <row r="11487" ht="12.75" x14ac:dyDescent="0.2"/>
    <row r="11488" ht="12.75" x14ac:dyDescent="0.2"/>
    <row r="11489" ht="12.75" x14ac:dyDescent="0.2"/>
    <row r="11490" ht="12.75" x14ac:dyDescent="0.2"/>
    <row r="11491" ht="12.75" x14ac:dyDescent="0.2"/>
    <row r="11492" ht="12.75" x14ac:dyDescent="0.2"/>
    <row r="11493" ht="12.75" x14ac:dyDescent="0.2"/>
    <row r="11494" ht="12.75" x14ac:dyDescent="0.2"/>
    <row r="11495" ht="12.75" x14ac:dyDescent="0.2"/>
    <row r="11496" ht="12.75" x14ac:dyDescent="0.2"/>
    <row r="11497" ht="12.75" x14ac:dyDescent="0.2"/>
    <row r="11498" ht="12.75" x14ac:dyDescent="0.2"/>
    <row r="11499" ht="12.75" x14ac:dyDescent="0.2"/>
    <row r="11500" ht="12.75" x14ac:dyDescent="0.2"/>
    <row r="11501" ht="12.75" x14ac:dyDescent="0.2"/>
    <row r="11502" ht="12.75" x14ac:dyDescent="0.2"/>
    <row r="11503" ht="12.75" x14ac:dyDescent="0.2"/>
    <row r="11504" ht="12.75" x14ac:dyDescent="0.2"/>
    <row r="11505" ht="12.75" x14ac:dyDescent="0.2"/>
    <row r="11506" ht="12.75" x14ac:dyDescent="0.2"/>
    <row r="11507" ht="12.75" x14ac:dyDescent="0.2"/>
    <row r="11508" ht="12.75" x14ac:dyDescent="0.2"/>
    <row r="11509" ht="12.75" x14ac:dyDescent="0.2"/>
    <row r="11510" ht="12.75" x14ac:dyDescent="0.2"/>
    <row r="11511" ht="12.75" x14ac:dyDescent="0.2"/>
    <row r="11512" ht="12.75" x14ac:dyDescent="0.2"/>
    <row r="11513" ht="12.75" x14ac:dyDescent="0.2"/>
    <row r="11514" ht="12.75" x14ac:dyDescent="0.2"/>
    <row r="11515" ht="12.75" x14ac:dyDescent="0.2"/>
    <row r="11516" ht="12.75" x14ac:dyDescent="0.2"/>
    <row r="11517" ht="12.75" x14ac:dyDescent="0.2"/>
    <row r="11518" ht="12.75" x14ac:dyDescent="0.2"/>
    <row r="11519" ht="12.75" x14ac:dyDescent="0.2"/>
    <row r="11520" ht="12.75" x14ac:dyDescent="0.2"/>
    <row r="11521" ht="12.75" x14ac:dyDescent="0.2"/>
    <row r="11522" ht="12.75" x14ac:dyDescent="0.2"/>
    <row r="11523" ht="12.75" x14ac:dyDescent="0.2"/>
    <row r="11524" ht="12.75" x14ac:dyDescent="0.2"/>
    <row r="11525" ht="12.75" x14ac:dyDescent="0.2"/>
    <row r="11526" ht="12.75" x14ac:dyDescent="0.2"/>
    <row r="11527" ht="12.75" x14ac:dyDescent="0.2"/>
    <row r="11528" ht="12.75" x14ac:dyDescent="0.2"/>
    <row r="11529" ht="12.75" x14ac:dyDescent="0.2"/>
    <row r="11530" ht="12.75" x14ac:dyDescent="0.2"/>
    <row r="11531" ht="12.75" x14ac:dyDescent="0.2"/>
    <row r="11532" ht="12.75" x14ac:dyDescent="0.2"/>
    <row r="11533" ht="12.75" x14ac:dyDescent="0.2"/>
    <row r="11534" ht="12.75" x14ac:dyDescent="0.2"/>
    <row r="11535" ht="12.75" x14ac:dyDescent="0.2"/>
    <row r="11536" ht="12.75" x14ac:dyDescent="0.2"/>
    <row r="11537" ht="12.75" x14ac:dyDescent="0.2"/>
    <row r="11538" ht="12.75" x14ac:dyDescent="0.2"/>
    <row r="11539" ht="12.75" x14ac:dyDescent="0.2"/>
    <row r="11540" ht="12.75" x14ac:dyDescent="0.2"/>
    <row r="11541" ht="12.75" x14ac:dyDescent="0.2"/>
    <row r="11542" ht="12.75" x14ac:dyDescent="0.2"/>
    <row r="11543" ht="12.75" x14ac:dyDescent="0.2"/>
    <row r="11544" ht="12.75" x14ac:dyDescent="0.2"/>
    <row r="11545" ht="12.75" x14ac:dyDescent="0.2"/>
    <row r="11546" ht="12.75" x14ac:dyDescent="0.2"/>
    <row r="11547" ht="12.75" x14ac:dyDescent="0.2"/>
    <row r="11548" ht="12.75" x14ac:dyDescent="0.2"/>
    <row r="11549" ht="12.75" x14ac:dyDescent="0.2"/>
    <row r="11550" ht="12.75" x14ac:dyDescent="0.2"/>
    <row r="11551" ht="12.75" x14ac:dyDescent="0.2"/>
    <row r="11552" ht="12.75" x14ac:dyDescent="0.2"/>
    <row r="11553" ht="12.75" x14ac:dyDescent="0.2"/>
    <row r="11554" ht="12.75" x14ac:dyDescent="0.2"/>
    <row r="11555" ht="12.75" x14ac:dyDescent="0.2"/>
    <row r="11556" ht="12.75" x14ac:dyDescent="0.2"/>
    <row r="11557" ht="12.75" x14ac:dyDescent="0.2"/>
    <row r="11558" ht="12.75" x14ac:dyDescent="0.2"/>
    <row r="11559" ht="12.75" x14ac:dyDescent="0.2"/>
    <row r="11560" ht="12.75" x14ac:dyDescent="0.2"/>
    <row r="11561" ht="12.75" x14ac:dyDescent="0.2"/>
    <row r="11562" ht="12.75" x14ac:dyDescent="0.2"/>
    <row r="11563" ht="12.75" x14ac:dyDescent="0.2"/>
    <row r="11564" ht="12.75" x14ac:dyDescent="0.2"/>
    <row r="11565" ht="12.75" x14ac:dyDescent="0.2"/>
    <row r="11566" ht="12.75" x14ac:dyDescent="0.2"/>
    <row r="11567" ht="12.75" x14ac:dyDescent="0.2"/>
    <row r="11568" ht="12.75" x14ac:dyDescent="0.2"/>
    <row r="11569" ht="12.75" x14ac:dyDescent="0.2"/>
    <row r="11570" ht="12.75" x14ac:dyDescent="0.2"/>
    <row r="11571" ht="12.75" x14ac:dyDescent="0.2"/>
    <row r="11572" ht="12.75" x14ac:dyDescent="0.2"/>
    <row r="11573" ht="12.75" x14ac:dyDescent="0.2"/>
    <row r="11574" ht="12.75" x14ac:dyDescent="0.2"/>
    <row r="11575" ht="12.75" x14ac:dyDescent="0.2"/>
    <row r="11576" ht="12.75" x14ac:dyDescent="0.2"/>
    <row r="11577" ht="12.75" x14ac:dyDescent="0.2"/>
    <row r="11578" ht="12.75" x14ac:dyDescent="0.2"/>
    <row r="11579" ht="12.75" x14ac:dyDescent="0.2"/>
    <row r="11580" ht="12.75" x14ac:dyDescent="0.2"/>
    <row r="11581" ht="12.75" x14ac:dyDescent="0.2"/>
    <row r="11582" ht="12.75" x14ac:dyDescent="0.2"/>
    <row r="11583" ht="12.75" x14ac:dyDescent="0.2"/>
    <row r="11584" ht="12.75" x14ac:dyDescent="0.2"/>
    <row r="11585" ht="12.75" x14ac:dyDescent="0.2"/>
    <row r="11586" ht="12.75" x14ac:dyDescent="0.2"/>
    <row r="11587" ht="12.75" x14ac:dyDescent="0.2"/>
    <row r="11588" ht="12.75" x14ac:dyDescent="0.2"/>
    <row r="11589" ht="12.75" x14ac:dyDescent="0.2"/>
    <row r="11590" ht="12.75" x14ac:dyDescent="0.2"/>
    <row r="11591" ht="12.75" x14ac:dyDescent="0.2"/>
    <row r="11592" ht="12.75" x14ac:dyDescent="0.2"/>
    <row r="11593" ht="12.75" x14ac:dyDescent="0.2"/>
    <row r="11594" ht="12.75" x14ac:dyDescent="0.2"/>
    <row r="11595" ht="12.75" x14ac:dyDescent="0.2"/>
    <row r="11596" ht="12.75" x14ac:dyDescent="0.2"/>
    <row r="11597" ht="12.75" x14ac:dyDescent="0.2"/>
    <row r="11598" ht="12.75" x14ac:dyDescent="0.2"/>
    <row r="11599" ht="12.75" x14ac:dyDescent="0.2"/>
    <row r="11600" ht="12.75" x14ac:dyDescent="0.2"/>
    <row r="11601" ht="12.75" x14ac:dyDescent="0.2"/>
    <row r="11602" ht="12.75" x14ac:dyDescent="0.2"/>
    <row r="11603" ht="12.75" x14ac:dyDescent="0.2"/>
    <row r="11604" ht="12.75" x14ac:dyDescent="0.2"/>
    <row r="11605" ht="12.75" x14ac:dyDescent="0.2"/>
    <row r="11606" ht="12.75" x14ac:dyDescent="0.2"/>
    <row r="11607" ht="12.75" x14ac:dyDescent="0.2"/>
    <row r="11608" ht="12.75" x14ac:dyDescent="0.2"/>
    <row r="11609" ht="12.75" x14ac:dyDescent="0.2"/>
    <row r="11610" ht="12.75" x14ac:dyDescent="0.2"/>
    <row r="11611" ht="12.75" x14ac:dyDescent="0.2"/>
    <row r="11612" ht="12.75" x14ac:dyDescent="0.2"/>
    <row r="11613" ht="12.75" x14ac:dyDescent="0.2"/>
    <row r="11614" ht="12.75" x14ac:dyDescent="0.2"/>
    <row r="11615" ht="12.75" x14ac:dyDescent="0.2"/>
    <row r="11616" ht="12.75" x14ac:dyDescent="0.2"/>
    <row r="11617" ht="12.75" x14ac:dyDescent="0.2"/>
    <row r="11618" ht="12.75" x14ac:dyDescent="0.2"/>
    <row r="11619" ht="12.75" x14ac:dyDescent="0.2"/>
    <row r="11620" ht="12.75" x14ac:dyDescent="0.2"/>
    <row r="11621" ht="12.75" x14ac:dyDescent="0.2"/>
    <row r="11622" ht="12.75" x14ac:dyDescent="0.2"/>
    <row r="11623" ht="12.75" x14ac:dyDescent="0.2"/>
    <row r="11624" ht="12.75" x14ac:dyDescent="0.2"/>
    <row r="11625" ht="12.75" x14ac:dyDescent="0.2"/>
    <row r="11626" ht="12.75" x14ac:dyDescent="0.2"/>
    <row r="11627" ht="12.75" x14ac:dyDescent="0.2"/>
    <row r="11628" ht="12.75" x14ac:dyDescent="0.2"/>
    <row r="11629" ht="12.75" x14ac:dyDescent="0.2"/>
    <row r="11630" ht="12.75" x14ac:dyDescent="0.2"/>
    <row r="11631" ht="12.75" x14ac:dyDescent="0.2"/>
    <row r="11632" ht="12.75" x14ac:dyDescent="0.2"/>
    <row r="11633" ht="12.75" x14ac:dyDescent="0.2"/>
    <row r="11634" ht="12.75" x14ac:dyDescent="0.2"/>
    <row r="11635" ht="12.75" x14ac:dyDescent="0.2"/>
    <row r="11636" ht="12.75" x14ac:dyDescent="0.2"/>
    <row r="11637" ht="12.75" x14ac:dyDescent="0.2"/>
    <row r="11638" ht="12.75" x14ac:dyDescent="0.2"/>
    <row r="11639" ht="12.75" x14ac:dyDescent="0.2"/>
    <row r="11640" ht="12.75" x14ac:dyDescent="0.2"/>
    <row r="11641" ht="12.75" x14ac:dyDescent="0.2"/>
    <row r="11642" ht="12.75" x14ac:dyDescent="0.2"/>
    <row r="11643" ht="12.75" x14ac:dyDescent="0.2"/>
    <row r="11644" ht="12.75" x14ac:dyDescent="0.2"/>
    <row r="11645" ht="12.75" x14ac:dyDescent="0.2"/>
    <row r="11646" ht="12.75" x14ac:dyDescent="0.2"/>
    <row r="11647" ht="12.75" x14ac:dyDescent="0.2"/>
    <row r="11648" ht="12.75" x14ac:dyDescent="0.2"/>
    <row r="11649" ht="12.75" x14ac:dyDescent="0.2"/>
    <row r="11650" ht="12.75" x14ac:dyDescent="0.2"/>
    <row r="11651" ht="12.75" x14ac:dyDescent="0.2"/>
    <row r="11652" ht="12.75" x14ac:dyDescent="0.2"/>
    <row r="11653" ht="12.75" x14ac:dyDescent="0.2"/>
    <row r="11654" ht="12.75" x14ac:dyDescent="0.2"/>
    <row r="11655" ht="12.75" x14ac:dyDescent="0.2"/>
    <row r="11656" ht="12.75" x14ac:dyDescent="0.2"/>
    <row r="11657" ht="12.75" x14ac:dyDescent="0.2"/>
    <row r="11658" ht="12.75" x14ac:dyDescent="0.2"/>
    <row r="11659" ht="12.75" x14ac:dyDescent="0.2"/>
    <row r="11660" ht="12.75" x14ac:dyDescent="0.2"/>
    <row r="11661" ht="12.75" x14ac:dyDescent="0.2"/>
    <row r="11662" ht="12.75" x14ac:dyDescent="0.2"/>
    <row r="11663" ht="12.75" x14ac:dyDescent="0.2"/>
    <row r="11664" ht="12.75" x14ac:dyDescent="0.2"/>
    <row r="11665" ht="12.75" x14ac:dyDescent="0.2"/>
    <row r="11666" ht="12.75" x14ac:dyDescent="0.2"/>
    <row r="11667" ht="12.75" x14ac:dyDescent="0.2"/>
    <row r="11668" ht="12.75" x14ac:dyDescent="0.2"/>
    <row r="11669" ht="12.75" x14ac:dyDescent="0.2"/>
    <row r="11670" ht="12.75" x14ac:dyDescent="0.2"/>
    <row r="11671" ht="12.75" x14ac:dyDescent="0.2"/>
    <row r="11672" ht="12.75" x14ac:dyDescent="0.2"/>
    <row r="11673" ht="12.75" x14ac:dyDescent="0.2"/>
    <row r="11674" ht="12.75" x14ac:dyDescent="0.2"/>
    <row r="11675" ht="12.75" x14ac:dyDescent="0.2"/>
    <row r="11676" ht="12.75" x14ac:dyDescent="0.2"/>
    <row r="11677" ht="12.75" x14ac:dyDescent="0.2"/>
    <row r="11678" ht="12.75" x14ac:dyDescent="0.2"/>
    <row r="11679" ht="12.75" x14ac:dyDescent="0.2"/>
    <row r="11680" ht="12.75" x14ac:dyDescent="0.2"/>
    <row r="11681" ht="12.75" x14ac:dyDescent="0.2"/>
    <row r="11682" ht="12.75" x14ac:dyDescent="0.2"/>
    <row r="11683" ht="12.75" x14ac:dyDescent="0.2"/>
    <row r="11684" ht="12.75" x14ac:dyDescent="0.2"/>
    <row r="11685" ht="12.75" x14ac:dyDescent="0.2"/>
    <row r="11686" ht="12.75" x14ac:dyDescent="0.2"/>
    <row r="11687" ht="12.75" x14ac:dyDescent="0.2"/>
    <row r="11688" ht="12.75" x14ac:dyDescent="0.2"/>
    <row r="11689" ht="12.75" x14ac:dyDescent="0.2"/>
    <row r="11690" ht="12.75" x14ac:dyDescent="0.2"/>
    <row r="11691" ht="12.75" x14ac:dyDescent="0.2"/>
    <row r="11692" ht="12.75" x14ac:dyDescent="0.2"/>
    <row r="11693" ht="12.75" x14ac:dyDescent="0.2"/>
    <row r="11694" ht="12.75" x14ac:dyDescent="0.2"/>
    <row r="11695" ht="12.75" x14ac:dyDescent="0.2"/>
    <row r="11696" ht="12.75" x14ac:dyDescent="0.2"/>
    <row r="11697" ht="12.75" x14ac:dyDescent="0.2"/>
    <row r="11698" ht="12.75" x14ac:dyDescent="0.2"/>
    <row r="11699" ht="12.75" x14ac:dyDescent="0.2"/>
    <row r="11700" ht="12.75" x14ac:dyDescent="0.2"/>
    <row r="11701" ht="12.75" x14ac:dyDescent="0.2"/>
    <row r="11702" ht="12.75" x14ac:dyDescent="0.2"/>
    <row r="11703" ht="12.75" x14ac:dyDescent="0.2"/>
    <row r="11704" ht="12.75" x14ac:dyDescent="0.2"/>
    <row r="11705" ht="12.75" x14ac:dyDescent="0.2"/>
    <row r="11706" ht="12.75" x14ac:dyDescent="0.2"/>
    <row r="11707" ht="12.75" x14ac:dyDescent="0.2"/>
    <row r="11708" ht="12.75" x14ac:dyDescent="0.2"/>
    <row r="11709" ht="12.75" x14ac:dyDescent="0.2"/>
    <row r="11710" ht="12.75" x14ac:dyDescent="0.2"/>
    <row r="11711" ht="12.75" x14ac:dyDescent="0.2"/>
    <row r="11712" ht="12.75" x14ac:dyDescent="0.2"/>
    <row r="11713" ht="12.75" x14ac:dyDescent="0.2"/>
    <row r="11714" ht="12.75" x14ac:dyDescent="0.2"/>
    <row r="11715" ht="12.75" x14ac:dyDescent="0.2"/>
    <row r="11716" ht="12.75" x14ac:dyDescent="0.2"/>
    <row r="11717" ht="12.75" x14ac:dyDescent="0.2"/>
    <row r="11718" ht="12.75" x14ac:dyDescent="0.2"/>
    <row r="11719" ht="12.75" x14ac:dyDescent="0.2"/>
    <row r="11720" ht="12.75" x14ac:dyDescent="0.2"/>
    <row r="11721" ht="12.75" x14ac:dyDescent="0.2"/>
    <row r="11722" ht="12.75" x14ac:dyDescent="0.2"/>
    <row r="11723" ht="12.75" x14ac:dyDescent="0.2"/>
    <row r="11724" ht="12.75" x14ac:dyDescent="0.2"/>
    <row r="11725" ht="12.75" x14ac:dyDescent="0.2"/>
    <row r="11726" ht="12.75" x14ac:dyDescent="0.2"/>
    <row r="11727" ht="12.75" x14ac:dyDescent="0.2"/>
    <row r="11728" ht="12.75" x14ac:dyDescent="0.2"/>
    <row r="11729" ht="12.75" x14ac:dyDescent="0.2"/>
    <row r="11730" ht="12.75" x14ac:dyDescent="0.2"/>
    <row r="11731" ht="12.75" x14ac:dyDescent="0.2"/>
    <row r="11732" ht="12.75" x14ac:dyDescent="0.2"/>
    <row r="11733" ht="12.75" x14ac:dyDescent="0.2"/>
    <row r="11734" ht="12.75" x14ac:dyDescent="0.2"/>
    <row r="11735" ht="12.75" x14ac:dyDescent="0.2"/>
    <row r="11736" ht="12.75" x14ac:dyDescent="0.2"/>
    <row r="11737" ht="12.75" x14ac:dyDescent="0.2"/>
    <row r="11738" ht="12.75" x14ac:dyDescent="0.2"/>
    <row r="11739" ht="12.75" x14ac:dyDescent="0.2"/>
    <row r="11740" ht="12.75" x14ac:dyDescent="0.2"/>
    <row r="11741" ht="12.75" x14ac:dyDescent="0.2"/>
    <row r="11742" ht="12.75" x14ac:dyDescent="0.2"/>
    <row r="11743" ht="12.75" x14ac:dyDescent="0.2"/>
    <row r="11744" ht="12.75" x14ac:dyDescent="0.2"/>
    <row r="11745" ht="12.75" x14ac:dyDescent="0.2"/>
    <row r="11746" ht="12.75" x14ac:dyDescent="0.2"/>
    <row r="11747" ht="12.75" x14ac:dyDescent="0.2"/>
    <row r="11748" ht="12.75" x14ac:dyDescent="0.2"/>
    <row r="11749" ht="12.75" x14ac:dyDescent="0.2"/>
    <row r="11750" ht="12.75" x14ac:dyDescent="0.2"/>
    <row r="11751" ht="12.75" x14ac:dyDescent="0.2"/>
    <row r="11752" ht="12.75" x14ac:dyDescent="0.2"/>
    <row r="11753" ht="12.75" x14ac:dyDescent="0.2"/>
    <row r="11754" ht="12.75" x14ac:dyDescent="0.2"/>
    <row r="11755" ht="12.75" x14ac:dyDescent="0.2"/>
    <row r="11756" ht="12.75" x14ac:dyDescent="0.2"/>
    <row r="11757" ht="12.75" x14ac:dyDescent="0.2"/>
    <row r="11758" ht="12.75" x14ac:dyDescent="0.2"/>
    <row r="11759" ht="12.75" x14ac:dyDescent="0.2"/>
    <row r="11760" ht="12.75" x14ac:dyDescent="0.2"/>
    <row r="11761" ht="12.75" x14ac:dyDescent="0.2"/>
    <row r="11762" ht="12.75" x14ac:dyDescent="0.2"/>
    <row r="11763" ht="12.75" x14ac:dyDescent="0.2"/>
    <row r="11764" ht="12.75" x14ac:dyDescent="0.2"/>
    <row r="11765" ht="12.75" x14ac:dyDescent="0.2"/>
    <row r="11766" ht="12.75" x14ac:dyDescent="0.2"/>
    <row r="11767" ht="12.75" x14ac:dyDescent="0.2"/>
    <row r="11768" ht="12.75" x14ac:dyDescent="0.2"/>
    <row r="11769" ht="12.75" x14ac:dyDescent="0.2"/>
    <row r="11770" ht="12.75" x14ac:dyDescent="0.2"/>
    <row r="11771" ht="12.75" x14ac:dyDescent="0.2"/>
    <row r="11772" ht="12.75" x14ac:dyDescent="0.2"/>
    <row r="11773" ht="12.75" x14ac:dyDescent="0.2"/>
    <row r="11774" ht="12.75" x14ac:dyDescent="0.2"/>
    <row r="11775" ht="12.75" x14ac:dyDescent="0.2"/>
    <row r="11776" ht="12.75" x14ac:dyDescent="0.2"/>
    <row r="11777" ht="12.75" x14ac:dyDescent="0.2"/>
    <row r="11778" ht="12.75" x14ac:dyDescent="0.2"/>
    <row r="11779" ht="12.75" x14ac:dyDescent="0.2"/>
    <row r="11780" ht="12.75" x14ac:dyDescent="0.2"/>
    <row r="11781" ht="12.75" x14ac:dyDescent="0.2"/>
    <row r="11782" ht="12.75" x14ac:dyDescent="0.2"/>
    <row r="11783" ht="12.75" x14ac:dyDescent="0.2"/>
    <row r="11784" ht="12.75" x14ac:dyDescent="0.2"/>
    <row r="11785" ht="12.75" x14ac:dyDescent="0.2"/>
    <row r="11786" ht="12.75" x14ac:dyDescent="0.2"/>
    <row r="11787" ht="12.75" x14ac:dyDescent="0.2"/>
    <row r="11788" ht="12.75" x14ac:dyDescent="0.2"/>
    <row r="11789" ht="12.75" x14ac:dyDescent="0.2"/>
    <row r="11790" ht="12.75" x14ac:dyDescent="0.2"/>
    <row r="11791" ht="12.75" x14ac:dyDescent="0.2"/>
    <row r="11792" ht="12.75" x14ac:dyDescent="0.2"/>
    <row r="11793" ht="12.75" x14ac:dyDescent="0.2"/>
    <row r="11794" ht="12.75" x14ac:dyDescent="0.2"/>
    <row r="11795" ht="12.75" x14ac:dyDescent="0.2"/>
    <row r="11796" ht="12.75" x14ac:dyDescent="0.2"/>
    <row r="11797" ht="12.75" x14ac:dyDescent="0.2"/>
    <row r="11798" ht="12.75" x14ac:dyDescent="0.2"/>
    <row r="11799" ht="12.75" x14ac:dyDescent="0.2"/>
    <row r="11800" ht="12.75" x14ac:dyDescent="0.2"/>
    <row r="11801" ht="12.75" x14ac:dyDescent="0.2"/>
    <row r="11802" ht="12.75" x14ac:dyDescent="0.2"/>
    <row r="11803" ht="12.75" x14ac:dyDescent="0.2"/>
    <row r="11804" ht="12.75" x14ac:dyDescent="0.2"/>
    <row r="11805" ht="12.75" x14ac:dyDescent="0.2"/>
    <row r="11806" ht="12.75" x14ac:dyDescent="0.2"/>
    <row r="11807" ht="12.75" x14ac:dyDescent="0.2"/>
    <row r="11808" ht="12.75" x14ac:dyDescent="0.2"/>
    <row r="11809" ht="12.75" x14ac:dyDescent="0.2"/>
    <row r="11810" ht="12.75" x14ac:dyDescent="0.2"/>
    <row r="11811" ht="12.75" x14ac:dyDescent="0.2"/>
    <row r="11812" ht="12.75" x14ac:dyDescent="0.2"/>
    <row r="11813" ht="12.75" x14ac:dyDescent="0.2"/>
    <row r="11814" ht="12.75" x14ac:dyDescent="0.2"/>
    <row r="11815" ht="12.75" x14ac:dyDescent="0.2"/>
    <row r="11816" ht="12.75" x14ac:dyDescent="0.2"/>
    <row r="11817" ht="12.75" x14ac:dyDescent="0.2"/>
    <row r="11818" ht="12.75" x14ac:dyDescent="0.2"/>
    <row r="11819" ht="12.75" x14ac:dyDescent="0.2"/>
    <row r="11820" ht="12.75" x14ac:dyDescent="0.2"/>
    <row r="11821" ht="12.75" x14ac:dyDescent="0.2"/>
    <row r="11822" ht="12.75" x14ac:dyDescent="0.2"/>
    <row r="11823" ht="12.75" x14ac:dyDescent="0.2"/>
    <row r="11824" ht="12.75" x14ac:dyDescent="0.2"/>
    <row r="11825" ht="12.75" x14ac:dyDescent="0.2"/>
    <row r="11826" ht="12.75" x14ac:dyDescent="0.2"/>
    <row r="11827" ht="12.75" x14ac:dyDescent="0.2"/>
    <row r="11828" ht="12.75" x14ac:dyDescent="0.2"/>
    <row r="11829" ht="12.75" x14ac:dyDescent="0.2"/>
    <row r="11830" ht="12.75" x14ac:dyDescent="0.2"/>
    <row r="11831" ht="12.75" x14ac:dyDescent="0.2"/>
    <row r="11832" ht="12.75" x14ac:dyDescent="0.2"/>
    <row r="11833" ht="12.75" x14ac:dyDescent="0.2"/>
    <row r="11834" ht="12.75" x14ac:dyDescent="0.2"/>
    <row r="11835" ht="12.75" x14ac:dyDescent="0.2"/>
    <row r="11836" ht="12.75" x14ac:dyDescent="0.2"/>
    <row r="11837" ht="12.75" x14ac:dyDescent="0.2"/>
    <row r="11838" ht="12.75" x14ac:dyDescent="0.2"/>
    <row r="11839" ht="12.75" x14ac:dyDescent="0.2"/>
    <row r="11840" ht="12.75" x14ac:dyDescent="0.2"/>
    <row r="11841" ht="12.75" x14ac:dyDescent="0.2"/>
    <row r="11842" ht="12.75" x14ac:dyDescent="0.2"/>
    <row r="11843" ht="12.75" x14ac:dyDescent="0.2"/>
    <row r="11844" ht="12.75" x14ac:dyDescent="0.2"/>
    <row r="11845" ht="12.75" x14ac:dyDescent="0.2"/>
    <row r="11846" ht="12.75" x14ac:dyDescent="0.2"/>
    <row r="11847" ht="12.75" x14ac:dyDescent="0.2"/>
    <row r="11848" ht="12.75" x14ac:dyDescent="0.2"/>
    <row r="11849" ht="12.75" x14ac:dyDescent="0.2"/>
    <row r="11850" ht="12.75" x14ac:dyDescent="0.2"/>
    <row r="11851" ht="12.75" x14ac:dyDescent="0.2"/>
    <row r="11852" ht="12.75" x14ac:dyDescent="0.2"/>
    <row r="11853" ht="12.75" x14ac:dyDescent="0.2"/>
    <row r="11854" ht="12.75" x14ac:dyDescent="0.2"/>
    <row r="11855" ht="12.75" x14ac:dyDescent="0.2"/>
    <row r="11856" ht="12.75" x14ac:dyDescent="0.2"/>
    <row r="11857" ht="12.75" x14ac:dyDescent="0.2"/>
    <row r="11858" ht="12.75" x14ac:dyDescent="0.2"/>
    <row r="11859" ht="12.75" x14ac:dyDescent="0.2"/>
    <row r="11860" ht="12.75" x14ac:dyDescent="0.2"/>
    <row r="11861" ht="12.75" x14ac:dyDescent="0.2"/>
    <row r="11862" ht="12.75" x14ac:dyDescent="0.2"/>
    <row r="11863" ht="12.75" x14ac:dyDescent="0.2"/>
    <row r="11864" ht="12.75" x14ac:dyDescent="0.2"/>
    <row r="11865" ht="12.75" x14ac:dyDescent="0.2"/>
    <row r="11866" ht="12.75" x14ac:dyDescent="0.2"/>
    <row r="11867" ht="12.75" x14ac:dyDescent="0.2"/>
    <row r="11868" ht="12.75" x14ac:dyDescent="0.2"/>
    <row r="11869" ht="12.75" x14ac:dyDescent="0.2"/>
    <row r="11870" ht="12.75" x14ac:dyDescent="0.2"/>
    <row r="11871" ht="12.75" x14ac:dyDescent="0.2"/>
    <row r="11872" ht="12.75" x14ac:dyDescent="0.2"/>
    <row r="11873" ht="12.75" x14ac:dyDescent="0.2"/>
    <row r="11874" ht="12.75" x14ac:dyDescent="0.2"/>
    <row r="11875" ht="12.75" x14ac:dyDescent="0.2"/>
    <row r="11876" ht="12.75" x14ac:dyDescent="0.2"/>
    <row r="11877" ht="12.75" x14ac:dyDescent="0.2"/>
    <row r="11878" ht="12.75" x14ac:dyDescent="0.2"/>
    <row r="11879" ht="12.75" x14ac:dyDescent="0.2"/>
    <row r="11880" ht="12.75" x14ac:dyDescent="0.2"/>
    <row r="11881" ht="12.75" x14ac:dyDescent="0.2"/>
    <row r="11882" ht="12.75" x14ac:dyDescent="0.2"/>
    <row r="11883" ht="12.75" x14ac:dyDescent="0.2"/>
    <row r="11884" ht="12.75" x14ac:dyDescent="0.2"/>
    <row r="11885" ht="12.75" x14ac:dyDescent="0.2"/>
    <row r="11886" ht="12.75" x14ac:dyDescent="0.2"/>
    <row r="11887" ht="12.75" x14ac:dyDescent="0.2"/>
    <row r="11888" ht="12.75" x14ac:dyDescent="0.2"/>
    <row r="11889" ht="12.75" x14ac:dyDescent="0.2"/>
    <row r="11890" ht="12.75" x14ac:dyDescent="0.2"/>
    <row r="11891" ht="12.75" x14ac:dyDescent="0.2"/>
    <row r="11892" ht="12.75" x14ac:dyDescent="0.2"/>
    <row r="11893" ht="12.75" x14ac:dyDescent="0.2"/>
    <row r="11894" ht="12.75" x14ac:dyDescent="0.2"/>
    <row r="11895" ht="12.75" x14ac:dyDescent="0.2"/>
    <row r="11896" ht="12.75" x14ac:dyDescent="0.2"/>
    <row r="11897" ht="12.75" x14ac:dyDescent="0.2"/>
    <row r="11898" ht="12.75" x14ac:dyDescent="0.2"/>
    <row r="11899" ht="12.75" x14ac:dyDescent="0.2"/>
    <row r="11900" ht="12.75" x14ac:dyDescent="0.2"/>
    <row r="11901" ht="12.75" x14ac:dyDescent="0.2"/>
    <row r="11902" ht="12.75" x14ac:dyDescent="0.2"/>
    <row r="11903" ht="12.75" x14ac:dyDescent="0.2"/>
    <row r="11904" ht="12.75" x14ac:dyDescent="0.2"/>
    <row r="11905" ht="12.75" x14ac:dyDescent="0.2"/>
    <row r="11906" ht="12.75" x14ac:dyDescent="0.2"/>
    <row r="11907" ht="12.75" x14ac:dyDescent="0.2"/>
    <row r="11908" ht="12.75" x14ac:dyDescent="0.2"/>
    <row r="11909" ht="12.75" x14ac:dyDescent="0.2"/>
    <row r="11910" ht="12.75" x14ac:dyDescent="0.2"/>
    <row r="11911" ht="12.75" x14ac:dyDescent="0.2"/>
    <row r="11912" ht="12.75" x14ac:dyDescent="0.2"/>
    <row r="11913" ht="12.75" x14ac:dyDescent="0.2"/>
    <row r="11914" ht="12.75" x14ac:dyDescent="0.2"/>
    <row r="11915" ht="12.75" x14ac:dyDescent="0.2"/>
    <row r="11916" ht="12.75" x14ac:dyDescent="0.2"/>
    <row r="11917" ht="12.75" x14ac:dyDescent="0.2"/>
    <row r="11918" ht="12.75" x14ac:dyDescent="0.2"/>
    <row r="11919" ht="12.75" x14ac:dyDescent="0.2"/>
    <row r="11920" ht="12.75" x14ac:dyDescent="0.2"/>
    <row r="11921" ht="12.75" x14ac:dyDescent="0.2"/>
    <row r="11922" ht="12.75" x14ac:dyDescent="0.2"/>
    <row r="11923" ht="12.75" x14ac:dyDescent="0.2"/>
    <row r="11924" ht="12.75" x14ac:dyDescent="0.2"/>
    <row r="11925" ht="12.75" x14ac:dyDescent="0.2"/>
    <row r="11926" ht="12.75" x14ac:dyDescent="0.2"/>
    <row r="11927" ht="12.75" x14ac:dyDescent="0.2"/>
    <row r="11928" ht="12.75" x14ac:dyDescent="0.2"/>
    <row r="11929" ht="12.75" x14ac:dyDescent="0.2"/>
    <row r="11930" ht="12.75" x14ac:dyDescent="0.2"/>
    <row r="11931" ht="12.75" x14ac:dyDescent="0.2"/>
    <row r="11932" ht="12.75" x14ac:dyDescent="0.2"/>
    <row r="11933" ht="12.75" x14ac:dyDescent="0.2"/>
    <row r="11934" ht="12.75" x14ac:dyDescent="0.2"/>
    <row r="11935" ht="12.75" x14ac:dyDescent="0.2"/>
    <row r="11936" ht="12.75" x14ac:dyDescent="0.2"/>
    <row r="11937" ht="12.75" x14ac:dyDescent="0.2"/>
    <row r="11938" ht="12.75" x14ac:dyDescent="0.2"/>
    <row r="11939" ht="12.75" x14ac:dyDescent="0.2"/>
    <row r="11940" ht="12.75" x14ac:dyDescent="0.2"/>
    <row r="11941" ht="12.75" x14ac:dyDescent="0.2"/>
    <row r="11942" ht="12.75" x14ac:dyDescent="0.2"/>
    <row r="11943" ht="12.75" x14ac:dyDescent="0.2"/>
    <row r="11944" ht="12.75" x14ac:dyDescent="0.2"/>
    <row r="11945" ht="12.75" x14ac:dyDescent="0.2"/>
    <row r="11946" ht="12.75" x14ac:dyDescent="0.2"/>
    <row r="11947" ht="12.75" x14ac:dyDescent="0.2"/>
    <row r="11948" ht="12.75" x14ac:dyDescent="0.2"/>
    <row r="11949" ht="12.75" x14ac:dyDescent="0.2"/>
    <row r="11950" ht="12.75" x14ac:dyDescent="0.2"/>
    <row r="11951" ht="12.75" x14ac:dyDescent="0.2"/>
    <row r="11952" ht="12.75" x14ac:dyDescent="0.2"/>
    <row r="11953" ht="12.75" x14ac:dyDescent="0.2"/>
    <row r="11954" ht="12.75" x14ac:dyDescent="0.2"/>
    <row r="11955" ht="12.75" x14ac:dyDescent="0.2"/>
    <row r="11956" ht="12.75" x14ac:dyDescent="0.2"/>
    <row r="11957" ht="12.75" x14ac:dyDescent="0.2"/>
    <row r="11958" ht="12.75" x14ac:dyDescent="0.2"/>
    <row r="11959" ht="12.75" x14ac:dyDescent="0.2"/>
    <row r="11960" ht="12.75" x14ac:dyDescent="0.2"/>
    <row r="11961" ht="12.75" x14ac:dyDescent="0.2"/>
    <row r="11962" ht="12.75" x14ac:dyDescent="0.2"/>
    <row r="11963" ht="12.75" x14ac:dyDescent="0.2"/>
    <row r="11964" ht="12.75" x14ac:dyDescent="0.2"/>
    <row r="11965" ht="12.75" x14ac:dyDescent="0.2"/>
    <row r="11966" ht="12.75" x14ac:dyDescent="0.2"/>
    <row r="11967" ht="12.75" x14ac:dyDescent="0.2"/>
    <row r="11968" ht="12.75" x14ac:dyDescent="0.2"/>
    <row r="11969" ht="12.75" x14ac:dyDescent="0.2"/>
    <row r="11970" ht="12.75" x14ac:dyDescent="0.2"/>
    <row r="11971" ht="12.75" x14ac:dyDescent="0.2"/>
    <row r="11972" ht="12.75" x14ac:dyDescent="0.2"/>
    <row r="11973" ht="12.75" x14ac:dyDescent="0.2"/>
    <row r="11974" ht="12.75" x14ac:dyDescent="0.2"/>
    <row r="11975" ht="12.75" x14ac:dyDescent="0.2"/>
    <row r="11976" ht="12.75" x14ac:dyDescent="0.2"/>
    <row r="11977" ht="12.75" x14ac:dyDescent="0.2"/>
    <row r="11978" ht="12.75" x14ac:dyDescent="0.2"/>
    <row r="11979" ht="12.75" x14ac:dyDescent="0.2"/>
    <row r="11980" ht="12.75" x14ac:dyDescent="0.2"/>
    <row r="11981" ht="12.75" x14ac:dyDescent="0.2"/>
    <row r="11982" ht="12.75" x14ac:dyDescent="0.2"/>
    <row r="11983" ht="12.75" x14ac:dyDescent="0.2"/>
    <row r="11984" ht="12.75" x14ac:dyDescent="0.2"/>
    <row r="11985" ht="12.75" x14ac:dyDescent="0.2"/>
    <row r="11986" ht="12.75" x14ac:dyDescent="0.2"/>
    <row r="11987" ht="12.75" x14ac:dyDescent="0.2"/>
    <row r="11988" ht="12.75" x14ac:dyDescent="0.2"/>
    <row r="11989" ht="12.75" x14ac:dyDescent="0.2"/>
    <row r="11990" ht="12.75" x14ac:dyDescent="0.2"/>
    <row r="11991" ht="12.75" x14ac:dyDescent="0.2"/>
    <row r="11992" ht="12.75" x14ac:dyDescent="0.2"/>
    <row r="11993" ht="12.75" x14ac:dyDescent="0.2"/>
    <row r="11994" ht="12.75" x14ac:dyDescent="0.2"/>
    <row r="11995" ht="12.75" x14ac:dyDescent="0.2"/>
    <row r="11996" ht="12.75" x14ac:dyDescent="0.2"/>
    <row r="11997" ht="12.75" x14ac:dyDescent="0.2"/>
    <row r="11998" ht="12.75" x14ac:dyDescent="0.2"/>
    <row r="11999" ht="12.75" x14ac:dyDescent="0.2"/>
    <row r="12000" ht="12.75" x14ac:dyDescent="0.2"/>
    <row r="12001" ht="12.75" x14ac:dyDescent="0.2"/>
    <row r="12002" ht="12.75" x14ac:dyDescent="0.2"/>
    <row r="12003" ht="12.75" x14ac:dyDescent="0.2"/>
    <row r="12004" ht="12.75" x14ac:dyDescent="0.2"/>
    <row r="12005" ht="12.75" x14ac:dyDescent="0.2"/>
    <row r="12006" ht="12.75" x14ac:dyDescent="0.2"/>
    <row r="12007" ht="12.75" x14ac:dyDescent="0.2"/>
    <row r="12008" ht="12.75" x14ac:dyDescent="0.2"/>
    <row r="12009" ht="12.75" x14ac:dyDescent="0.2"/>
    <row r="12010" ht="12.75" x14ac:dyDescent="0.2"/>
    <row r="12011" ht="12.75" x14ac:dyDescent="0.2"/>
    <row r="12012" ht="12.75" x14ac:dyDescent="0.2"/>
    <row r="12013" ht="12.75" x14ac:dyDescent="0.2"/>
    <row r="12014" ht="12.75" x14ac:dyDescent="0.2"/>
    <row r="12015" ht="12.75" x14ac:dyDescent="0.2"/>
    <row r="12016" ht="12.75" x14ac:dyDescent="0.2"/>
    <row r="12017" ht="12.75" x14ac:dyDescent="0.2"/>
    <row r="12018" ht="12.75" x14ac:dyDescent="0.2"/>
    <row r="12019" ht="12.75" x14ac:dyDescent="0.2"/>
    <row r="12020" ht="12.75" x14ac:dyDescent="0.2"/>
    <row r="12021" ht="12.75" x14ac:dyDescent="0.2"/>
    <row r="12022" ht="12.75" x14ac:dyDescent="0.2"/>
    <row r="12023" ht="12.75" x14ac:dyDescent="0.2"/>
    <row r="12024" ht="12.75" x14ac:dyDescent="0.2"/>
    <row r="12025" ht="12.75" x14ac:dyDescent="0.2"/>
    <row r="12026" ht="12.75" x14ac:dyDescent="0.2"/>
    <row r="12027" ht="12.75" x14ac:dyDescent="0.2"/>
    <row r="12028" ht="12.75" x14ac:dyDescent="0.2"/>
    <row r="12029" ht="12.75" x14ac:dyDescent="0.2"/>
    <row r="12030" ht="12.75" x14ac:dyDescent="0.2"/>
    <row r="12031" ht="12.75" x14ac:dyDescent="0.2"/>
    <row r="12032" ht="12.75" x14ac:dyDescent="0.2"/>
    <row r="12033" ht="12.75" x14ac:dyDescent="0.2"/>
    <row r="12034" ht="12.75" x14ac:dyDescent="0.2"/>
    <row r="12035" ht="12.75" x14ac:dyDescent="0.2"/>
    <row r="12036" ht="12.75" x14ac:dyDescent="0.2"/>
    <row r="12037" ht="12.75" x14ac:dyDescent="0.2"/>
    <row r="12038" ht="12.75" x14ac:dyDescent="0.2"/>
    <row r="12039" ht="12.75" x14ac:dyDescent="0.2"/>
    <row r="12040" ht="12.75" x14ac:dyDescent="0.2"/>
    <row r="12041" ht="12.75" x14ac:dyDescent="0.2"/>
    <row r="12042" ht="12.75" x14ac:dyDescent="0.2"/>
    <row r="12043" ht="12.75" x14ac:dyDescent="0.2"/>
    <row r="12044" ht="12.75" x14ac:dyDescent="0.2"/>
    <row r="12045" ht="12.75" x14ac:dyDescent="0.2"/>
    <row r="12046" ht="12.75" x14ac:dyDescent="0.2"/>
    <row r="12047" ht="12.75" x14ac:dyDescent="0.2"/>
    <row r="12048" ht="12.75" x14ac:dyDescent="0.2"/>
    <row r="12049" ht="12.75" x14ac:dyDescent="0.2"/>
    <row r="12050" ht="12.75" x14ac:dyDescent="0.2"/>
    <row r="12051" ht="12.75" x14ac:dyDescent="0.2"/>
    <row r="12052" ht="12.75" x14ac:dyDescent="0.2"/>
    <row r="12053" ht="12.75" x14ac:dyDescent="0.2"/>
    <row r="12054" ht="12.75" x14ac:dyDescent="0.2"/>
    <row r="12055" ht="12.75" x14ac:dyDescent="0.2"/>
    <row r="12056" ht="12.75" x14ac:dyDescent="0.2"/>
    <row r="12057" ht="12.75" x14ac:dyDescent="0.2"/>
    <row r="12058" ht="12.75" x14ac:dyDescent="0.2"/>
    <row r="12059" ht="12.75" x14ac:dyDescent="0.2"/>
    <row r="12060" ht="12.75" x14ac:dyDescent="0.2"/>
    <row r="12061" ht="12.75" x14ac:dyDescent="0.2"/>
    <row r="12062" ht="12.75" x14ac:dyDescent="0.2"/>
    <row r="12063" ht="12.75" x14ac:dyDescent="0.2"/>
    <row r="12064" ht="12.75" x14ac:dyDescent="0.2"/>
    <row r="12065" ht="12.75" x14ac:dyDescent="0.2"/>
    <row r="12066" ht="12.75" x14ac:dyDescent="0.2"/>
    <row r="12067" ht="12.75" x14ac:dyDescent="0.2"/>
    <row r="12068" ht="12.75" x14ac:dyDescent="0.2"/>
    <row r="12069" ht="12.75" x14ac:dyDescent="0.2"/>
    <row r="12070" ht="12.75" x14ac:dyDescent="0.2"/>
    <row r="12071" ht="12.75" x14ac:dyDescent="0.2"/>
    <row r="12072" ht="12.75" x14ac:dyDescent="0.2"/>
    <row r="12073" ht="12.75" x14ac:dyDescent="0.2"/>
    <row r="12074" ht="12.75" x14ac:dyDescent="0.2"/>
    <row r="12075" ht="12.75" x14ac:dyDescent="0.2"/>
    <row r="12076" ht="12.75" x14ac:dyDescent="0.2"/>
    <row r="12077" ht="12.75" x14ac:dyDescent="0.2"/>
    <row r="12078" ht="12.75" x14ac:dyDescent="0.2"/>
    <row r="12079" ht="12.75" x14ac:dyDescent="0.2"/>
    <row r="12080" ht="12.75" x14ac:dyDescent="0.2"/>
    <row r="12081" ht="12.75" x14ac:dyDescent="0.2"/>
    <row r="12082" ht="12.75" x14ac:dyDescent="0.2"/>
    <row r="12083" ht="12.75" x14ac:dyDescent="0.2"/>
    <row r="12084" ht="12.75" x14ac:dyDescent="0.2"/>
    <row r="12085" ht="12.75" x14ac:dyDescent="0.2"/>
    <row r="12086" ht="12.75" x14ac:dyDescent="0.2"/>
    <row r="12087" ht="12.75" x14ac:dyDescent="0.2"/>
    <row r="12088" ht="12.75" x14ac:dyDescent="0.2"/>
    <row r="12089" ht="12.75" x14ac:dyDescent="0.2"/>
    <row r="12090" ht="12.75" x14ac:dyDescent="0.2"/>
    <row r="12091" ht="12.75" x14ac:dyDescent="0.2"/>
    <row r="12092" ht="12.75" x14ac:dyDescent="0.2"/>
    <row r="12093" ht="12.75" x14ac:dyDescent="0.2"/>
    <row r="12094" ht="12.75" x14ac:dyDescent="0.2"/>
    <row r="12095" ht="12.75" x14ac:dyDescent="0.2"/>
    <row r="12096" ht="12.75" x14ac:dyDescent="0.2"/>
    <row r="12097" ht="12.75" x14ac:dyDescent="0.2"/>
    <row r="12098" ht="12.75" x14ac:dyDescent="0.2"/>
    <row r="12099" ht="12.75" x14ac:dyDescent="0.2"/>
    <row r="12100" ht="12.75" x14ac:dyDescent="0.2"/>
    <row r="12101" ht="12.75" x14ac:dyDescent="0.2"/>
    <row r="12102" ht="12.75" x14ac:dyDescent="0.2"/>
    <row r="12103" ht="12.75" x14ac:dyDescent="0.2"/>
    <row r="12104" ht="12.75" x14ac:dyDescent="0.2"/>
    <row r="12105" ht="12.75" x14ac:dyDescent="0.2"/>
    <row r="12106" ht="12.75" x14ac:dyDescent="0.2"/>
    <row r="12107" ht="12.75" x14ac:dyDescent="0.2"/>
    <row r="12108" ht="12.75" x14ac:dyDescent="0.2"/>
    <row r="12109" ht="12.75" x14ac:dyDescent="0.2"/>
    <row r="12110" ht="12.75" x14ac:dyDescent="0.2"/>
    <row r="12111" ht="12.75" x14ac:dyDescent="0.2"/>
    <row r="12112" ht="12.75" x14ac:dyDescent="0.2"/>
    <row r="12113" ht="12.75" x14ac:dyDescent="0.2"/>
    <row r="12114" ht="12.75" x14ac:dyDescent="0.2"/>
    <row r="12115" ht="12.75" x14ac:dyDescent="0.2"/>
    <row r="12116" ht="12.75" x14ac:dyDescent="0.2"/>
    <row r="12117" ht="12.75" x14ac:dyDescent="0.2"/>
    <row r="12118" ht="12.75" x14ac:dyDescent="0.2"/>
    <row r="12119" ht="12.75" x14ac:dyDescent="0.2"/>
    <row r="12120" ht="12.75" x14ac:dyDescent="0.2"/>
    <row r="12121" ht="12.75" x14ac:dyDescent="0.2"/>
    <row r="12122" ht="12.75" x14ac:dyDescent="0.2"/>
    <row r="12123" ht="12.75" x14ac:dyDescent="0.2"/>
    <row r="12124" ht="12.75" x14ac:dyDescent="0.2"/>
    <row r="12125" ht="12.75" x14ac:dyDescent="0.2"/>
    <row r="12126" ht="12.75" x14ac:dyDescent="0.2"/>
    <row r="12127" ht="12.75" x14ac:dyDescent="0.2"/>
    <row r="12128" ht="12.75" x14ac:dyDescent="0.2"/>
    <row r="12129" ht="12.75" x14ac:dyDescent="0.2"/>
    <row r="12130" ht="12.75" x14ac:dyDescent="0.2"/>
    <row r="12131" ht="12.75" x14ac:dyDescent="0.2"/>
    <row r="12132" ht="12.75" x14ac:dyDescent="0.2"/>
    <row r="12133" ht="12.75" x14ac:dyDescent="0.2"/>
    <row r="12134" ht="12.75" x14ac:dyDescent="0.2"/>
    <row r="12135" ht="12.75" x14ac:dyDescent="0.2"/>
    <row r="12136" ht="12.75" x14ac:dyDescent="0.2"/>
    <row r="12137" ht="12.75" x14ac:dyDescent="0.2"/>
    <row r="12138" ht="12.75" x14ac:dyDescent="0.2"/>
    <row r="12139" ht="12.75" x14ac:dyDescent="0.2"/>
    <row r="12140" ht="12.75" x14ac:dyDescent="0.2"/>
    <row r="12141" ht="12.75" x14ac:dyDescent="0.2"/>
    <row r="12142" ht="12.75" x14ac:dyDescent="0.2"/>
    <row r="12143" ht="12.75" x14ac:dyDescent="0.2"/>
    <row r="12144" ht="12.75" x14ac:dyDescent="0.2"/>
    <row r="12145" ht="12.75" x14ac:dyDescent="0.2"/>
    <row r="12146" ht="12.75" x14ac:dyDescent="0.2"/>
    <row r="12147" ht="12.75" x14ac:dyDescent="0.2"/>
    <row r="12148" ht="12.75" x14ac:dyDescent="0.2"/>
    <row r="12149" ht="12.75" x14ac:dyDescent="0.2"/>
    <row r="12150" ht="12.75" x14ac:dyDescent="0.2"/>
    <row r="12151" ht="12.75" x14ac:dyDescent="0.2"/>
    <row r="12152" ht="12.75" x14ac:dyDescent="0.2"/>
    <row r="12153" ht="12.75" x14ac:dyDescent="0.2"/>
    <row r="12154" ht="12.75" x14ac:dyDescent="0.2"/>
    <row r="12155" ht="12.75" x14ac:dyDescent="0.2"/>
    <row r="12156" ht="12.75" x14ac:dyDescent="0.2"/>
    <row r="12157" ht="12.75" x14ac:dyDescent="0.2"/>
    <row r="12158" ht="12.75" x14ac:dyDescent="0.2"/>
    <row r="12159" ht="12.75" x14ac:dyDescent="0.2"/>
    <row r="12160" ht="12.75" x14ac:dyDescent="0.2"/>
    <row r="12161" ht="12.75" x14ac:dyDescent="0.2"/>
    <row r="12162" ht="12.75" x14ac:dyDescent="0.2"/>
    <row r="12163" ht="12.75" x14ac:dyDescent="0.2"/>
    <row r="12164" ht="12.75" x14ac:dyDescent="0.2"/>
    <row r="12165" ht="12.75" x14ac:dyDescent="0.2"/>
    <row r="12166" ht="12.75" x14ac:dyDescent="0.2"/>
    <row r="12167" ht="12.75" x14ac:dyDescent="0.2"/>
    <row r="12168" ht="12.75" x14ac:dyDescent="0.2"/>
    <row r="12169" ht="12.75" x14ac:dyDescent="0.2"/>
    <row r="12170" ht="12.75" x14ac:dyDescent="0.2"/>
    <row r="12171" ht="12.75" x14ac:dyDescent="0.2"/>
    <row r="12172" ht="12.75" x14ac:dyDescent="0.2"/>
    <row r="12173" ht="12.75" x14ac:dyDescent="0.2"/>
    <row r="12174" ht="12.75" x14ac:dyDescent="0.2"/>
    <row r="12175" ht="12.75" x14ac:dyDescent="0.2"/>
    <row r="12176" ht="12.75" x14ac:dyDescent="0.2"/>
    <row r="12177" ht="12.75" x14ac:dyDescent="0.2"/>
    <row r="12178" ht="12.75" x14ac:dyDescent="0.2"/>
    <row r="12179" ht="12.75" x14ac:dyDescent="0.2"/>
    <row r="12180" ht="12.75" x14ac:dyDescent="0.2"/>
    <row r="12181" ht="12.75" x14ac:dyDescent="0.2"/>
    <row r="12182" ht="12.75" x14ac:dyDescent="0.2"/>
    <row r="12183" ht="12.75" x14ac:dyDescent="0.2"/>
    <row r="12184" ht="12.75" x14ac:dyDescent="0.2"/>
    <row r="12185" ht="12.75" x14ac:dyDescent="0.2"/>
    <row r="12186" ht="12.75" x14ac:dyDescent="0.2"/>
    <row r="12187" ht="12.75" x14ac:dyDescent="0.2"/>
    <row r="12188" ht="12.75" x14ac:dyDescent="0.2"/>
    <row r="12189" ht="12.75" x14ac:dyDescent="0.2"/>
    <row r="12190" ht="12.75" x14ac:dyDescent="0.2"/>
    <row r="12191" ht="12.75" x14ac:dyDescent="0.2"/>
    <row r="12192" ht="12.75" x14ac:dyDescent="0.2"/>
    <row r="12193" ht="12.75" x14ac:dyDescent="0.2"/>
    <row r="12194" ht="12.75" x14ac:dyDescent="0.2"/>
    <row r="12195" ht="12.75" x14ac:dyDescent="0.2"/>
    <row r="12196" ht="12.75" x14ac:dyDescent="0.2"/>
    <row r="12197" ht="12.75" x14ac:dyDescent="0.2"/>
    <row r="12198" ht="12.75" x14ac:dyDescent="0.2"/>
    <row r="12199" ht="12.75" x14ac:dyDescent="0.2"/>
    <row r="12200" ht="12.75" x14ac:dyDescent="0.2"/>
    <row r="12201" ht="12.75" x14ac:dyDescent="0.2"/>
    <row r="12202" ht="12.75" x14ac:dyDescent="0.2"/>
    <row r="12203" ht="12.75" x14ac:dyDescent="0.2"/>
    <row r="12204" ht="12.75" x14ac:dyDescent="0.2"/>
    <row r="12205" ht="12.75" x14ac:dyDescent="0.2"/>
    <row r="12206" ht="12.75" x14ac:dyDescent="0.2"/>
    <row r="12207" ht="12.75" x14ac:dyDescent="0.2"/>
    <row r="12208" ht="12.75" x14ac:dyDescent="0.2"/>
    <row r="12209" ht="12.75" x14ac:dyDescent="0.2"/>
    <row r="12210" ht="12.75" x14ac:dyDescent="0.2"/>
    <row r="12211" ht="12.75" x14ac:dyDescent="0.2"/>
    <row r="12212" ht="12.75" x14ac:dyDescent="0.2"/>
    <row r="12213" ht="12.75" x14ac:dyDescent="0.2"/>
    <row r="12214" ht="12.75" x14ac:dyDescent="0.2"/>
    <row r="12215" ht="12.75" x14ac:dyDescent="0.2"/>
    <row r="12216" ht="12.75" x14ac:dyDescent="0.2"/>
    <row r="12217" ht="12.75" x14ac:dyDescent="0.2"/>
    <row r="12218" ht="12.75" x14ac:dyDescent="0.2"/>
    <row r="12219" ht="12.75" x14ac:dyDescent="0.2"/>
    <row r="12220" ht="12.75" x14ac:dyDescent="0.2"/>
    <row r="12221" ht="12.75" x14ac:dyDescent="0.2"/>
    <row r="12222" ht="12.75" x14ac:dyDescent="0.2"/>
    <row r="12223" ht="12.75" x14ac:dyDescent="0.2"/>
    <row r="12224" ht="12.75" x14ac:dyDescent="0.2"/>
    <row r="12225" ht="12.75" x14ac:dyDescent="0.2"/>
    <row r="12226" ht="12.75" x14ac:dyDescent="0.2"/>
    <row r="12227" ht="12.75" x14ac:dyDescent="0.2"/>
    <row r="12228" ht="12.75" x14ac:dyDescent="0.2"/>
    <row r="12229" ht="12.75" x14ac:dyDescent="0.2"/>
    <row r="12230" ht="12.75" x14ac:dyDescent="0.2"/>
    <row r="12231" ht="12.75" x14ac:dyDescent="0.2"/>
    <row r="12232" ht="12.75" x14ac:dyDescent="0.2"/>
    <row r="12233" ht="12.75" x14ac:dyDescent="0.2"/>
    <row r="12234" ht="12.75" x14ac:dyDescent="0.2"/>
    <row r="12235" ht="12.75" x14ac:dyDescent="0.2"/>
    <row r="12236" ht="12.75" x14ac:dyDescent="0.2"/>
    <row r="12237" ht="12.75" x14ac:dyDescent="0.2"/>
    <row r="12238" ht="12.75" x14ac:dyDescent="0.2"/>
    <row r="12239" ht="12.75" x14ac:dyDescent="0.2"/>
    <row r="12240" ht="12.75" x14ac:dyDescent="0.2"/>
    <row r="12241" ht="12.75" x14ac:dyDescent="0.2"/>
    <row r="12242" ht="12.75" x14ac:dyDescent="0.2"/>
    <row r="12243" ht="12.75" x14ac:dyDescent="0.2"/>
    <row r="12244" ht="12.75" x14ac:dyDescent="0.2"/>
    <row r="12245" ht="12.75" x14ac:dyDescent="0.2"/>
    <row r="12246" ht="12.75" x14ac:dyDescent="0.2"/>
    <row r="12247" ht="12.75" x14ac:dyDescent="0.2"/>
    <row r="12248" ht="12.75" x14ac:dyDescent="0.2"/>
    <row r="12249" ht="12.75" x14ac:dyDescent="0.2"/>
    <row r="12250" ht="12.75" x14ac:dyDescent="0.2"/>
    <row r="12251" ht="12.75" x14ac:dyDescent="0.2"/>
    <row r="12252" ht="12.75" x14ac:dyDescent="0.2"/>
    <row r="12253" ht="12.75" x14ac:dyDescent="0.2"/>
    <row r="12254" ht="12.75" x14ac:dyDescent="0.2"/>
    <row r="12255" ht="12.75" x14ac:dyDescent="0.2"/>
    <row r="12256" ht="12.75" x14ac:dyDescent="0.2"/>
    <row r="12257" ht="12.75" x14ac:dyDescent="0.2"/>
    <row r="12258" ht="12.75" x14ac:dyDescent="0.2"/>
    <row r="12259" ht="12.75" x14ac:dyDescent="0.2"/>
    <row r="12260" ht="12.75" x14ac:dyDescent="0.2"/>
    <row r="12261" ht="12.75" x14ac:dyDescent="0.2"/>
    <row r="12262" ht="12.75" x14ac:dyDescent="0.2"/>
    <row r="12263" ht="12.75" x14ac:dyDescent="0.2"/>
    <row r="12264" ht="12.75" x14ac:dyDescent="0.2"/>
    <row r="12265" ht="12.75" x14ac:dyDescent="0.2"/>
    <row r="12266" ht="12.75" x14ac:dyDescent="0.2"/>
    <row r="12267" ht="12.75" x14ac:dyDescent="0.2"/>
    <row r="12268" ht="12.75" x14ac:dyDescent="0.2"/>
    <row r="12269" ht="12.75" x14ac:dyDescent="0.2"/>
    <row r="12270" ht="12.75" x14ac:dyDescent="0.2"/>
    <row r="12271" ht="12.75" x14ac:dyDescent="0.2"/>
    <row r="12272" ht="12.75" x14ac:dyDescent="0.2"/>
    <row r="12273" ht="12.75" x14ac:dyDescent="0.2"/>
    <row r="12274" ht="12.75" x14ac:dyDescent="0.2"/>
    <row r="12275" ht="12.75" x14ac:dyDescent="0.2"/>
    <row r="12276" ht="12.75" x14ac:dyDescent="0.2"/>
    <row r="12277" ht="12.75" x14ac:dyDescent="0.2"/>
    <row r="12278" ht="12.75" x14ac:dyDescent="0.2"/>
    <row r="12279" ht="12.75" x14ac:dyDescent="0.2"/>
    <row r="12280" ht="12.75" x14ac:dyDescent="0.2"/>
    <row r="12281" ht="12.75" x14ac:dyDescent="0.2"/>
    <row r="12282" ht="12.75" x14ac:dyDescent="0.2"/>
    <row r="12283" ht="12.75" x14ac:dyDescent="0.2"/>
    <row r="12284" ht="12.75" x14ac:dyDescent="0.2"/>
    <row r="12285" ht="12.75" x14ac:dyDescent="0.2"/>
    <row r="12286" ht="12.75" x14ac:dyDescent="0.2"/>
    <row r="12287" ht="12.75" x14ac:dyDescent="0.2"/>
    <row r="12288" ht="12.75" x14ac:dyDescent="0.2"/>
    <row r="12289" ht="12.75" x14ac:dyDescent="0.2"/>
    <row r="12290" ht="12.75" x14ac:dyDescent="0.2"/>
    <row r="12291" ht="12.75" x14ac:dyDescent="0.2"/>
    <row r="12292" ht="12.75" x14ac:dyDescent="0.2"/>
    <row r="12293" ht="12.75" x14ac:dyDescent="0.2"/>
    <row r="12294" ht="12.75" x14ac:dyDescent="0.2"/>
    <row r="12295" ht="12.75" x14ac:dyDescent="0.2"/>
    <row r="12296" ht="12.75" x14ac:dyDescent="0.2"/>
    <row r="12297" ht="12.75" x14ac:dyDescent="0.2"/>
    <row r="12298" ht="12.75" x14ac:dyDescent="0.2"/>
    <row r="12299" ht="12.75" x14ac:dyDescent="0.2"/>
    <row r="12300" ht="12.75" x14ac:dyDescent="0.2"/>
    <row r="12301" ht="12.75" x14ac:dyDescent="0.2"/>
    <row r="12302" ht="12.75" x14ac:dyDescent="0.2"/>
    <row r="12303" ht="12.75" x14ac:dyDescent="0.2"/>
    <row r="12304" ht="12.75" x14ac:dyDescent="0.2"/>
    <row r="12305" ht="12.75" x14ac:dyDescent="0.2"/>
    <row r="12306" ht="12.75" x14ac:dyDescent="0.2"/>
    <row r="12307" ht="12.75" x14ac:dyDescent="0.2"/>
    <row r="12308" ht="12.75" x14ac:dyDescent="0.2"/>
    <row r="12309" ht="12.75" x14ac:dyDescent="0.2"/>
    <row r="12310" ht="12.75" x14ac:dyDescent="0.2"/>
    <row r="12311" ht="12.75" x14ac:dyDescent="0.2"/>
    <row r="12312" ht="12.75" x14ac:dyDescent="0.2"/>
    <row r="12313" ht="12.75" x14ac:dyDescent="0.2"/>
    <row r="12314" ht="12.75" x14ac:dyDescent="0.2"/>
    <row r="12315" ht="12.75" x14ac:dyDescent="0.2"/>
    <row r="12316" ht="12.75" x14ac:dyDescent="0.2"/>
    <row r="12317" ht="12.75" x14ac:dyDescent="0.2"/>
    <row r="12318" ht="12.75" x14ac:dyDescent="0.2"/>
    <row r="12319" ht="12.75" x14ac:dyDescent="0.2"/>
    <row r="12320" ht="12.75" x14ac:dyDescent="0.2"/>
    <row r="12321" ht="12.75" x14ac:dyDescent="0.2"/>
    <row r="12322" ht="12.75" x14ac:dyDescent="0.2"/>
    <row r="12323" ht="12.75" x14ac:dyDescent="0.2"/>
    <row r="12324" ht="12.75" x14ac:dyDescent="0.2"/>
    <row r="12325" ht="12.75" x14ac:dyDescent="0.2"/>
    <row r="12326" ht="12.75" x14ac:dyDescent="0.2"/>
    <row r="12327" ht="12.75" x14ac:dyDescent="0.2"/>
    <row r="12328" ht="12.75" x14ac:dyDescent="0.2"/>
    <row r="12329" ht="12.75" x14ac:dyDescent="0.2"/>
    <row r="12330" ht="12.75" x14ac:dyDescent="0.2"/>
    <row r="12331" ht="12.75" x14ac:dyDescent="0.2"/>
    <row r="12332" ht="12.75" x14ac:dyDescent="0.2"/>
    <row r="12333" ht="12.75" x14ac:dyDescent="0.2"/>
    <row r="12334" ht="12.75" x14ac:dyDescent="0.2"/>
    <row r="12335" ht="12.75" x14ac:dyDescent="0.2"/>
    <row r="12336" ht="12.75" x14ac:dyDescent="0.2"/>
    <row r="12337" ht="12.75" x14ac:dyDescent="0.2"/>
    <row r="12338" ht="12.75" x14ac:dyDescent="0.2"/>
    <row r="12339" ht="12.75" x14ac:dyDescent="0.2"/>
    <row r="12340" ht="12.75" x14ac:dyDescent="0.2"/>
    <row r="12341" ht="12.75" x14ac:dyDescent="0.2"/>
    <row r="12342" ht="12.75" x14ac:dyDescent="0.2"/>
    <row r="12343" ht="12.75" x14ac:dyDescent="0.2"/>
    <row r="12344" ht="12.75" x14ac:dyDescent="0.2"/>
    <row r="12345" ht="12.75" x14ac:dyDescent="0.2"/>
    <row r="12346" ht="12.75" x14ac:dyDescent="0.2"/>
    <row r="12347" ht="12.75" x14ac:dyDescent="0.2"/>
    <row r="12348" ht="12.75" x14ac:dyDescent="0.2"/>
    <row r="12349" ht="12.75" x14ac:dyDescent="0.2"/>
    <row r="12350" ht="12.75" x14ac:dyDescent="0.2"/>
    <row r="12351" ht="12.75" x14ac:dyDescent="0.2"/>
    <row r="12352" ht="12.75" x14ac:dyDescent="0.2"/>
    <row r="12353" ht="12.75" x14ac:dyDescent="0.2"/>
    <row r="12354" ht="12.75" x14ac:dyDescent="0.2"/>
    <row r="12355" ht="12.75" x14ac:dyDescent="0.2"/>
    <row r="12356" ht="12.75" x14ac:dyDescent="0.2"/>
    <row r="12357" ht="12.75" x14ac:dyDescent="0.2"/>
    <row r="12358" ht="12.75" x14ac:dyDescent="0.2"/>
    <row r="12359" ht="12.75" x14ac:dyDescent="0.2"/>
    <row r="12360" ht="12.75" x14ac:dyDescent="0.2"/>
    <row r="12361" ht="12.75" x14ac:dyDescent="0.2"/>
    <row r="12362" ht="12.75" x14ac:dyDescent="0.2"/>
    <row r="12363" ht="12.75" x14ac:dyDescent="0.2"/>
    <row r="12364" ht="12.75" x14ac:dyDescent="0.2"/>
    <row r="12365" ht="12.75" x14ac:dyDescent="0.2"/>
    <row r="12366" ht="12.75" x14ac:dyDescent="0.2"/>
    <row r="12367" ht="12.75" x14ac:dyDescent="0.2"/>
    <row r="12368" ht="12.75" x14ac:dyDescent="0.2"/>
    <row r="12369" ht="12.75" x14ac:dyDescent="0.2"/>
    <row r="12370" ht="12.75" x14ac:dyDescent="0.2"/>
    <row r="12371" ht="12.75" x14ac:dyDescent="0.2"/>
    <row r="12372" ht="12.75" x14ac:dyDescent="0.2"/>
    <row r="12373" ht="12.75" x14ac:dyDescent="0.2"/>
    <row r="12374" ht="12.75" x14ac:dyDescent="0.2"/>
    <row r="12375" ht="12.75" x14ac:dyDescent="0.2"/>
    <row r="12376" ht="12.75" x14ac:dyDescent="0.2"/>
    <row r="12377" ht="12.75" x14ac:dyDescent="0.2"/>
    <row r="12378" ht="12.75" x14ac:dyDescent="0.2"/>
    <row r="12379" ht="12.75" x14ac:dyDescent="0.2"/>
    <row r="12380" ht="12.75" x14ac:dyDescent="0.2"/>
    <row r="12381" ht="12.75" x14ac:dyDescent="0.2"/>
    <row r="12382" ht="12.75" x14ac:dyDescent="0.2"/>
    <row r="12383" ht="12.75" x14ac:dyDescent="0.2"/>
    <row r="12384" ht="12.75" x14ac:dyDescent="0.2"/>
    <row r="12385" ht="12.75" x14ac:dyDescent="0.2"/>
    <row r="12386" ht="12.75" x14ac:dyDescent="0.2"/>
    <row r="12387" ht="12.75" x14ac:dyDescent="0.2"/>
    <row r="12388" ht="12.75" x14ac:dyDescent="0.2"/>
    <row r="12389" ht="12.75" x14ac:dyDescent="0.2"/>
    <row r="12390" ht="12.75" x14ac:dyDescent="0.2"/>
    <row r="12391" ht="12.75" x14ac:dyDescent="0.2"/>
    <row r="12392" ht="12.75" x14ac:dyDescent="0.2"/>
    <row r="12393" ht="12.75" x14ac:dyDescent="0.2"/>
    <row r="12394" ht="12.75" x14ac:dyDescent="0.2"/>
    <row r="12395" ht="12.75" x14ac:dyDescent="0.2"/>
    <row r="12396" ht="12.75" x14ac:dyDescent="0.2"/>
    <row r="12397" ht="12.75" x14ac:dyDescent="0.2"/>
    <row r="12398" ht="12.75" x14ac:dyDescent="0.2"/>
    <row r="12399" ht="12.75" x14ac:dyDescent="0.2"/>
    <row r="12400" ht="12.75" x14ac:dyDescent="0.2"/>
    <row r="12401" ht="12.75" x14ac:dyDescent="0.2"/>
    <row r="12402" ht="12.75" x14ac:dyDescent="0.2"/>
    <row r="12403" ht="12.75" x14ac:dyDescent="0.2"/>
    <row r="12404" ht="12.75" x14ac:dyDescent="0.2"/>
    <row r="12405" ht="12.75" x14ac:dyDescent="0.2"/>
    <row r="12406" ht="12.75" x14ac:dyDescent="0.2"/>
    <row r="12407" ht="12.75" x14ac:dyDescent="0.2"/>
    <row r="12408" ht="12.75" x14ac:dyDescent="0.2"/>
    <row r="12409" ht="12.75" x14ac:dyDescent="0.2"/>
    <row r="12410" ht="12.75" x14ac:dyDescent="0.2"/>
    <row r="12411" ht="12.75" x14ac:dyDescent="0.2"/>
    <row r="12412" ht="12.75" x14ac:dyDescent="0.2"/>
    <row r="12413" ht="12.75" x14ac:dyDescent="0.2"/>
    <row r="12414" ht="12.75" x14ac:dyDescent="0.2"/>
    <row r="12415" ht="12.75" x14ac:dyDescent="0.2"/>
    <row r="12416" ht="12.75" x14ac:dyDescent="0.2"/>
    <row r="12417" ht="12.75" x14ac:dyDescent="0.2"/>
    <row r="12418" ht="12.75" x14ac:dyDescent="0.2"/>
    <row r="12419" ht="12.75" x14ac:dyDescent="0.2"/>
    <row r="12420" ht="12.75" x14ac:dyDescent="0.2"/>
    <row r="12421" ht="12.75" x14ac:dyDescent="0.2"/>
    <row r="12422" ht="12.75" x14ac:dyDescent="0.2"/>
    <row r="12423" ht="12.75" x14ac:dyDescent="0.2"/>
    <row r="12424" ht="12.75" x14ac:dyDescent="0.2"/>
    <row r="12425" ht="12.75" x14ac:dyDescent="0.2"/>
    <row r="12426" ht="12.75" x14ac:dyDescent="0.2"/>
    <row r="12427" ht="12.75" x14ac:dyDescent="0.2"/>
    <row r="12428" ht="12.75" x14ac:dyDescent="0.2"/>
    <row r="12429" ht="12.75" x14ac:dyDescent="0.2"/>
    <row r="12430" ht="12.75" x14ac:dyDescent="0.2"/>
    <row r="12431" ht="12.75" x14ac:dyDescent="0.2"/>
    <row r="12432" ht="12.75" x14ac:dyDescent="0.2"/>
    <row r="12433" ht="12.75" x14ac:dyDescent="0.2"/>
    <row r="12434" ht="12.75" x14ac:dyDescent="0.2"/>
    <row r="12435" ht="12.75" x14ac:dyDescent="0.2"/>
    <row r="12436" ht="12.75" x14ac:dyDescent="0.2"/>
    <row r="12437" ht="12.75" x14ac:dyDescent="0.2"/>
    <row r="12438" ht="12.75" x14ac:dyDescent="0.2"/>
    <row r="12439" ht="12.75" x14ac:dyDescent="0.2"/>
    <row r="12440" ht="12.75" x14ac:dyDescent="0.2"/>
    <row r="12441" ht="12.75" x14ac:dyDescent="0.2"/>
    <row r="12442" ht="12.75" x14ac:dyDescent="0.2"/>
    <row r="12443" ht="12.75" x14ac:dyDescent="0.2"/>
    <row r="12444" ht="12.75" x14ac:dyDescent="0.2"/>
    <row r="12445" ht="12.75" x14ac:dyDescent="0.2"/>
    <row r="12446" ht="12.75" x14ac:dyDescent="0.2"/>
    <row r="12447" ht="12.75" x14ac:dyDescent="0.2"/>
    <row r="12448" ht="12.75" x14ac:dyDescent="0.2"/>
    <row r="12449" ht="12.75" x14ac:dyDescent="0.2"/>
    <row r="12450" ht="12.75" x14ac:dyDescent="0.2"/>
    <row r="12451" ht="12.75" x14ac:dyDescent="0.2"/>
    <row r="12452" ht="12.75" x14ac:dyDescent="0.2"/>
    <row r="12453" ht="12.75" x14ac:dyDescent="0.2"/>
    <row r="12454" ht="12.75" x14ac:dyDescent="0.2"/>
    <row r="12455" ht="12.75" x14ac:dyDescent="0.2"/>
    <row r="12456" ht="12.75" x14ac:dyDescent="0.2"/>
    <row r="12457" ht="12.75" x14ac:dyDescent="0.2"/>
    <row r="12458" ht="12.75" x14ac:dyDescent="0.2"/>
    <row r="12459" ht="12.75" x14ac:dyDescent="0.2"/>
    <row r="12460" ht="12.75" x14ac:dyDescent="0.2"/>
    <row r="12461" ht="12.75" x14ac:dyDescent="0.2"/>
    <row r="12462" ht="12.75" x14ac:dyDescent="0.2"/>
    <row r="12463" ht="12.75" x14ac:dyDescent="0.2"/>
    <row r="12464" ht="12.75" x14ac:dyDescent="0.2"/>
    <row r="12465" ht="12.75" x14ac:dyDescent="0.2"/>
    <row r="12466" ht="12.75" x14ac:dyDescent="0.2"/>
    <row r="12467" ht="12.75" x14ac:dyDescent="0.2"/>
    <row r="12468" ht="12.75" x14ac:dyDescent="0.2"/>
    <row r="12469" ht="12.75" x14ac:dyDescent="0.2"/>
    <row r="12470" ht="12.75" x14ac:dyDescent="0.2"/>
    <row r="12471" ht="12.75" x14ac:dyDescent="0.2"/>
    <row r="12472" ht="12.75" x14ac:dyDescent="0.2"/>
    <row r="12473" ht="12.75" x14ac:dyDescent="0.2"/>
    <row r="12474" ht="12.75" x14ac:dyDescent="0.2"/>
    <row r="12475" ht="12.75" x14ac:dyDescent="0.2"/>
    <row r="12476" ht="12.75" x14ac:dyDescent="0.2"/>
    <row r="12477" ht="12.75" x14ac:dyDescent="0.2"/>
    <row r="12478" ht="12.75" x14ac:dyDescent="0.2"/>
    <row r="12479" ht="12.75" x14ac:dyDescent="0.2"/>
    <row r="12480" ht="12.75" x14ac:dyDescent="0.2"/>
    <row r="12481" ht="12.75" x14ac:dyDescent="0.2"/>
    <row r="12482" ht="12.75" x14ac:dyDescent="0.2"/>
    <row r="12483" ht="12.75" x14ac:dyDescent="0.2"/>
    <row r="12484" ht="12.75" x14ac:dyDescent="0.2"/>
    <row r="12485" ht="12.75" x14ac:dyDescent="0.2"/>
    <row r="12486" ht="12.75" x14ac:dyDescent="0.2"/>
    <row r="12487" ht="12.75" x14ac:dyDescent="0.2"/>
    <row r="12488" ht="12.75" x14ac:dyDescent="0.2"/>
    <row r="12489" ht="12.75" x14ac:dyDescent="0.2"/>
    <row r="12490" ht="12.75" x14ac:dyDescent="0.2"/>
    <row r="12491" ht="12.75" x14ac:dyDescent="0.2"/>
    <row r="12492" ht="12.75" x14ac:dyDescent="0.2"/>
    <row r="12493" ht="12.75" x14ac:dyDescent="0.2"/>
    <row r="12494" ht="12.75" x14ac:dyDescent="0.2"/>
    <row r="12495" ht="12.75" x14ac:dyDescent="0.2"/>
    <row r="12496" ht="12.75" x14ac:dyDescent="0.2"/>
    <row r="12497" ht="12.75" x14ac:dyDescent="0.2"/>
    <row r="12498" ht="12.75" x14ac:dyDescent="0.2"/>
    <row r="12499" ht="12.75" x14ac:dyDescent="0.2"/>
    <row r="12500" ht="12.75" x14ac:dyDescent="0.2"/>
    <row r="12501" ht="12.75" x14ac:dyDescent="0.2"/>
    <row r="12502" ht="12.75" x14ac:dyDescent="0.2"/>
    <row r="12503" ht="12.75" x14ac:dyDescent="0.2"/>
    <row r="12504" ht="12.75" x14ac:dyDescent="0.2"/>
    <row r="12505" ht="12.75" x14ac:dyDescent="0.2"/>
    <row r="12506" ht="12.75" x14ac:dyDescent="0.2"/>
    <row r="12507" ht="12.75" x14ac:dyDescent="0.2"/>
    <row r="12508" ht="12.75" x14ac:dyDescent="0.2"/>
    <row r="12509" ht="12.75" x14ac:dyDescent="0.2"/>
    <row r="12510" ht="12.75" x14ac:dyDescent="0.2"/>
    <row r="12511" ht="12.75" x14ac:dyDescent="0.2"/>
    <row r="12512" ht="12.75" x14ac:dyDescent="0.2"/>
    <row r="12513" ht="12.75" x14ac:dyDescent="0.2"/>
    <row r="12514" ht="12.75" x14ac:dyDescent="0.2"/>
    <row r="12515" ht="12.75" x14ac:dyDescent="0.2"/>
    <row r="12516" ht="12.75" x14ac:dyDescent="0.2"/>
    <row r="12517" ht="12.75" x14ac:dyDescent="0.2"/>
    <row r="12518" ht="12.75" x14ac:dyDescent="0.2"/>
    <row r="12519" ht="12.75" x14ac:dyDescent="0.2"/>
    <row r="12520" ht="12.75" x14ac:dyDescent="0.2"/>
    <row r="12521" ht="12.75" x14ac:dyDescent="0.2"/>
    <row r="12522" ht="12.75" x14ac:dyDescent="0.2"/>
    <row r="12523" ht="12.75" x14ac:dyDescent="0.2"/>
    <row r="12524" ht="12.75" x14ac:dyDescent="0.2"/>
    <row r="12525" ht="12.75" x14ac:dyDescent="0.2"/>
    <row r="12526" ht="12.75" x14ac:dyDescent="0.2"/>
    <row r="12527" ht="12.75" x14ac:dyDescent="0.2"/>
    <row r="12528" ht="12.75" x14ac:dyDescent="0.2"/>
    <row r="12529" ht="12.75" x14ac:dyDescent="0.2"/>
    <row r="12530" ht="12.75" x14ac:dyDescent="0.2"/>
    <row r="12531" ht="12.75" x14ac:dyDescent="0.2"/>
    <row r="12532" ht="12.75" x14ac:dyDescent="0.2"/>
    <row r="12533" ht="12.75" x14ac:dyDescent="0.2"/>
    <row r="12534" ht="12.75" x14ac:dyDescent="0.2"/>
    <row r="12535" ht="12.75" x14ac:dyDescent="0.2"/>
    <row r="12536" ht="12.75" x14ac:dyDescent="0.2"/>
    <row r="12537" ht="12.75" x14ac:dyDescent="0.2"/>
    <row r="12538" ht="12.75" x14ac:dyDescent="0.2"/>
    <row r="12539" ht="12.75" x14ac:dyDescent="0.2"/>
    <row r="12540" ht="12.75" x14ac:dyDescent="0.2"/>
    <row r="12541" ht="12.75" x14ac:dyDescent="0.2"/>
    <row r="12542" ht="12.75" x14ac:dyDescent="0.2"/>
    <row r="12543" ht="12.75" x14ac:dyDescent="0.2"/>
    <row r="12544" ht="12.75" x14ac:dyDescent="0.2"/>
    <row r="12545" ht="12.75" x14ac:dyDescent="0.2"/>
    <row r="12546" ht="12.75" x14ac:dyDescent="0.2"/>
    <row r="12547" ht="12.75" x14ac:dyDescent="0.2"/>
    <row r="12548" ht="12.75" x14ac:dyDescent="0.2"/>
    <row r="12549" ht="12.75" x14ac:dyDescent="0.2"/>
    <row r="12550" ht="12.75" x14ac:dyDescent="0.2"/>
    <row r="12551" ht="12.75" x14ac:dyDescent="0.2"/>
    <row r="12552" ht="12.75" x14ac:dyDescent="0.2"/>
    <row r="12553" ht="12.75" x14ac:dyDescent="0.2"/>
    <row r="12554" ht="12.75" x14ac:dyDescent="0.2"/>
    <row r="12555" ht="12.75" x14ac:dyDescent="0.2"/>
    <row r="12556" ht="12.75" x14ac:dyDescent="0.2"/>
    <row r="12557" ht="12.75" x14ac:dyDescent="0.2"/>
    <row r="12558" ht="12.75" x14ac:dyDescent="0.2"/>
    <row r="12559" ht="12.75" x14ac:dyDescent="0.2"/>
    <row r="12560" ht="12.75" x14ac:dyDescent="0.2"/>
    <row r="12561" ht="12.75" x14ac:dyDescent="0.2"/>
    <row r="12562" ht="12.75" x14ac:dyDescent="0.2"/>
    <row r="12563" ht="12.75" x14ac:dyDescent="0.2"/>
    <row r="12564" ht="12.75" x14ac:dyDescent="0.2"/>
    <row r="12565" ht="12.75" x14ac:dyDescent="0.2"/>
    <row r="12566" ht="12.75" x14ac:dyDescent="0.2"/>
    <row r="12567" ht="12.75" x14ac:dyDescent="0.2"/>
    <row r="12568" ht="12.75" x14ac:dyDescent="0.2"/>
    <row r="12569" ht="12.75" x14ac:dyDescent="0.2"/>
    <row r="12570" ht="12.75" x14ac:dyDescent="0.2"/>
    <row r="12571" ht="12.75" x14ac:dyDescent="0.2"/>
    <row r="12572" ht="12.75" x14ac:dyDescent="0.2"/>
    <row r="12573" ht="12.75" x14ac:dyDescent="0.2"/>
    <row r="12574" ht="12.75" x14ac:dyDescent="0.2"/>
    <row r="12575" ht="12.75" x14ac:dyDescent="0.2"/>
    <row r="12576" ht="12.75" x14ac:dyDescent="0.2"/>
    <row r="12577" ht="12.75" x14ac:dyDescent="0.2"/>
    <row r="12578" ht="12.75" x14ac:dyDescent="0.2"/>
    <row r="12579" ht="12.75" x14ac:dyDescent="0.2"/>
    <row r="12580" ht="12.75" x14ac:dyDescent="0.2"/>
    <row r="12581" ht="12.75" x14ac:dyDescent="0.2"/>
    <row r="12582" ht="12.75" x14ac:dyDescent="0.2"/>
    <row r="12583" ht="12.75" x14ac:dyDescent="0.2"/>
    <row r="12584" ht="12.75" x14ac:dyDescent="0.2"/>
    <row r="12585" ht="12.75" x14ac:dyDescent="0.2"/>
    <row r="12586" ht="12.75" x14ac:dyDescent="0.2"/>
    <row r="12587" ht="12.75" x14ac:dyDescent="0.2"/>
    <row r="12588" ht="12.75" x14ac:dyDescent="0.2"/>
    <row r="12589" ht="12.75" x14ac:dyDescent="0.2"/>
    <row r="12590" ht="12.75" x14ac:dyDescent="0.2"/>
    <row r="12591" ht="12.75" x14ac:dyDescent="0.2"/>
    <row r="12592" ht="12.75" x14ac:dyDescent="0.2"/>
    <row r="12593" ht="12.75" x14ac:dyDescent="0.2"/>
    <row r="12594" ht="12.75" x14ac:dyDescent="0.2"/>
    <row r="12595" ht="12.75" x14ac:dyDescent="0.2"/>
    <row r="12596" ht="12.75" x14ac:dyDescent="0.2"/>
    <row r="12597" ht="12.75" x14ac:dyDescent="0.2"/>
    <row r="12598" ht="12.75" x14ac:dyDescent="0.2"/>
    <row r="12599" ht="12.75" x14ac:dyDescent="0.2"/>
    <row r="12600" ht="12.75" x14ac:dyDescent="0.2"/>
    <row r="12601" ht="12.75" x14ac:dyDescent="0.2"/>
    <row r="12602" ht="12.75" x14ac:dyDescent="0.2"/>
    <row r="12603" ht="12.75" x14ac:dyDescent="0.2"/>
    <row r="12604" ht="12.75" x14ac:dyDescent="0.2"/>
    <row r="12605" ht="12.75" x14ac:dyDescent="0.2"/>
    <row r="12606" ht="12.75" x14ac:dyDescent="0.2"/>
    <row r="12607" ht="12.75" x14ac:dyDescent="0.2"/>
    <row r="12608" ht="12.75" x14ac:dyDescent="0.2"/>
    <row r="12609" ht="12.75" x14ac:dyDescent="0.2"/>
    <row r="12610" ht="12.75" x14ac:dyDescent="0.2"/>
    <row r="12611" ht="12.75" x14ac:dyDescent="0.2"/>
    <row r="12612" ht="12.75" x14ac:dyDescent="0.2"/>
    <row r="12613" ht="12.75" x14ac:dyDescent="0.2"/>
    <row r="12614" ht="12.75" x14ac:dyDescent="0.2"/>
    <row r="12615" ht="12.75" x14ac:dyDescent="0.2"/>
    <row r="12616" ht="12.75" x14ac:dyDescent="0.2"/>
    <row r="12617" ht="12.75" x14ac:dyDescent="0.2"/>
    <row r="12618" ht="12.75" x14ac:dyDescent="0.2"/>
    <row r="12619" ht="12.75" x14ac:dyDescent="0.2"/>
    <row r="12620" ht="12.75" x14ac:dyDescent="0.2"/>
    <row r="12621" ht="12.75" x14ac:dyDescent="0.2"/>
    <row r="12622" ht="12.75" x14ac:dyDescent="0.2"/>
    <row r="12623" ht="12.75" x14ac:dyDescent="0.2"/>
    <row r="12624" ht="12.75" x14ac:dyDescent="0.2"/>
    <row r="12625" ht="12.75" x14ac:dyDescent="0.2"/>
    <row r="12626" ht="12.75" x14ac:dyDescent="0.2"/>
    <row r="12627" ht="12.75" x14ac:dyDescent="0.2"/>
    <row r="12628" ht="12.75" x14ac:dyDescent="0.2"/>
    <row r="12629" ht="12.75" x14ac:dyDescent="0.2"/>
    <row r="12630" ht="12.75" x14ac:dyDescent="0.2"/>
    <row r="12631" ht="12.75" x14ac:dyDescent="0.2"/>
    <row r="12632" ht="12.75" x14ac:dyDescent="0.2"/>
    <row r="12633" ht="12.75" x14ac:dyDescent="0.2"/>
    <row r="12634" ht="12.75" x14ac:dyDescent="0.2"/>
    <row r="12635" ht="12.75" x14ac:dyDescent="0.2"/>
    <row r="12636" ht="12.75" x14ac:dyDescent="0.2"/>
    <row r="12637" ht="12.75" x14ac:dyDescent="0.2"/>
    <row r="12638" ht="12.75" x14ac:dyDescent="0.2"/>
    <row r="12639" ht="12.75" x14ac:dyDescent="0.2"/>
    <row r="12640" ht="12.75" x14ac:dyDescent="0.2"/>
    <row r="12641" ht="12.75" x14ac:dyDescent="0.2"/>
    <row r="12642" ht="12.75" x14ac:dyDescent="0.2"/>
    <row r="12643" ht="12.75" x14ac:dyDescent="0.2"/>
    <row r="12644" ht="12.75" x14ac:dyDescent="0.2"/>
    <row r="12645" ht="12.75" x14ac:dyDescent="0.2"/>
    <row r="12646" ht="12.75" x14ac:dyDescent="0.2"/>
    <row r="12647" ht="12.75" x14ac:dyDescent="0.2"/>
    <row r="12648" ht="12.75" x14ac:dyDescent="0.2"/>
    <row r="12649" ht="12.75" x14ac:dyDescent="0.2"/>
    <row r="12650" ht="12.75" x14ac:dyDescent="0.2"/>
    <row r="12651" ht="12.75" x14ac:dyDescent="0.2"/>
    <row r="12652" ht="12.75" x14ac:dyDescent="0.2"/>
    <row r="12653" ht="12.75" x14ac:dyDescent="0.2"/>
    <row r="12654" ht="12.75" x14ac:dyDescent="0.2"/>
    <row r="12655" ht="12.75" x14ac:dyDescent="0.2"/>
    <row r="12656" ht="12.75" x14ac:dyDescent="0.2"/>
    <row r="12657" ht="12.75" x14ac:dyDescent="0.2"/>
    <row r="12658" ht="12.75" x14ac:dyDescent="0.2"/>
    <row r="12659" ht="12.75" x14ac:dyDescent="0.2"/>
    <row r="12660" ht="12.75" x14ac:dyDescent="0.2"/>
    <row r="12661" ht="12.75" x14ac:dyDescent="0.2"/>
    <row r="12662" ht="12.75" x14ac:dyDescent="0.2"/>
    <row r="12663" ht="12.75" x14ac:dyDescent="0.2"/>
    <row r="12664" ht="12.75" x14ac:dyDescent="0.2"/>
    <row r="12665" ht="12.75" x14ac:dyDescent="0.2"/>
    <row r="12666" ht="12.75" x14ac:dyDescent="0.2"/>
    <row r="12667" ht="12.75" x14ac:dyDescent="0.2"/>
    <row r="12668" ht="12.75" x14ac:dyDescent="0.2"/>
    <row r="12669" ht="12.75" x14ac:dyDescent="0.2"/>
    <row r="12670" ht="12.75" x14ac:dyDescent="0.2"/>
    <row r="12671" ht="12.75" x14ac:dyDescent="0.2"/>
    <row r="12672" ht="12.75" x14ac:dyDescent="0.2"/>
    <row r="12673" ht="12.75" x14ac:dyDescent="0.2"/>
    <row r="12674" ht="12.75" x14ac:dyDescent="0.2"/>
    <row r="12675" ht="12.75" x14ac:dyDescent="0.2"/>
    <row r="12676" ht="12.75" x14ac:dyDescent="0.2"/>
    <row r="12677" ht="12.75" x14ac:dyDescent="0.2"/>
    <row r="12678" ht="12.75" x14ac:dyDescent="0.2"/>
    <row r="12679" ht="12.75" x14ac:dyDescent="0.2"/>
    <row r="12680" ht="12.75" x14ac:dyDescent="0.2"/>
    <row r="12681" ht="12.75" x14ac:dyDescent="0.2"/>
    <row r="12682" ht="12.75" x14ac:dyDescent="0.2"/>
    <row r="12683" ht="12.75" x14ac:dyDescent="0.2"/>
    <row r="12684" ht="12.75" x14ac:dyDescent="0.2"/>
    <row r="12685" ht="12.75" x14ac:dyDescent="0.2"/>
    <row r="12686" ht="12.75" x14ac:dyDescent="0.2"/>
    <row r="12687" ht="12.75" x14ac:dyDescent="0.2"/>
    <row r="12688" ht="12.75" x14ac:dyDescent="0.2"/>
    <row r="12689" ht="12.75" x14ac:dyDescent="0.2"/>
    <row r="12690" ht="12.75" x14ac:dyDescent="0.2"/>
    <row r="12691" ht="12.75" x14ac:dyDescent="0.2"/>
    <row r="12692" ht="12.75" x14ac:dyDescent="0.2"/>
    <row r="12693" ht="12.75" x14ac:dyDescent="0.2"/>
    <row r="12694" ht="12.75" x14ac:dyDescent="0.2"/>
    <row r="12695" ht="12.75" x14ac:dyDescent="0.2"/>
    <row r="12696" ht="12.75" x14ac:dyDescent="0.2"/>
    <row r="12697" ht="12.75" x14ac:dyDescent="0.2"/>
    <row r="12698" ht="12.75" x14ac:dyDescent="0.2"/>
    <row r="12699" ht="12.75" x14ac:dyDescent="0.2"/>
    <row r="12700" ht="12.75" x14ac:dyDescent="0.2"/>
    <row r="12701" ht="12.75" x14ac:dyDescent="0.2"/>
    <row r="12702" ht="12.75" x14ac:dyDescent="0.2"/>
    <row r="12703" ht="12.75" x14ac:dyDescent="0.2"/>
    <row r="12704" ht="12.75" x14ac:dyDescent="0.2"/>
    <row r="12705" ht="12.75" x14ac:dyDescent="0.2"/>
    <row r="12706" ht="12.75" x14ac:dyDescent="0.2"/>
    <row r="12707" ht="12.75" x14ac:dyDescent="0.2"/>
    <row r="12708" ht="12.75" x14ac:dyDescent="0.2"/>
    <row r="12709" ht="12.75" x14ac:dyDescent="0.2"/>
    <row r="12710" ht="12.75" x14ac:dyDescent="0.2"/>
    <row r="12711" ht="12.75" x14ac:dyDescent="0.2"/>
    <row r="12712" ht="12.75" x14ac:dyDescent="0.2"/>
    <row r="12713" ht="12.75" x14ac:dyDescent="0.2"/>
    <row r="12714" ht="12.75" x14ac:dyDescent="0.2"/>
    <row r="12715" ht="12.75" x14ac:dyDescent="0.2"/>
    <row r="12716" ht="12.75" x14ac:dyDescent="0.2"/>
    <row r="12717" ht="12.75" x14ac:dyDescent="0.2"/>
    <row r="12718" ht="12.75" x14ac:dyDescent="0.2"/>
    <row r="12719" ht="12.75" x14ac:dyDescent="0.2"/>
    <row r="12720" ht="12.75" x14ac:dyDescent="0.2"/>
    <row r="12721" ht="12.75" x14ac:dyDescent="0.2"/>
    <row r="12722" ht="12.75" x14ac:dyDescent="0.2"/>
    <row r="12723" ht="12.75" x14ac:dyDescent="0.2"/>
    <row r="12724" ht="12.75" x14ac:dyDescent="0.2"/>
    <row r="12725" ht="12.75" x14ac:dyDescent="0.2"/>
    <row r="12726" ht="12.75" x14ac:dyDescent="0.2"/>
    <row r="12727" ht="12.75" x14ac:dyDescent="0.2"/>
    <row r="12728" ht="12.75" x14ac:dyDescent="0.2"/>
    <row r="12729" ht="12.75" x14ac:dyDescent="0.2"/>
    <row r="12730" ht="12.75" x14ac:dyDescent="0.2"/>
    <row r="12731" ht="12.75" x14ac:dyDescent="0.2"/>
    <row r="12732" ht="12.75" x14ac:dyDescent="0.2"/>
    <row r="12733" ht="12.75" x14ac:dyDescent="0.2"/>
    <row r="12734" ht="12.75" x14ac:dyDescent="0.2"/>
    <row r="12735" ht="12.75" x14ac:dyDescent="0.2"/>
    <row r="12736" ht="12.75" x14ac:dyDescent="0.2"/>
    <row r="12737" ht="12.75" x14ac:dyDescent="0.2"/>
    <row r="12738" ht="12.75" x14ac:dyDescent="0.2"/>
    <row r="12739" ht="12.75" x14ac:dyDescent="0.2"/>
    <row r="12740" ht="12.75" x14ac:dyDescent="0.2"/>
    <row r="12741" ht="12.75" x14ac:dyDescent="0.2"/>
    <row r="12742" ht="12.75" x14ac:dyDescent="0.2"/>
    <row r="12743" ht="12.75" x14ac:dyDescent="0.2"/>
    <row r="12744" ht="12.75" x14ac:dyDescent="0.2"/>
    <row r="12745" ht="12.75" x14ac:dyDescent="0.2"/>
    <row r="12746" ht="12.75" x14ac:dyDescent="0.2"/>
    <row r="12747" ht="12.75" x14ac:dyDescent="0.2"/>
    <row r="12748" ht="12.75" x14ac:dyDescent="0.2"/>
    <row r="12749" ht="12.75" x14ac:dyDescent="0.2"/>
    <row r="12750" ht="12.75" x14ac:dyDescent="0.2"/>
    <row r="12751" ht="12.75" x14ac:dyDescent="0.2"/>
    <row r="12752" ht="12.75" x14ac:dyDescent="0.2"/>
    <row r="12753" ht="12.75" x14ac:dyDescent="0.2"/>
    <row r="12754" ht="12.75" x14ac:dyDescent="0.2"/>
    <row r="12755" ht="12.75" x14ac:dyDescent="0.2"/>
    <row r="12756" ht="12.75" x14ac:dyDescent="0.2"/>
    <row r="12757" ht="12.75" x14ac:dyDescent="0.2"/>
    <row r="12758" ht="12.75" x14ac:dyDescent="0.2"/>
    <row r="12759" ht="12.75" x14ac:dyDescent="0.2"/>
    <row r="12760" ht="12.75" x14ac:dyDescent="0.2"/>
    <row r="12761" ht="12.75" x14ac:dyDescent="0.2"/>
    <row r="12762" ht="12.75" x14ac:dyDescent="0.2"/>
    <row r="12763" ht="12.75" x14ac:dyDescent="0.2"/>
    <row r="12764" ht="12.75" x14ac:dyDescent="0.2"/>
    <row r="12765" ht="12.75" x14ac:dyDescent="0.2"/>
    <row r="12766" ht="12.75" x14ac:dyDescent="0.2"/>
    <row r="12767" ht="12.75" x14ac:dyDescent="0.2"/>
    <row r="12768" ht="12.75" x14ac:dyDescent="0.2"/>
    <row r="12769" ht="12.75" x14ac:dyDescent="0.2"/>
    <row r="12770" ht="12.75" x14ac:dyDescent="0.2"/>
    <row r="12771" ht="12.75" x14ac:dyDescent="0.2"/>
    <row r="12772" ht="12.75" x14ac:dyDescent="0.2"/>
    <row r="12773" ht="12.75" x14ac:dyDescent="0.2"/>
    <row r="12774" ht="12.75" x14ac:dyDescent="0.2"/>
    <row r="12775" ht="12.75" x14ac:dyDescent="0.2"/>
    <row r="12776" ht="12.75" x14ac:dyDescent="0.2"/>
    <row r="12777" ht="12.75" x14ac:dyDescent="0.2"/>
    <row r="12778" ht="12.75" x14ac:dyDescent="0.2"/>
    <row r="12779" ht="12.75" x14ac:dyDescent="0.2"/>
    <row r="12780" ht="12.75" x14ac:dyDescent="0.2"/>
    <row r="12781" ht="12.75" x14ac:dyDescent="0.2"/>
    <row r="12782" ht="12.75" x14ac:dyDescent="0.2"/>
    <row r="12783" ht="12.75" x14ac:dyDescent="0.2"/>
    <row r="12784" ht="12.75" x14ac:dyDescent="0.2"/>
    <row r="12785" ht="12.75" x14ac:dyDescent="0.2"/>
    <row r="12786" ht="12.75" x14ac:dyDescent="0.2"/>
    <row r="12787" ht="12.75" x14ac:dyDescent="0.2"/>
    <row r="12788" ht="12.75" x14ac:dyDescent="0.2"/>
    <row r="12789" ht="12.75" x14ac:dyDescent="0.2"/>
    <row r="12790" ht="12.75" x14ac:dyDescent="0.2"/>
    <row r="12791" ht="12.75" x14ac:dyDescent="0.2"/>
    <row r="12792" ht="12.75" x14ac:dyDescent="0.2"/>
    <row r="12793" ht="12.75" x14ac:dyDescent="0.2"/>
    <row r="12794" ht="12.75" x14ac:dyDescent="0.2"/>
    <row r="12795" ht="12.75" x14ac:dyDescent="0.2"/>
    <row r="12796" ht="12.75" x14ac:dyDescent="0.2"/>
    <row r="12797" ht="12.75" x14ac:dyDescent="0.2"/>
    <row r="12798" ht="12.75" x14ac:dyDescent="0.2"/>
    <row r="12799" ht="12.75" x14ac:dyDescent="0.2"/>
    <row r="12800" ht="12.75" x14ac:dyDescent="0.2"/>
    <row r="12801" ht="12.75" x14ac:dyDescent="0.2"/>
    <row r="12802" ht="12.75" x14ac:dyDescent="0.2"/>
    <row r="12803" ht="12.75" x14ac:dyDescent="0.2"/>
    <row r="12804" ht="12.75" x14ac:dyDescent="0.2"/>
    <row r="12805" ht="12.75" x14ac:dyDescent="0.2"/>
    <row r="12806" ht="12.75" x14ac:dyDescent="0.2"/>
    <row r="12807" ht="12.75" x14ac:dyDescent="0.2"/>
    <row r="12808" ht="12.75" x14ac:dyDescent="0.2"/>
    <row r="12809" ht="12.75" x14ac:dyDescent="0.2"/>
    <row r="12810" ht="12.75" x14ac:dyDescent="0.2"/>
    <row r="12811" ht="12.75" x14ac:dyDescent="0.2"/>
    <row r="12812" ht="12.75" x14ac:dyDescent="0.2"/>
    <row r="12813" ht="12.75" x14ac:dyDescent="0.2"/>
    <row r="12814" ht="12.75" x14ac:dyDescent="0.2"/>
    <row r="12815" ht="12.75" x14ac:dyDescent="0.2"/>
    <row r="12816" ht="12.75" x14ac:dyDescent="0.2"/>
    <row r="12817" ht="12.75" x14ac:dyDescent="0.2"/>
    <row r="12818" ht="12.75" x14ac:dyDescent="0.2"/>
    <row r="12819" ht="12.75" x14ac:dyDescent="0.2"/>
    <row r="12820" ht="12.75" x14ac:dyDescent="0.2"/>
    <row r="12821" ht="12.75" x14ac:dyDescent="0.2"/>
    <row r="12822" ht="12.75" x14ac:dyDescent="0.2"/>
    <row r="12823" ht="12.75" x14ac:dyDescent="0.2"/>
    <row r="12824" ht="12.75" x14ac:dyDescent="0.2"/>
    <row r="12825" ht="12.75" x14ac:dyDescent="0.2"/>
    <row r="12826" ht="12.75" x14ac:dyDescent="0.2"/>
    <row r="12827" ht="12.75" x14ac:dyDescent="0.2"/>
    <row r="12828" ht="12.75" x14ac:dyDescent="0.2"/>
    <row r="12829" ht="12.75" x14ac:dyDescent="0.2"/>
    <row r="12830" ht="12.75" x14ac:dyDescent="0.2"/>
    <row r="12831" ht="12.75" x14ac:dyDescent="0.2"/>
    <row r="12832" ht="12.75" x14ac:dyDescent="0.2"/>
    <row r="12833" ht="12.75" x14ac:dyDescent="0.2"/>
    <row r="12834" ht="12.75" x14ac:dyDescent="0.2"/>
    <row r="12835" ht="12.75" x14ac:dyDescent="0.2"/>
    <row r="12836" ht="12.75" x14ac:dyDescent="0.2"/>
    <row r="12837" ht="12.75" x14ac:dyDescent="0.2"/>
    <row r="12838" ht="12.75" x14ac:dyDescent="0.2"/>
    <row r="12839" ht="12.75" x14ac:dyDescent="0.2"/>
    <row r="12840" ht="12.75" x14ac:dyDescent="0.2"/>
    <row r="12841" ht="12.75" x14ac:dyDescent="0.2"/>
    <row r="12842" ht="12.75" x14ac:dyDescent="0.2"/>
    <row r="12843" ht="12.75" x14ac:dyDescent="0.2"/>
    <row r="12844" ht="12.75" x14ac:dyDescent="0.2"/>
    <row r="12845" ht="12.75" x14ac:dyDescent="0.2"/>
    <row r="12846" ht="12.75" x14ac:dyDescent="0.2"/>
    <row r="12847" ht="12.75" x14ac:dyDescent="0.2"/>
    <row r="12848" ht="12.75" x14ac:dyDescent="0.2"/>
    <row r="12849" ht="12.75" x14ac:dyDescent="0.2"/>
    <row r="12850" ht="12.75" x14ac:dyDescent="0.2"/>
    <row r="12851" ht="12.75" x14ac:dyDescent="0.2"/>
    <row r="12852" ht="12.75" x14ac:dyDescent="0.2"/>
    <row r="12853" ht="12.75" x14ac:dyDescent="0.2"/>
    <row r="12854" ht="12.75" x14ac:dyDescent="0.2"/>
    <row r="12855" ht="12.75" x14ac:dyDescent="0.2"/>
    <row r="12856" ht="12.75" x14ac:dyDescent="0.2"/>
    <row r="12857" ht="12.75" x14ac:dyDescent="0.2"/>
    <row r="12858" ht="12.75" x14ac:dyDescent="0.2"/>
    <row r="12859" ht="12.75" x14ac:dyDescent="0.2"/>
    <row r="12860" ht="12.75" x14ac:dyDescent="0.2"/>
    <row r="12861" ht="12.75" x14ac:dyDescent="0.2"/>
    <row r="12862" ht="12.75" x14ac:dyDescent="0.2"/>
    <row r="12863" ht="12.75" x14ac:dyDescent="0.2"/>
    <row r="12864" ht="12.75" x14ac:dyDescent="0.2"/>
    <row r="12865" ht="12.75" x14ac:dyDescent="0.2"/>
    <row r="12866" ht="12.75" x14ac:dyDescent="0.2"/>
    <row r="12867" ht="12.75" x14ac:dyDescent="0.2"/>
    <row r="12868" ht="12.75" x14ac:dyDescent="0.2"/>
    <row r="12869" ht="12.75" x14ac:dyDescent="0.2"/>
    <row r="12870" ht="12.75" x14ac:dyDescent="0.2"/>
    <row r="12871" ht="12.75" x14ac:dyDescent="0.2"/>
    <row r="12872" ht="12.75" x14ac:dyDescent="0.2"/>
    <row r="12873" ht="12.75" x14ac:dyDescent="0.2"/>
    <row r="12874" ht="12.75" x14ac:dyDescent="0.2"/>
    <row r="12875" ht="12.75" x14ac:dyDescent="0.2"/>
    <row r="12876" ht="12.75" x14ac:dyDescent="0.2"/>
    <row r="12877" ht="12.75" x14ac:dyDescent="0.2"/>
    <row r="12878" ht="12.75" x14ac:dyDescent="0.2"/>
    <row r="12879" ht="12.75" x14ac:dyDescent="0.2"/>
    <row r="12880" ht="12.75" x14ac:dyDescent="0.2"/>
    <row r="12881" ht="12.75" x14ac:dyDescent="0.2"/>
    <row r="12882" ht="12.75" x14ac:dyDescent="0.2"/>
    <row r="12883" ht="12.75" x14ac:dyDescent="0.2"/>
    <row r="12884" ht="12.75" x14ac:dyDescent="0.2"/>
    <row r="12885" ht="12.75" x14ac:dyDescent="0.2"/>
    <row r="12886" ht="12.75" x14ac:dyDescent="0.2"/>
    <row r="12887" ht="12.75" x14ac:dyDescent="0.2"/>
    <row r="12888" ht="12.75" x14ac:dyDescent="0.2"/>
    <row r="12889" ht="12.75" x14ac:dyDescent="0.2"/>
    <row r="12890" ht="12.75" x14ac:dyDescent="0.2"/>
    <row r="12891" ht="12.75" x14ac:dyDescent="0.2"/>
    <row r="12892" ht="12.75" x14ac:dyDescent="0.2"/>
    <row r="12893" ht="12.75" x14ac:dyDescent="0.2"/>
    <row r="12894" ht="12.75" x14ac:dyDescent="0.2"/>
    <row r="12895" ht="12.75" x14ac:dyDescent="0.2"/>
    <row r="12896" ht="12.75" x14ac:dyDescent="0.2"/>
    <row r="12897" ht="12.75" x14ac:dyDescent="0.2"/>
    <row r="12898" ht="12.75" x14ac:dyDescent="0.2"/>
    <row r="12899" ht="12.75" x14ac:dyDescent="0.2"/>
    <row r="12900" ht="12.75" x14ac:dyDescent="0.2"/>
    <row r="12901" ht="12.75" x14ac:dyDescent="0.2"/>
    <row r="12902" ht="12.75" x14ac:dyDescent="0.2"/>
    <row r="12903" ht="12.75" x14ac:dyDescent="0.2"/>
    <row r="12904" ht="12.75" x14ac:dyDescent="0.2"/>
    <row r="12905" ht="12.75" x14ac:dyDescent="0.2"/>
    <row r="12906" ht="12.75" x14ac:dyDescent="0.2"/>
    <row r="12907" ht="12.75" x14ac:dyDescent="0.2"/>
    <row r="12908" ht="12.75" x14ac:dyDescent="0.2"/>
    <row r="12909" ht="12.75" x14ac:dyDescent="0.2"/>
    <row r="12910" ht="12.75" x14ac:dyDescent="0.2"/>
    <row r="12911" ht="12.75" x14ac:dyDescent="0.2"/>
    <row r="12912" ht="12.75" x14ac:dyDescent="0.2"/>
    <row r="12913" ht="12.75" x14ac:dyDescent="0.2"/>
    <row r="12914" ht="12.75" x14ac:dyDescent="0.2"/>
    <row r="12915" ht="12.75" x14ac:dyDescent="0.2"/>
    <row r="12916" ht="12.75" x14ac:dyDescent="0.2"/>
    <row r="12917" ht="12.75" x14ac:dyDescent="0.2"/>
    <row r="12918" ht="12.75" x14ac:dyDescent="0.2"/>
    <row r="12919" ht="12.75" x14ac:dyDescent="0.2"/>
    <row r="12920" ht="12.75" x14ac:dyDescent="0.2"/>
    <row r="12921" ht="12.75" x14ac:dyDescent="0.2"/>
    <row r="12922" ht="12.75" x14ac:dyDescent="0.2"/>
    <row r="12923" ht="12.75" x14ac:dyDescent="0.2"/>
    <row r="12924" ht="12.75" x14ac:dyDescent="0.2"/>
    <row r="12925" ht="12.75" x14ac:dyDescent="0.2"/>
    <row r="12926" ht="12.75" x14ac:dyDescent="0.2"/>
    <row r="12927" ht="12.75" x14ac:dyDescent="0.2"/>
    <row r="12928" ht="12.75" x14ac:dyDescent="0.2"/>
    <row r="12929" ht="12.75" x14ac:dyDescent="0.2"/>
    <row r="12930" ht="12.75" x14ac:dyDescent="0.2"/>
    <row r="12931" ht="12.75" x14ac:dyDescent="0.2"/>
    <row r="12932" ht="12.75" x14ac:dyDescent="0.2"/>
    <row r="12933" ht="12.75" x14ac:dyDescent="0.2"/>
    <row r="12934" ht="12.75" x14ac:dyDescent="0.2"/>
    <row r="12935" ht="12.75" x14ac:dyDescent="0.2"/>
    <row r="12936" ht="12.75" x14ac:dyDescent="0.2"/>
    <row r="12937" ht="12.75" x14ac:dyDescent="0.2"/>
    <row r="12938" ht="12.75" x14ac:dyDescent="0.2"/>
    <row r="12939" ht="12.75" x14ac:dyDescent="0.2"/>
    <row r="12940" ht="12.75" x14ac:dyDescent="0.2"/>
    <row r="12941" ht="12.75" x14ac:dyDescent="0.2"/>
    <row r="12942" ht="12.75" x14ac:dyDescent="0.2"/>
    <row r="12943" ht="12.75" x14ac:dyDescent="0.2"/>
    <row r="12944" ht="12.75" x14ac:dyDescent="0.2"/>
    <row r="12945" ht="12.75" x14ac:dyDescent="0.2"/>
    <row r="12946" ht="12.75" x14ac:dyDescent="0.2"/>
    <row r="12947" ht="12.75" x14ac:dyDescent="0.2"/>
    <row r="12948" ht="12.75" x14ac:dyDescent="0.2"/>
    <row r="12949" ht="12.75" x14ac:dyDescent="0.2"/>
    <row r="12950" ht="12.75" x14ac:dyDescent="0.2"/>
    <row r="12951" ht="12.75" x14ac:dyDescent="0.2"/>
    <row r="12952" ht="12.75" x14ac:dyDescent="0.2"/>
    <row r="12953" ht="12.75" x14ac:dyDescent="0.2"/>
    <row r="12954" ht="12.75" x14ac:dyDescent="0.2"/>
    <row r="12955" ht="12.75" x14ac:dyDescent="0.2"/>
    <row r="12956" ht="12.75" x14ac:dyDescent="0.2"/>
    <row r="12957" ht="12.75" x14ac:dyDescent="0.2"/>
    <row r="12958" ht="12.75" x14ac:dyDescent="0.2"/>
    <row r="12959" ht="12.75" x14ac:dyDescent="0.2"/>
    <row r="12960" ht="12.75" x14ac:dyDescent="0.2"/>
    <row r="12961" ht="12.75" x14ac:dyDescent="0.2"/>
    <row r="12962" ht="12.75" x14ac:dyDescent="0.2"/>
    <row r="12963" ht="12.75" x14ac:dyDescent="0.2"/>
    <row r="12964" ht="12.75" x14ac:dyDescent="0.2"/>
    <row r="12965" ht="12.75" x14ac:dyDescent="0.2"/>
    <row r="12966" ht="12.75" x14ac:dyDescent="0.2"/>
    <row r="12967" ht="12.75" x14ac:dyDescent="0.2"/>
    <row r="12968" ht="12.75" x14ac:dyDescent="0.2"/>
    <row r="12969" ht="12.75" x14ac:dyDescent="0.2"/>
    <row r="12970" ht="12.75" x14ac:dyDescent="0.2"/>
    <row r="12971" ht="12.75" x14ac:dyDescent="0.2"/>
    <row r="12972" ht="12.75" x14ac:dyDescent="0.2"/>
    <row r="12973" ht="12.75" x14ac:dyDescent="0.2"/>
    <row r="12974" ht="12.75" x14ac:dyDescent="0.2"/>
    <row r="12975" ht="12.75" x14ac:dyDescent="0.2"/>
    <row r="12976" ht="12.75" x14ac:dyDescent="0.2"/>
    <row r="12977" ht="12.75" x14ac:dyDescent="0.2"/>
    <row r="12978" ht="12.75" x14ac:dyDescent="0.2"/>
    <row r="12979" ht="12.75" x14ac:dyDescent="0.2"/>
    <row r="12980" ht="12.75" x14ac:dyDescent="0.2"/>
    <row r="12981" ht="12.75" x14ac:dyDescent="0.2"/>
    <row r="12982" ht="12.75" x14ac:dyDescent="0.2"/>
    <row r="12983" ht="12.75" x14ac:dyDescent="0.2"/>
    <row r="12984" ht="12.75" x14ac:dyDescent="0.2"/>
    <row r="12985" ht="12.75" x14ac:dyDescent="0.2"/>
    <row r="12986" ht="12.75" x14ac:dyDescent="0.2"/>
    <row r="12987" ht="12.75" x14ac:dyDescent="0.2"/>
    <row r="12988" ht="12.75" x14ac:dyDescent="0.2"/>
    <row r="12989" ht="12.75" x14ac:dyDescent="0.2"/>
    <row r="12990" ht="12.75" x14ac:dyDescent="0.2"/>
    <row r="12991" ht="12.75" x14ac:dyDescent="0.2"/>
    <row r="12992" ht="12.75" x14ac:dyDescent="0.2"/>
    <row r="12993" ht="12.75" x14ac:dyDescent="0.2"/>
    <row r="12994" ht="12.75" x14ac:dyDescent="0.2"/>
    <row r="12995" ht="12.75" x14ac:dyDescent="0.2"/>
    <row r="12996" ht="12.75" x14ac:dyDescent="0.2"/>
    <row r="12997" ht="12.75" x14ac:dyDescent="0.2"/>
    <row r="12998" ht="12.75" x14ac:dyDescent="0.2"/>
    <row r="12999" ht="12.75" x14ac:dyDescent="0.2"/>
    <row r="13000" ht="12.75" x14ac:dyDescent="0.2"/>
    <row r="13001" ht="12.75" x14ac:dyDescent="0.2"/>
    <row r="13002" ht="12.75" x14ac:dyDescent="0.2"/>
    <row r="13003" ht="12.75" x14ac:dyDescent="0.2"/>
    <row r="13004" ht="12.75" x14ac:dyDescent="0.2"/>
    <row r="13005" ht="12.75" x14ac:dyDescent="0.2"/>
    <row r="13006" ht="12.75" x14ac:dyDescent="0.2"/>
    <row r="13007" ht="12.75" x14ac:dyDescent="0.2"/>
    <row r="13008" ht="12.75" x14ac:dyDescent="0.2"/>
    <row r="13009" ht="12.75" x14ac:dyDescent="0.2"/>
    <row r="13010" ht="12.75" x14ac:dyDescent="0.2"/>
    <row r="13011" ht="12.75" x14ac:dyDescent="0.2"/>
    <row r="13012" ht="12.75" x14ac:dyDescent="0.2"/>
    <row r="13013" ht="12.75" x14ac:dyDescent="0.2"/>
    <row r="13014" ht="12.75" x14ac:dyDescent="0.2"/>
    <row r="13015" ht="12.75" x14ac:dyDescent="0.2"/>
    <row r="13016" ht="12.75" x14ac:dyDescent="0.2"/>
    <row r="13017" ht="12.75" x14ac:dyDescent="0.2"/>
    <row r="13018" ht="12.75" x14ac:dyDescent="0.2"/>
    <row r="13019" ht="12.75" x14ac:dyDescent="0.2"/>
    <row r="13020" ht="12.75" x14ac:dyDescent="0.2"/>
    <row r="13021" ht="12.75" x14ac:dyDescent="0.2"/>
    <row r="13022" ht="12.75" x14ac:dyDescent="0.2"/>
    <row r="13023" ht="12.75" x14ac:dyDescent="0.2"/>
    <row r="13024" ht="12.75" x14ac:dyDescent="0.2"/>
    <row r="13025" ht="12.75" x14ac:dyDescent="0.2"/>
    <row r="13026" ht="12.75" x14ac:dyDescent="0.2"/>
    <row r="13027" ht="12.75" x14ac:dyDescent="0.2"/>
    <row r="13028" ht="12.75" x14ac:dyDescent="0.2"/>
    <row r="13029" ht="12.75" x14ac:dyDescent="0.2"/>
    <row r="13030" ht="12.75" x14ac:dyDescent="0.2"/>
    <row r="13031" ht="12.75" x14ac:dyDescent="0.2"/>
    <row r="13032" ht="12.75" x14ac:dyDescent="0.2"/>
    <row r="13033" ht="12.75" x14ac:dyDescent="0.2"/>
    <row r="13034" ht="12.75" x14ac:dyDescent="0.2"/>
    <row r="13035" ht="12.75" x14ac:dyDescent="0.2"/>
    <row r="13036" ht="12.75" x14ac:dyDescent="0.2"/>
    <row r="13037" ht="12.75" x14ac:dyDescent="0.2"/>
    <row r="13038" ht="12.75" x14ac:dyDescent="0.2"/>
    <row r="13039" ht="12.75" x14ac:dyDescent="0.2"/>
    <row r="13040" ht="12.75" x14ac:dyDescent="0.2"/>
    <row r="13041" ht="12.75" x14ac:dyDescent="0.2"/>
    <row r="13042" ht="12.75" x14ac:dyDescent="0.2"/>
    <row r="13043" ht="12.75" x14ac:dyDescent="0.2"/>
    <row r="13044" ht="12.75" x14ac:dyDescent="0.2"/>
    <row r="13045" ht="12.75" x14ac:dyDescent="0.2"/>
    <row r="13046" ht="12.75" x14ac:dyDescent="0.2"/>
    <row r="13047" ht="12.75" x14ac:dyDescent="0.2"/>
    <row r="13048" ht="12.75" x14ac:dyDescent="0.2"/>
    <row r="13049" ht="12.75" x14ac:dyDescent="0.2"/>
    <row r="13050" ht="12.75" x14ac:dyDescent="0.2"/>
    <row r="13051" ht="12.75" x14ac:dyDescent="0.2"/>
    <row r="13052" ht="12.75" x14ac:dyDescent="0.2"/>
    <row r="13053" ht="12.75" x14ac:dyDescent="0.2"/>
    <row r="13054" ht="12.75" x14ac:dyDescent="0.2"/>
    <row r="13055" ht="12.75" x14ac:dyDescent="0.2"/>
    <row r="13056" ht="12.75" x14ac:dyDescent="0.2"/>
    <row r="13057" ht="12.75" x14ac:dyDescent="0.2"/>
    <row r="13058" ht="12.75" x14ac:dyDescent="0.2"/>
    <row r="13059" ht="12.75" x14ac:dyDescent="0.2"/>
    <row r="13060" ht="12.75" x14ac:dyDescent="0.2"/>
    <row r="13061" ht="12.75" x14ac:dyDescent="0.2"/>
    <row r="13062" ht="12.75" x14ac:dyDescent="0.2"/>
    <row r="13063" ht="12.75" x14ac:dyDescent="0.2"/>
    <row r="13064" ht="12.75" x14ac:dyDescent="0.2"/>
    <row r="13065" ht="12.75" x14ac:dyDescent="0.2"/>
    <row r="13066" ht="12.75" x14ac:dyDescent="0.2"/>
    <row r="13067" ht="12.75" x14ac:dyDescent="0.2"/>
    <row r="13068" ht="12.75" x14ac:dyDescent="0.2"/>
    <row r="13069" ht="12.75" x14ac:dyDescent="0.2"/>
    <row r="13070" ht="12.75" x14ac:dyDescent="0.2"/>
    <row r="13071" ht="12.75" x14ac:dyDescent="0.2"/>
    <row r="13072" ht="12.75" x14ac:dyDescent="0.2"/>
    <row r="13073" ht="12.75" x14ac:dyDescent="0.2"/>
    <row r="13074" ht="12.75" x14ac:dyDescent="0.2"/>
    <row r="13075" ht="12.75" x14ac:dyDescent="0.2"/>
    <row r="13076" ht="12.75" x14ac:dyDescent="0.2"/>
    <row r="13077" ht="12.75" x14ac:dyDescent="0.2"/>
    <row r="13078" ht="12.75" x14ac:dyDescent="0.2"/>
    <row r="13079" ht="12.75" x14ac:dyDescent="0.2"/>
    <row r="13080" ht="12.75" x14ac:dyDescent="0.2"/>
    <row r="13081" ht="12.75" x14ac:dyDescent="0.2"/>
    <row r="13082" ht="12.75" x14ac:dyDescent="0.2"/>
    <row r="13083" ht="12.75" x14ac:dyDescent="0.2"/>
    <row r="13084" ht="12.75" x14ac:dyDescent="0.2"/>
    <row r="13085" ht="12.75" x14ac:dyDescent="0.2"/>
    <row r="13086" ht="12.75" x14ac:dyDescent="0.2"/>
    <row r="13087" ht="12.75" x14ac:dyDescent="0.2"/>
    <row r="13088" ht="12.75" x14ac:dyDescent="0.2"/>
    <row r="13089" ht="12.75" x14ac:dyDescent="0.2"/>
    <row r="13090" ht="12.75" x14ac:dyDescent="0.2"/>
    <row r="13091" ht="12.75" x14ac:dyDescent="0.2"/>
    <row r="13092" ht="12.75" x14ac:dyDescent="0.2"/>
    <row r="13093" ht="12.75" x14ac:dyDescent="0.2"/>
    <row r="13094" ht="12.75" x14ac:dyDescent="0.2"/>
    <row r="13095" ht="12.75" x14ac:dyDescent="0.2"/>
    <row r="13096" ht="12.75" x14ac:dyDescent="0.2"/>
    <row r="13097" ht="12.75" x14ac:dyDescent="0.2"/>
    <row r="13098" ht="12.75" x14ac:dyDescent="0.2"/>
    <row r="13099" ht="12.75" x14ac:dyDescent="0.2"/>
    <row r="13100" ht="12.75" x14ac:dyDescent="0.2"/>
    <row r="13101" ht="12.75" x14ac:dyDescent="0.2"/>
    <row r="13102" ht="12.75" x14ac:dyDescent="0.2"/>
    <row r="13103" ht="12.75" x14ac:dyDescent="0.2"/>
    <row r="13104" ht="12.75" x14ac:dyDescent="0.2"/>
    <row r="13105" ht="12.75" x14ac:dyDescent="0.2"/>
    <row r="13106" ht="12.75" x14ac:dyDescent="0.2"/>
    <row r="13107" ht="12.75" x14ac:dyDescent="0.2"/>
    <row r="13108" ht="12.75" x14ac:dyDescent="0.2"/>
    <row r="13109" ht="12.75" x14ac:dyDescent="0.2"/>
    <row r="13110" ht="12.75" x14ac:dyDescent="0.2"/>
    <row r="13111" ht="12.75" x14ac:dyDescent="0.2"/>
    <row r="13112" ht="12.75" x14ac:dyDescent="0.2"/>
    <row r="13113" ht="12.75" x14ac:dyDescent="0.2"/>
    <row r="13114" ht="12.75" x14ac:dyDescent="0.2"/>
    <row r="13115" ht="12.75" x14ac:dyDescent="0.2"/>
    <row r="13116" ht="12.75" x14ac:dyDescent="0.2"/>
    <row r="13117" ht="12.75" x14ac:dyDescent="0.2"/>
    <row r="13118" ht="12.75" x14ac:dyDescent="0.2"/>
    <row r="13119" ht="12.75" x14ac:dyDescent="0.2"/>
    <row r="13120" ht="12.75" x14ac:dyDescent="0.2"/>
    <row r="13121" ht="12.75" x14ac:dyDescent="0.2"/>
    <row r="13122" ht="12.75" x14ac:dyDescent="0.2"/>
    <row r="13123" ht="12.75" x14ac:dyDescent="0.2"/>
    <row r="13124" ht="12.75" x14ac:dyDescent="0.2"/>
    <row r="13125" ht="12.75" x14ac:dyDescent="0.2"/>
    <row r="13126" ht="12.75" x14ac:dyDescent="0.2"/>
    <row r="13127" ht="12.75" x14ac:dyDescent="0.2"/>
    <row r="13128" ht="12.75" x14ac:dyDescent="0.2"/>
    <row r="13129" ht="12.75" x14ac:dyDescent="0.2"/>
    <row r="13130" ht="12.75" x14ac:dyDescent="0.2"/>
    <row r="13131" ht="12.75" x14ac:dyDescent="0.2"/>
    <row r="13132" ht="12.75" x14ac:dyDescent="0.2"/>
    <row r="13133" ht="12.75" x14ac:dyDescent="0.2"/>
    <row r="13134" ht="12.75" x14ac:dyDescent="0.2"/>
    <row r="13135" ht="12.75" x14ac:dyDescent="0.2"/>
    <row r="13136" ht="12.75" x14ac:dyDescent="0.2"/>
    <row r="13137" ht="12.75" x14ac:dyDescent="0.2"/>
    <row r="13138" ht="12.75" x14ac:dyDescent="0.2"/>
    <row r="13139" ht="12.75" x14ac:dyDescent="0.2"/>
    <row r="13140" ht="12.75" x14ac:dyDescent="0.2"/>
    <row r="13141" ht="12.75" x14ac:dyDescent="0.2"/>
    <row r="13142" ht="12.75" x14ac:dyDescent="0.2"/>
    <row r="13143" ht="12.75" x14ac:dyDescent="0.2"/>
    <row r="13144" ht="12.75" x14ac:dyDescent="0.2"/>
    <row r="13145" ht="12.75" x14ac:dyDescent="0.2"/>
    <row r="13146" ht="12.75" x14ac:dyDescent="0.2"/>
    <row r="13147" ht="12.75" x14ac:dyDescent="0.2"/>
    <row r="13148" ht="12.75" x14ac:dyDescent="0.2"/>
    <row r="13149" ht="12.75" x14ac:dyDescent="0.2"/>
    <row r="13150" ht="12.75" x14ac:dyDescent="0.2"/>
    <row r="13151" ht="12.75" x14ac:dyDescent="0.2"/>
    <row r="13152" ht="12.75" x14ac:dyDescent="0.2"/>
    <row r="13153" ht="12.75" x14ac:dyDescent="0.2"/>
    <row r="13154" ht="12.75" x14ac:dyDescent="0.2"/>
    <row r="13155" ht="12.75" x14ac:dyDescent="0.2"/>
    <row r="13156" ht="12.75" x14ac:dyDescent="0.2"/>
    <row r="13157" ht="12.75" x14ac:dyDescent="0.2"/>
    <row r="13158" ht="12.75" x14ac:dyDescent="0.2"/>
    <row r="13159" ht="12.75" x14ac:dyDescent="0.2"/>
    <row r="13160" ht="12.75" x14ac:dyDescent="0.2"/>
    <row r="13161" ht="12.75" x14ac:dyDescent="0.2"/>
    <row r="13162" ht="12.75" x14ac:dyDescent="0.2"/>
    <row r="13163" ht="12.75" x14ac:dyDescent="0.2"/>
    <row r="13164" ht="12.75" x14ac:dyDescent="0.2"/>
    <row r="13165" ht="12.75" x14ac:dyDescent="0.2"/>
    <row r="13166" ht="12.75" x14ac:dyDescent="0.2"/>
    <row r="13167" ht="12.75" x14ac:dyDescent="0.2"/>
    <row r="13168" ht="12.75" x14ac:dyDescent="0.2"/>
    <row r="13169" ht="12.75" x14ac:dyDescent="0.2"/>
    <row r="13170" ht="12.75" x14ac:dyDescent="0.2"/>
    <row r="13171" ht="12.75" x14ac:dyDescent="0.2"/>
    <row r="13172" ht="12.75" x14ac:dyDescent="0.2"/>
    <row r="13173" ht="12.75" x14ac:dyDescent="0.2"/>
    <row r="13174" ht="12.75" x14ac:dyDescent="0.2"/>
    <row r="13175" ht="12.75" x14ac:dyDescent="0.2"/>
    <row r="13176" ht="12.75" x14ac:dyDescent="0.2"/>
    <row r="13177" ht="12.75" x14ac:dyDescent="0.2"/>
    <row r="13178" ht="12.75" x14ac:dyDescent="0.2"/>
    <row r="13179" ht="12.75" x14ac:dyDescent="0.2"/>
    <row r="13180" ht="12.75" x14ac:dyDescent="0.2"/>
    <row r="13181" ht="12.75" x14ac:dyDescent="0.2"/>
    <row r="13182" ht="12.75" x14ac:dyDescent="0.2"/>
    <row r="13183" ht="12.75" x14ac:dyDescent="0.2"/>
    <row r="13184" ht="12.75" x14ac:dyDescent="0.2"/>
    <row r="13185" ht="12.75" x14ac:dyDescent="0.2"/>
    <row r="13186" ht="12.75" x14ac:dyDescent="0.2"/>
    <row r="13187" ht="12.75" x14ac:dyDescent="0.2"/>
    <row r="13188" ht="12.75" x14ac:dyDescent="0.2"/>
    <row r="13189" ht="12.75" x14ac:dyDescent="0.2"/>
    <row r="13190" ht="12.75" x14ac:dyDescent="0.2"/>
    <row r="13191" ht="12.75" x14ac:dyDescent="0.2"/>
    <row r="13192" ht="12.75" x14ac:dyDescent="0.2"/>
    <row r="13193" ht="12.75" x14ac:dyDescent="0.2"/>
    <row r="13194" ht="12.75" x14ac:dyDescent="0.2"/>
    <row r="13195" ht="12.75" x14ac:dyDescent="0.2"/>
    <row r="13196" ht="12.75" x14ac:dyDescent="0.2"/>
    <row r="13197" ht="12.75" x14ac:dyDescent="0.2"/>
    <row r="13198" ht="12.75" x14ac:dyDescent="0.2"/>
    <row r="13199" ht="12.75" x14ac:dyDescent="0.2"/>
    <row r="13200" ht="12.75" x14ac:dyDescent="0.2"/>
    <row r="13201" ht="12.75" x14ac:dyDescent="0.2"/>
    <row r="13202" ht="12.75" x14ac:dyDescent="0.2"/>
    <row r="13203" ht="12.75" x14ac:dyDescent="0.2"/>
    <row r="13204" ht="12.75" x14ac:dyDescent="0.2"/>
    <row r="13205" ht="12.75" x14ac:dyDescent="0.2"/>
    <row r="13206" ht="12.75" x14ac:dyDescent="0.2"/>
    <row r="13207" ht="12.75" x14ac:dyDescent="0.2"/>
    <row r="13208" ht="12.75" x14ac:dyDescent="0.2"/>
    <row r="13209" ht="12.75" x14ac:dyDescent="0.2"/>
    <row r="13210" ht="12.75" x14ac:dyDescent="0.2"/>
    <row r="13211" ht="12.75" x14ac:dyDescent="0.2"/>
    <row r="13212" ht="12.75" x14ac:dyDescent="0.2"/>
    <row r="13213" ht="12.75" x14ac:dyDescent="0.2"/>
    <row r="13214" ht="12.75" x14ac:dyDescent="0.2"/>
    <row r="13215" ht="12.75" x14ac:dyDescent="0.2"/>
    <row r="13216" ht="12.75" x14ac:dyDescent="0.2"/>
    <row r="13217" ht="12.75" x14ac:dyDescent="0.2"/>
    <row r="13218" ht="12.75" x14ac:dyDescent="0.2"/>
    <row r="13219" ht="12.75" x14ac:dyDescent="0.2"/>
    <row r="13220" ht="12.75" x14ac:dyDescent="0.2"/>
    <row r="13221" ht="12.75" x14ac:dyDescent="0.2"/>
    <row r="13222" ht="12.75" x14ac:dyDescent="0.2"/>
    <row r="13223" ht="12.75" x14ac:dyDescent="0.2"/>
    <row r="13224" ht="12.75" x14ac:dyDescent="0.2"/>
    <row r="13225" ht="12.75" x14ac:dyDescent="0.2"/>
    <row r="13226" ht="12.75" x14ac:dyDescent="0.2"/>
    <row r="13227" ht="12.75" x14ac:dyDescent="0.2"/>
    <row r="13228" ht="12.75" x14ac:dyDescent="0.2"/>
    <row r="13229" ht="12.75" x14ac:dyDescent="0.2"/>
    <row r="13230" ht="12.75" x14ac:dyDescent="0.2"/>
    <row r="13231" ht="12.75" x14ac:dyDescent="0.2"/>
    <row r="13232" ht="12.75" x14ac:dyDescent="0.2"/>
    <row r="13233" ht="12.75" x14ac:dyDescent="0.2"/>
    <row r="13234" ht="12.75" x14ac:dyDescent="0.2"/>
    <row r="13235" ht="12.75" x14ac:dyDescent="0.2"/>
    <row r="13236" ht="12.75" x14ac:dyDescent="0.2"/>
    <row r="13237" ht="12.75" x14ac:dyDescent="0.2"/>
    <row r="13238" ht="12.75" x14ac:dyDescent="0.2"/>
    <row r="13239" ht="12.75" x14ac:dyDescent="0.2"/>
    <row r="13240" ht="12.75" x14ac:dyDescent="0.2"/>
    <row r="13241" ht="12.75" x14ac:dyDescent="0.2"/>
    <row r="13242" ht="12.75" x14ac:dyDescent="0.2"/>
    <row r="13243" ht="12.75" x14ac:dyDescent="0.2"/>
    <row r="13244" ht="12.75" x14ac:dyDescent="0.2"/>
    <row r="13245" ht="12.75" x14ac:dyDescent="0.2"/>
    <row r="13246" ht="12.75" x14ac:dyDescent="0.2"/>
    <row r="13247" ht="12.75" x14ac:dyDescent="0.2"/>
    <row r="13248" ht="12.75" x14ac:dyDescent="0.2"/>
    <row r="13249" ht="12.75" x14ac:dyDescent="0.2"/>
    <row r="13250" ht="12.75" x14ac:dyDescent="0.2"/>
    <row r="13251" ht="12.75" x14ac:dyDescent="0.2"/>
    <row r="13252" ht="12.75" x14ac:dyDescent="0.2"/>
    <row r="13253" ht="12.75" x14ac:dyDescent="0.2"/>
    <row r="13254" ht="12.75" x14ac:dyDescent="0.2"/>
    <row r="13255" ht="12.75" x14ac:dyDescent="0.2"/>
    <row r="13256" ht="12.75" x14ac:dyDescent="0.2"/>
    <row r="13257" ht="12.75" x14ac:dyDescent="0.2"/>
    <row r="13258" ht="12.75" x14ac:dyDescent="0.2"/>
    <row r="13259" ht="12.75" x14ac:dyDescent="0.2"/>
    <row r="13260" ht="12.75" x14ac:dyDescent="0.2"/>
    <row r="13261" ht="12.75" x14ac:dyDescent="0.2"/>
    <row r="13262" ht="12.75" x14ac:dyDescent="0.2"/>
    <row r="13263" ht="12.75" x14ac:dyDescent="0.2"/>
    <row r="13264" ht="12.75" x14ac:dyDescent="0.2"/>
    <row r="13265" ht="12.75" x14ac:dyDescent="0.2"/>
    <row r="13266" ht="12.75" x14ac:dyDescent="0.2"/>
    <row r="13267" ht="12.75" x14ac:dyDescent="0.2"/>
    <row r="13268" ht="12.75" x14ac:dyDescent="0.2"/>
    <row r="13269" ht="12.75" x14ac:dyDescent="0.2"/>
    <row r="13270" ht="12.75" x14ac:dyDescent="0.2"/>
    <row r="13271" ht="12.75" x14ac:dyDescent="0.2"/>
    <row r="13272" ht="12.75" x14ac:dyDescent="0.2"/>
    <row r="13273" ht="12.75" x14ac:dyDescent="0.2"/>
    <row r="13274" ht="12.75" x14ac:dyDescent="0.2"/>
    <row r="13275" ht="12.75" x14ac:dyDescent="0.2"/>
    <row r="13276" ht="12.75" x14ac:dyDescent="0.2"/>
    <row r="13277" ht="12.75" x14ac:dyDescent="0.2"/>
    <row r="13278" ht="12.75" x14ac:dyDescent="0.2"/>
    <row r="13279" ht="12.75" x14ac:dyDescent="0.2"/>
    <row r="13280" ht="12.75" x14ac:dyDescent="0.2"/>
    <row r="13281" ht="12.75" x14ac:dyDescent="0.2"/>
    <row r="13282" ht="12.75" x14ac:dyDescent="0.2"/>
    <row r="13283" ht="12.75" x14ac:dyDescent="0.2"/>
    <row r="13284" ht="12.75" x14ac:dyDescent="0.2"/>
    <row r="13285" ht="12.75" x14ac:dyDescent="0.2"/>
    <row r="13286" ht="12.75" x14ac:dyDescent="0.2"/>
    <row r="13287" ht="12.75" x14ac:dyDescent="0.2"/>
    <row r="13288" ht="12.75" x14ac:dyDescent="0.2"/>
    <row r="13289" ht="12.75" x14ac:dyDescent="0.2"/>
    <row r="13290" ht="12.75" x14ac:dyDescent="0.2"/>
    <row r="13291" ht="12.75" x14ac:dyDescent="0.2"/>
    <row r="13292" ht="12.75" x14ac:dyDescent="0.2"/>
    <row r="13293" ht="12.75" x14ac:dyDescent="0.2"/>
    <row r="13294" ht="12.75" x14ac:dyDescent="0.2"/>
    <row r="13295" ht="12.75" x14ac:dyDescent="0.2"/>
    <row r="13296" ht="12.75" x14ac:dyDescent="0.2"/>
    <row r="13297" ht="12.75" x14ac:dyDescent="0.2"/>
    <row r="13298" ht="12.75" x14ac:dyDescent="0.2"/>
    <row r="13299" ht="12.75" x14ac:dyDescent="0.2"/>
    <row r="13300" ht="12.75" x14ac:dyDescent="0.2"/>
    <row r="13301" ht="12.75" x14ac:dyDescent="0.2"/>
    <row r="13302" ht="12.75" x14ac:dyDescent="0.2"/>
    <row r="13303" ht="12.75" x14ac:dyDescent="0.2"/>
    <row r="13304" ht="12.75" x14ac:dyDescent="0.2"/>
    <row r="13305" ht="12.75" x14ac:dyDescent="0.2"/>
    <row r="13306" ht="12.75" x14ac:dyDescent="0.2"/>
    <row r="13307" ht="12.75" x14ac:dyDescent="0.2"/>
    <row r="13308" ht="12.75" x14ac:dyDescent="0.2"/>
    <row r="13309" ht="12.75" x14ac:dyDescent="0.2"/>
    <row r="13310" ht="12.75" x14ac:dyDescent="0.2"/>
    <row r="13311" ht="12.75" x14ac:dyDescent="0.2"/>
    <row r="13312" ht="12.75" x14ac:dyDescent="0.2"/>
    <row r="13313" ht="12.75" x14ac:dyDescent="0.2"/>
    <row r="13314" ht="12.75" x14ac:dyDescent="0.2"/>
    <row r="13315" ht="12.75" x14ac:dyDescent="0.2"/>
    <row r="13316" ht="12.75" x14ac:dyDescent="0.2"/>
    <row r="13317" ht="12.75" x14ac:dyDescent="0.2"/>
    <row r="13318" ht="12.75" x14ac:dyDescent="0.2"/>
    <row r="13319" ht="12.75" x14ac:dyDescent="0.2"/>
    <row r="13320" ht="12.75" x14ac:dyDescent="0.2"/>
    <row r="13321" ht="12.75" x14ac:dyDescent="0.2"/>
    <row r="13322" ht="12.75" x14ac:dyDescent="0.2"/>
    <row r="13323" ht="12.75" x14ac:dyDescent="0.2"/>
    <row r="13324" ht="12.75" x14ac:dyDescent="0.2"/>
    <row r="13325" ht="12.75" x14ac:dyDescent="0.2"/>
    <row r="13326" ht="12.75" x14ac:dyDescent="0.2"/>
    <row r="13327" ht="12.75" x14ac:dyDescent="0.2"/>
    <row r="13328" ht="12.75" x14ac:dyDescent="0.2"/>
    <row r="13329" ht="12.75" x14ac:dyDescent="0.2"/>
    <row r="13330" ht="12.75" x14ac:dyDescent="0.2"/>
    <row r="13331" ht="12.75" x14ac:dyDescent="0.2"/>
    <row r="13332" ht="12.75" x14ac:dyDescent="0.2"/>
    <row r="13333" ht="12.75" x14ac:dyDescent="0.2"/>
    <row r="13334" ht="12.75" x14ac:dyDescent="0.2"/>
    <row r="13335" ht="12.75" x14ac:dyDescent="0.2"/>
    <row r="13336" ht="12.75" x14ac:dyDescent="0.2"/>
    <row r="13337" ht="12.75" x14ac:dyDescent="0.2"/>
    <row r="13338" ht="12.75" x14ac:dyDescent="0.2"/>
    <row r="13339" ht="12.75" x14ac:dyDescent="0.2"/>
    <row r="13340" ht="12.75" x14ac:dyDescent="0.2"/>
    <row r="13341" ht="12.75" x14ac:dyDescent="0.2"/>
    <row r="13342" ht="12.75" x14ac:dyDescent="0.2"/>
    <row r="13343" ht="12.75" x14ac:dyDescent="0.2"/>
    <row r="13344" ht="12.75" x14ac:dyDescent="0.2"/>
    <row r="13345" ht="12.75" x14ac:dyDescent="0.2"/>
    <row r="13346" ht="12.75" x14ac:dyDescent="0.2"/>
    <row r="13347" ht="12.75" x14ac:dyDescent="0.2"/>
    <row r="13348" ht="12.75" x14ac:dyDescent="0.2"/>
    <row r="13349" ht="12.75" x14ac:dyDescent="0.2"/>
    <row r="13350" ht="12.75" x14ac:dyDescent="0.2"/>
    <row r="13351" ht="12.75" x14ac:dyDescent="0.2"/>
    <row r="13352" ht="12.75" x14ac:dyDescent="0.2"/>
    <row r="13353" ht="12.75" x14ac:dyDescent="0.2"/>
    <row r="13354" ht="12.75" x14ac:dyDescent="0.2"/>
    <row r="13355" ht="12.75" x14ac:dyDescent="0.2"/>
    <row r="13356" ht="12.75" x14ac:dyDescent="0.2"/>
    <row r="13357" ht="12.75" x14ac:dyDescent="0.2"/>
    <row r="13358" ht="12.75" x14ac:dyDescent="0.2"/>
    <row r="13359" ht="12.75" x14ac:dyDescent="0.2"/>
    <row r="13360" ht="12.75" x14ac:dyDescent="0.2"/>
    <row r="13361" ht="12.75" x14ac:dyDescent="0.2"/>
    <row r="13362" ht="12.75" x14ac:dyDescent="0.2"/>
    <row r="13363" ht="12.75" x14ac:dyDescent="0.2"/>
    <row r="13364" ht="12.75" x14ac:dyDescent="0.2"/>
    <row r="13365" ht="12.75" x14ac:dyDescent="0.2"/>
    <row r="13366" ht="12.75" x14ac:dyDescent="0.2"/>
    <row r="13367" ht="12.75" x14ac:dyDescent="0.2"/>
    <row r="13368" ht="12.75" x14ac:dyDescent="0.2"/>
    <row r="13369" ht="12.75" x14ac:dyDescent="0.2"/>
    <row r="13370" ht="12.75" x14ac:dyDescent="0.2"/>
    <row r="13371" ht="12.75" x14ac:dyDescent="0.2"/>
    <row r="13372" ht="12.75" x14ac:dyDescent="0.2"/>
    <row r="13373" ht="12.75" x14ac:dyDescent="0.2"/>
    <row r="13374" ht="12.75" x14ac:dyDescent="0.2"/>
    <row r="13375" ht="12.75" x14ac:dyDescent="0.2"/>
    <row r="13376" ht="12.75" x14ac:dyDescent="0.2"/>
    <row r="13377" ht="12.75" x14ac:dyDescent="0.2"/>
    <row r="13378" ht="12.75" x14ac:dyDescent="0.2"/>
    <row r="13379" ht="12.75" x14ac:dyDescent="0.2"/>
    <row r="13380" ht="12.75" x14ac:dyDescent="0.2"/>
    <row r="13381" ht="12.75" x14ac:dyDescent="0.2"/>
    <row r="13382" ht="12.75" x14ac:dyDescent="0.2"/>
    <row r="13383" ht="12.75" x14ac:dyDescent="0.2"/>
    <row r="13384" ht="12.75" x14ac:dyDescent="0.2"/>
    <row r="13385" ht="12.75" x14ac:dyDescent="0.2"/>
    <row r="13386" ht="12.75" x14ac:dyDescent="0.2"/>
    <row r="13387" ht="12.75" x14ac:dyDescent="0.2"/>
    <row r="13388" ht="12.75" x14ac:dyDescent="0.2"/>
    <row r="13389" ht="12.75" x14ac:dyDescent="0.2"/>
    <row r="13390" ht="12.75" x14ac:dyDescent="0.2"/>
    <row r="13391" ht="12.75" x14ac:dyDescent="0.2"/>
    <row r="13392" ht="12.75" x14ac:dyDescent="0.2"/>
    <row r="13393" ht="12.75" x14ac:dyDescent="0.2"/>
    <row r="13394" ht="12.75" x14ac:dyDescent="0.2"/>
    <row r="13395" ht="12.75" x14ac:dyDescent="0.2"/>
    <row r="13396" ht="12.75" x14ac:dyDescent="0.2"/>
    <row r="13397" ht="12.75" x14ac:dyDescent="0.2"/>
    <row r="13398" ht="12.75" x14ac:dyDescent="0.2"/>
    <row r="13399" ht="12.75" x14ac:dyDescent="0.2"/>
    <row r="13400" ht="12.75" x14ac:dyDescent="0.2"/>
    <row r="13401" ht="12.75" x14ac:dyDescent="0.2"/>
    <row r="13402" ht="12.75" x14ac:dyDescent="0.2"/>
    <row r="13403" ht="12.75" x14ac:dyDescent="0.2"/>
    <row r="13404" ht="12.75" x14ac:dyDescent="0.2"/>
    <row r="13405" ht="12.75" x14ac:dyDescent="0.2"/>
    <row r="13406" ht="12.75" x14ac:dyDescent="0.2"/>
    <row r="13407" ht="12.75" x14ac:dyDescent="0.2"/>
    <row r="13408" ht="12.75" x14ac:dyDescent="0.2"/>
    <row r="13409" ht="12.75" x14ac:dyDescent="0.2"/>
    <row r="13410" ht="12.75" x14ac:dyDescent="0.2"/>
    <row r="13411" ht="12.75" x14ac:dyDescent="0.2"/>
    <row r="13412" ht="12.75" x14ac:dyDescent="0.2"/>
    <row r="13413" ht="12.75" x14ac:dyDescent="0.2"/>
    <row r="13414" ht="12.75" x14ac:dyDescent="0.2"/>
    <row r="13415" ht="12.75" x14ac:dyDescent="0.2"/>
    <row r="13416" ht="12.75" x14ac:dyDescent="0.2"/>
    <row r="13417" ht="12.75" x14ac:dyDescent="0.2"/>
    <row r="13418" ht="12.75" x14ac:dyDescent="0.2"/>
    <row r="13419" ht="12.75" x14ac:dyDescent="0.2"/>
    <row r="13420" ht="12.75" x14ac:dyDescent="0.2"/>
    <row r="13421" ht="12.75" x14ac:dyDescent="0.2"/>
    <row r="13422" ht="12.75" x14ac:dyDescent="0.2"/>
    <row r="13423" ht="12.75" x14ac:dyDescent="0.2"/>
    <row r="13424" ht="12.75" x14ac:dyDescent="0.2"/>
    <row r="13425" ht="12.75" x14ac:dyDescent="0.2"/>
    <row r="13426" ht="12.75" x14ac:dyDescent="0.2"/>
    <row r="13427" ht="12.75" x14ac:dyDescent="0.2"/>
    <row r="13428" ht="12.75" x14ac:dyDescent="0.2"/>
    <row r="13429" ht="12.75" x14ac:dyDescent="0.2"/>
    <row r="13430" ht="12.75" x14ac:dyDescent="0.2"/>
    <row r="13431" ht="12.75" x14ac:dyDescent="0.2"/>
    <row r="13432" ht="12.75" x14ac:dyDescent="0.2"/>
    <row r="13433" ht="12.75" x14ac:dyDescent="0.2"/>
    <row r="13434" ht="12.75" x14ac:dyDescent="0.2"/>
    <row r="13435" ht="12.75" x14ac:dyDescent="0.2"/>
    <row r="13436" ht="12.75" x14ac:dyDescent="0.2"/>
    <row r="13437" ht="12.75" x14ac:dyDescent="0.2"/>
    <row r="13438" ht="12.75" x14ac:dyDescent="0.2"/>
    <row r="13439" ht="12.75" x14ac:dyDescent="0.2"/>
    <row r="13440" ht="12.75" x14ac:dyDescent="0.2"/>
    <row r="13441" ht="12.75" x14ac:dyDescent="0.2"/>
    <row r="13442" ht="12.75" x14ac:dyDescent="0.2"/>
    <row r="13443" ht="12.75" x14ac:dyDescent="0.2"/>
    <row r="13444" ht="12.75" x14ac:dyDescent="0.2"/>
    <row r="13445" ht="12.75" x14ac:dyDescent="0.2"/>
    <row r="13446" ht="12.75" x14ac:dyDescent="0.2"/>
    <row r="13447" ht="12.75" x14ac:dyDescent="0.2"/>
    <row r="13448" ht="12.75" x14ac:dyDescent="0.2"/>
    <row r="13449" ht="12.75" x14ac:dyDescent="0.2"/>
    <row r="13450" ht="12.75" x14ac:dyDescent="0.2"/>
    <row r="13451" ht="12.75" x14ac:dyDescent="0.2"/>
    <row r="13452" ht="12.75" x14ac:dyDescent="0.2"/>
    <row r="13453" ht="12.75" x14ac:dyDescent="0.2"/>
    <row r="13454" ht="12.75" x14ac:dyDescent="0.2"/>
    <row r="13455" ht="12.75" x14ac:dyDescent="0.2"/>
    <row r="13456" ht="12.75" x14ac:dyDescent="0.2"/>
    <row r="13457" ht="12.75" x14ac:dyDescent="0.2"/>
    <row r="13458" ht="12.75" x14ac:dyDescent="0.2"/>
    <row r="13459" ht="12.75" x14ac:dyDescent="0.2"/>
    <row r="13460" ht="12.75" x14ac:dyDescent="0.2"/>
    <row r="13461" ht="12.75" x14ac:dyDescent="0.2"/>
    <row r="13462" ht="12.75" x14ac:dyDescent="0.2"/>
    <row r="13463" ht="12.75" x14ac:dyDescent="0.2"/>
    <row r="13464" ht="12.75" x14ac:dyDescent="0.2"/>
    <row r="13465" ht="12.75" x14ac:dyDescent="0.2"/>
    <row r="13466" ht="12.75" x14ac:dyDescent="0.2"/>
    <row r="13467" ht="12.75" x14ac:dyDescent="0.2"/>
    <row r="13468" ht="12.75" x14ac:dyDescent="0.2"/>
    <row r="13469" ht="12.75" x14ac:dyDescent="0.2"/>
    <row r="13470" ht="12.75" x14ac:dyDescent="0.2"/>
    <row r="13471" ht="12.75" x14ac:dyDescent="0.2"/>
    <row r="13472" ht="12.75" x14ac:dyDescent="0.2"/>
    <row r="13473" ht="12.75" x14ac:dyDescent="0.2"/>
    <row r="13474" ht="12.75" x14ac:dyDescent="0.2"/>
    <row r="13475" ht="12.75" x14ac:dyDescent="0.2"/>
    <row r="13476" ht="12.75" x14ac:dyDescent="0.2"/>
    <row r="13477" ht="12.75" x14ac:dyDescent="0.2"/>
    <row r="13478" ht="12.75" x14ac:dyDescent="0.2"/>
    <row r="13479" ht="12.75" x14ac:dyDescent="0.2"/>
    <row r="13480" ht="12.75" x14ac:dyDescent="0.2"/>
    <row r="13481" ht="12.75" x14ac:dyDescent="0.2"/>
    <row r="13482" ht="12.75" x14ac:dyDescent="0.2"/>
    <row r="13483" ht="12.75" x14ac:dyDescent="0.2"/>
    <row r="13484" ht="12.75" x14ac:dyDescent="0.2"/>
    <row r="13485" ht="12.75" x14ac:dyDescent="0.2"/>
    <row r="13486" ht="12.75" x14ac:dyDescent="0.2"/>
    <row r="13487" ht="12.75" x14ac:dyDescent="0.2"/>
    <row r="13488" ht="12.75" x14ac:dyDescent="0.2"/>
    <row r="13489" ht="12.75" x14ac:dyDescent="0.2"/>
    <row r="13490" ht="12.75" x14ac:dyDescent="0.2"/>
    <row r="13491" ht="12.75" x14ac:dyDescent="0.2"/>
    <row r="13492" ht="12.75" x14ac:dyDescent="0.2"/>
    <row r="13493" ht="12.75" x14ac:dyDescent="0.2"/>
    <row r="13494" ht="12.75" x14ac:dyDescent="0.2"/>
    <row r="13495" ht="12.75" x14ac:dyDescent="0.2"/>
    <row r="13496" ht="12.75" x14ac:dyDescent="0.2"/>
    <row r="13497" ht="12.75" x14ac:dyDescent="0.2"/>
    <row r="13498" ht="12.75" x14ac:dyDescent="0.2"/>
    <row r="13499" ht="12.75" x14ac:dyDescent="0.2"/>
    <row r="13500" ht="12.75" x14ac:dyDescent="0.2"/>
    <row r="13501" ht="12.75" x14ac:dyDescent="0.2"/>
    <row r="13502" ht="12.75" x14ac:dyDescent="0.2"/>
    <row r="13503" ht="12.75" x14ac:dyDescent="0.2"/>
    <row r="13504" ht="12.75" x14ac:dyDescent="0.2"/>
    <row r="13505" ht="12.75" x14ac:dyDescent="0.2"/>
    <row r="13506" ht="12.75" x14ac:dyDescent="0.2"/>
    <row r="13507" ht="12.75" x14ac:dyDescent="0.2"/>
    <row r="13508" ht="12.75" x14ac:dyDescent="0.2"/>
    <row r="13509" ht="12.75" x14ac:dyDescent="0.2"/>
    <row r="13510" ht="12.75" x14ac:dyDescent="0.2"/>
    <row r="13511" ht="12.75" x14ac:dyDescent="0.2"/>
    <row r="13512" ht="12.75" x14ac:dyDescent="0.2"/>
    <row r="13513" ht="12.75" x14ac:dyDescent="0.2"/>
    <row r="13514" ht="12.75" x14ac:dyDescent="0.2"/>
    <row r="13515" ht="12.75" x14ac:dyDescent="0.2"/>
    <row r="13516" ht="12.75" x14ac:dyDescent="0.2"/>
    <row r="13517" ht="12.75" x14ac:dyDescent="0.2"/>
    <row r="13518" ht="12.75" x14ac:dyDescent="0.2"/>
    <row r="13519" ht="12.75" x14ac:dyDescent="0.2"/>
    <row r="13520" ht="12.75" x14ac:dyDescent="0.2"/>
    <row r="13521" ht="12.75" x14ac:dyDescent="0.2"/>
    <row r="13522" ht="12.75" x14ac:dyDescent="0.2"/>
    <row r="13523" ht="12.75" x14ac:dyDescent="0.2"/>
    <row r="13524" ht="12.75" x14ac:dyDescent="0.2"/>
    <row r="13525" ht="12.75" x14ac:dyDescent="0.2"/>
    <row r="13526" ht="12.75" x14ac:dyDescent="0.2"/>
    <row r="13527" ht="12.75" x14ac:dyDescent="0.2"/>
    <row r="13528" ht="12.75" x14ac:dyDescent="0.2"/>
    <row r="13529" ht="12.75" x14ac:dyDescent="0.2"/>
    <row r="13530" ht="12.75" x14ac:dyDescent="0.2"/>
    <row r="13531" ht="12.75" x14ac:dyDescent="0.2"/>
    <row r="13532" ht="12.75" x14ac:dyDescent="0.2"/>
    <row r="13533" ht="12.75" x14ac:dyDescent="0.2"/>
    <row r="13534" ht="12.75" x14ac:dyDescent="0.2"/>
    <row r="13535" ht="12.75" x14ac:dyDescent="0.2"/>
    <row r="13536" ht="12.75" x14ac:dyDescent="0.2"/>
    <row r="13537" ht="12.75" x14ac:dyDescent="0.2"/>
    <row r="13538" ht="12.75" x14ac:dyDescent="0.2"/>
    <row r="13539" ht="12.75" x14ac:dyDescent="0.2"/>
    <row r="13540" ht="12.75" x14ac:dyDescent="0.2"/>
    <row r="13541" ht="12.75" x14ac:dyDescent="0.2"/>
    <row r="13542" ht="12.75" x14ac:dyDescent="0.2"/>
    <row r="13543" ht="12.75" x14ac:dyDescent="0.2"/>
    <row r="13544" ht="12.75" x14ac:dyDescent="0.2"/>
    <row r="13545" ht="12.75" x14ac:dyDescent="0.2"/>
    <row r="13546" ht="12.75" x14ac:dyDescent="0.2"/>
    <row r="13547" ht="12.75" x14ac:dyDescent="0.2"/>
    <row r="13548" ht="12.75" x14ac:dyDescent="0.2"/>
    <row r="13549" ht="12.75" x14ac:dyDescent="0.2"/>
    <row r="13550" ht="12.75" x14ac:dyDescent="0.2"/>
    <row r="13551" ht="12.75" x14ac:dyDescent="0.2"/>
    <row r="13552" ht="12.75" x14ac:dyDescent="0.2"/>
    <row r="13553" ht="12.75" x14ac:dyDescent="0.2"/>
    <row r="13554" ht="12.75" x14ac:dyDescent="0.2"/>
    <row r="13555" ht="12.75" x14ac:dyDescent="0.2"/>
    <row r="13556" ht="12.75" x14ac:dyDescent="0.2"/>
    <row r="13557" ht="12.75" x14ac:dyDescent="0.2"/>
    <row r="13558" ht="12.75" x14ac:dyDescent="0.2"/>
    <row r="13559" ht="12.75" x14ac:dyDescent="0.2"/>
    <row r="13560" ht="12.75" x14ac:dyDescent="0.2"/>
    <row r="13561" ht="12.75" x14ac:dyDescent="0.2"/>
    <row r="13562" ht="12.75" x14ac:dyDescent="0.2"/>
    <row r="13563" ht="12.75" x14ac:dyDescent="0.2"/>
    <row r="13564" ht="12.75" x14ac:dyDescent="0.2"/>
    <row r="13565" ht="12.75" x14ac:dyDescent="0.2"/>
    <row r="13566" ht="12.75" x14ac:dyDescent="0.2"/>
    <row r="13567" ht="12.75" x14ac:dyDescent="0.2"/>
    <row r="13568" ht="12.75" x14ac:dyDescent="0.2"/>
    <row r="13569" ht="12.75" x14ac:dyDescent="0.2"/>
    <row r="13570" ht="12.75" x14ac:dyDescent="0.2"/>
    <row r="13571" ht="12.75" x14ac:dyDescent="0.2"/>
    <row r="13572" ht="12.75" x14ac:dyDescent="0.2"/>
    <row r="13573" ht="12.75" x14ac:dyDescent="0.2"/>
    <row r="13574" ht="12.75" x14ac:dyDescent="0.2"/>
    <row r="13575" ht="12.75" x14ac:dyDescent="0.2"/>
    <row r="13576" ht="12.75" x14ac:dyDescent="0.2"/>
    <row r="13577" ht="12.75" x14ac:dyDescent="0.2"/>
    <row r="13578" ht="12.75" x14ac:dyDescent="0.2"/>
    <row r="13579" ht="12.75" x14ac:dyDescent="0.2"/>
    <row r="13580" ht="12.75" x14ac:dyDescent="0.2"/>
    <row r="13581" ht="12.75" x14ac:dyDescent="0.2"/>
    <row r="13582" ht="12.75" x14ac:dyDescent="0.2"/>
    <row r="13583" ht="12.75" x14ac:dyDescent="0.2"/>
    <row r="13584" ht="12.75" x14ac:dyDescent="0.2"/>
    <row r="13585" ht="12.75" x14ac:dyDescent="0.2"/>
    <row r="13586" ht="12.75" x14ac:dyDescent="0.2"/>
    <row r="13587" ht="12.75" x14ac:dyDescent="0.2"/>
    <row r="13588" ht="12.75" x14ac:dyDescent="0.2"/>
    <row r="13589" ht="12.75" x14ac:dyDescent="0.2"/>
    <row r="13590" ht="12.75" x14ac:dyDescent="0.2"/>
    <row r="13591" ht="12.75" x14ac:dyDescent="0.2"/>
    <row r="13592" ht="12.75" x14ac:dyDescent="0.2"/>
    <row r="13593" ht="12.75" x14ac:dyDescent="0.2"/>
    <row r="13594" ht="12.75" x14ac:dyDescent="0.2"/>
    <row r="13595" ht="12.75" x14ac:dyDescent="0.2"/>
    <row r="13596" ht="12.75" x14ac:dyDescent="0.2"/>
    <row r="13597" ht="12.75" x14ac:dyDescent="0.2"/>
    <row r="13598" ht="12.75" x14ac:dyDescent="0.2"/>
    <row r="13599" ht="12.75" x14ac:dyDescent="0.2"/>
    <row r="13600" ht="12.75" x14ac:dyDescent="0.2"/>
    <row r="13601" ht="12.75" x14ac:dyDescent="0.2"/>
    <row r="13602" ht="12.75" x14ac:dyDescent="0.2"/>
    <row r="13603" ht="12.75" x14ac:dyDescent="0.2"/>
    <row r="13604" ht="12.75" x14ac:dyDescent="0.2"/>
    <row r="13605" ht="12.75" x14ac:dyDescent="0.2"/>
    <row r="13606" ht="12.75" x14ac:dyDescent="0.2"/>
    <row r="13607" ht="12.75" x14ac:dyDescent="0.2"/>
    <row r="13608" ht="12.75" x14ac:dyDescent="0.2"/>
    <row r="13609" ht="12.75" x14ac:dyDescent="0.2"/>
    <row r="13610" ht="12.75" x14ac:dyDescent="0.2"/>
    <row r="13611" ht="12.75" x14ac:dyDescent="0.2"/>
    <row r="13612" ht="12.75" x14ac:dyDescent="0.2"/>
    <row r="13613" ht="12.75" x14ac:dyDescent="0.2"/>
    <row r="13614" ht="12.75" x14ac:dyDescent="0.2"/>
    <row r="13615" ht="12.75" x14ac:dyDescent="0.2"/>
    <row r="13616" ht="12.75" x14ac:dyDescent="0.2"/>
    <row r="13617" ht="12.75" x14ac:dyDescent="0.2"/>
    <row r="13618" ht="12.75" x14ac:dyDescent="0.2"/>
    <row r="13619" ht="12.75" x14ac:dyDescent="0.2"/>
    <row r="13620" ht="12.75" x14ac:dyDescent="0.2"/>
    <row r="13621" ht="12.75" x14ac:dyDescent="0.2"/>
    <row r="13622" ht="12.75" x14ac:dyDescent="0.2"/>
    <row r="13623" ht="12.75" x14ac:dyDescent="0.2"/>
    <row r="13624" ht="12.75" x14ac:dyDescent="0.2"/>
    <row r="13625" ht="12.75" x14ac:dyDescent="0.2"/>
    <row r="13626" ht="12.75" x14ac:dyDescent="0.2"/>
    <row r="13627" ht="12.75" x14ac:dyDescent="0.2"/>
    <row r="13628" ht="12.75" x14ac:dyDescent="0.2"/>
    <row r="13629" ht="12.75" x14ac:dyDescent="0.2"/>
    <row r="13630" ht="12.75" x14ac:dyDescent="0.2"/>
    <row r="13631" ht="12.75" x14ac:dyDescent="0.2"/>
    <row r="13632" ht="12.75" x14ac:dyDescent="0.2"/>
    <row r="13633" ht="12.75" x14ac:dyDescent="0.2"/>
    <row r="13634" ht="12.75" x14ac:dyDescent="0.2"/>
    <row r="13635" ht="12.75" x14ac:dyDescent="0.2"/>
    <row r="13636" ht="12.75" x14ac:dyDescent="0.2"/>
    <row r="13637" ht="12.75" x14ac:dyDescent="0.2"/>
    <row r="13638" ht="12.75" x14ac:dyDescent="0.2"/>
    <row r="13639" ht="12.75" x14ac:dyDescent="0.2"/>
    <row r="13640" ht="12.75" x14ac:dyDescent="0.2"/>
    <row r="13641" ht="12.75" x14ac:dyDescent="0.2"/>
    <row r="13642" ht="12.75" x14ac:dyDescent="0.2"/>
    <row r="13643" ht="12.75" x14ac:dyDescent="0.2"/>
    <row r="13644" ht="12.75" x14ac:dyDescent="0.2"/>
    <row r="13645" ht="12.75" x14ac:dyDescent="0.2"/>
    <row r="13646" ht="12.75" x14ac:dyDescent="0.2"/>
    <row r="13647" ht="12.75" x14ac:dyDescent="0.2"/>
    <row r="13648" ht="12.75" x14ac:dyDescent="0.2"/>
    <row r="13649" ht="12.75" x14ac:dyDescent="0.2"/>
    <row r="13650" ht="12.75" x14ac:dyDescent="0.2"/>
    <row r="13651" ht="12.75" x14ac:dyDescent="0.2"/>
    <row r="13652" ht="12.75" x14ac:dyDescent="0.2"/>
    <row r="13653" ht="12.75" x14ac:dyDescent="0.2"/>
    <row r="13654" ht="12.75" x14ac:dyDescent="0.2"/>
    <row r="13655" ht="12.75" x14ac:dyDescent="0.2"/>
    <row r="13656" ht="12.75" x14ac:dyDescent="0.2"/>
    <row r="13657" ht="12.75" x14ac:dyDescent="0.2"/>
    <row r="13658" ht="12.75" x14ac:dyDescent="0.2"/>
    <row r="13659" ht="12.75" x14ac:dyDescent="0.2"/>
    <row r="13660" ht="12.75" x14ac:dyDescent="0.2"/>
    <row r="13661" ht="12.75" x14ac:dyDescent="0.2"/>
    <row r="13662" ht="12.75" x14ac:dyDescent="0.2"/>
    <row r="13663" ht="12.75" x14ac:dyDescent="0.2"/>
    <row r="13664" ht="12.75" x14ac:dyDescent="0.2"/>
    <row r="13665" ht="12.75" x14ac:dyDescent="0.2"/>
    <row r="13666" ht="12.75" x14ac:dyDescent="0.2"/>
    <row r="13667" ht="12.75" x14ac:dyDescent="0.2"/>
    <row r="13668" ht="12.75" x14ac:dyDescent="0.2"/>
    <row r="13669" ht="12.75" x14ac:dyDescent="0.2"/>
    <row r="13670" ht="12.75" x14ac:dyDescent="0.2"/>
    <row r="13671" ht="12.75" x14ac:dyDescent="0.2"/>
    <row r="13672" ht="12.75" x14ac:dyDescent="0.2"/>
    <row r="13673" ht="12.75" x14ac:dyDescent="0.2"/>
    <row r="13674" ht="12.75" x14ac:dyDescent="0.2"/>
    <row r="13675" ht="12.75" x14ac:dyDescent="0.2"/>
    <row r="13676" ht="12.75" x14ac:dyDescent="0.2"/>
    <row r="13677" ht="12.75" x14ac:dyDescent="0.2"/>
    <row r="13678" ht="12.75" x14ac:dyDescent="0.2"/>
    <row r="13679" ht="12.75" x14ac:dyDescent="0.2"/>
    <row r="13680" ht="12.75" x14ac:dyDescent="0.2"/>
    <row r="13681" ht="12.75" x14ac:dyDescent="0.2"/>
    <row r="13682" ht="12.75" x14ac:dyDescent="0.2"/>
    <row r="13683" ht="12.75" x14ac:dyDescent="0.2"/>
    <row r="13684" ht="12.75" x14ac:dyDescent="0.2"/>
    <row r="13685" ht="12.75" x14ac:dyDescent="0.2"/>
    <row r="13686" ht="12.75" x14ac:dyDescent="0.2"/>
    <row r="13687" ht="12.75" x14ac:dyDescent="0.2"/>
    <row r="13688" ht="12.75" x14ac:dyDescent="0.2"/>
    <row r="13689" ht="12.75" x14ac:dyDescent="0.2"/>
    <row r="13690" ht="12.75" x14ac:dyDescent="0.2"/>
    <row r="13691" ht="12.75" x14ac:dyDescent="0.2"/>
    <row r="13692" ht="12.75" x14ac:dyDescent="0.2"/>
    <row r="13693" ht="12.75" x14ac:dyDescent="0.2"/>
    <row r="13694" ht="12.75" x14ac:dyDescent="0.2"/>
    <row r="13695" ht="12.75" x14ac:dyDescent="0.2"/>
    <row r="13696" ht="12.75" x14ac:dyDescent="0.2"/>
    <row r="13697" ht="12.75" x14ac:dyDescent="0.2"/>
    <row r="13698" ht="12.75" x14ac:dyDescent="0.2"/>
    <row r="13699" ht="12.75" x14ac:dyDescent="0.2"/>
    <row r="13700" ht="12.75" x14ac:dyDescent="0.2"/>
    <row r="13701" ht="12.75" x14ac:dyDescent="0.2"/>
    <row r="13702" ht="12.75" x14ac:dyDescent="0.2"/>
    <row r="13703" ht="12.75" x14ac:dyDescent="0.2"/>
    <row r="13704" ht="12.75" x14ac:dyDescent="0.2"/>
    <row r="13705" ht="12.75" x14ac:dyDescent="0.2"/>
    <row r="13706" ht="12.75" x14ac:dyDescent="0.2"/>
    <row r="13707" ht="12.75" x14ac:dyDescent="0.2"/>
    <row r="13708" ht="12.75" x14ac:dyDescent="0.2"/>
    <row r="13709" ht="12.75" x14ac:dyDescent="0.2"/>
    <row r="13710" ht="12.75" x14ac:dyDescent="0.2"/>
    <row r="13711" ht="12.75" x14ac:dyDescent="0.2"/>
    <row r="13712" ht="12.75" x14ac:dyDescent="0.2"/>
    <row r="13713" ht="12.75" x14ac:dyDescent="0.2"/>
    <row r="13714" ht="12.75" x14ac:dyDescent="0.2"/>
    <row r="13715" ht="12.75" x14ac:dyDescent="0.2"/>
    <row r="13716" ht="12.75" x14ac:dyDescent="0.2"/>
    <row r="13717" ht="12.75" x14ac:dyDescent="0.2"/>
    <row r="13718" ht="12.75" x14ac:dyDescent="0.2"/>
    <row r="13719" ht="12.75" x14ac:dyDescent="0.2"/>
    <row r="13720" ht="12.75" x14ac:dyDescent="0.2"/>
    <row r="13721" ht="12.75" x14ac:dyDescent="0.2"/>
    <row r="13722" ht="12.75" x14ac:dyDescent="0.2"/>
    <row r="13723" ht="12.75" x14ac:dyDescent="0.2"/>
    <row r="13724" ht="12.75" x14ac:dyDescent="0.2"/>
    <row r="13725" ht="12.75" x14ac:dyDescent="0.2"/>
    <row r="13726" ht="12.75" x14ac:dyDescent="0.2"/>
    <row r="13727" ht="12.75" x14ac:dyDescent="0.2"/>
    <row r="13728" ht="12.75" x14ac:dyDescent="0.2"/>
    <row r="13729" ht="12.75" x14ac:dyDescent="0.2"/>
    <row r="13730" ht="12.75" x14ac:dyDescent="0.2"/>
    <row r="13731" ht="12.75" x14ac:dyDescent="0.2"/>
    <row r="13732" ht="12.75" x14ac:dyDescent="0.2"/>
    <row r="13733" ht="12.75" x14ac:dyDescent="0.2"/>
    <row r="13734" ht="12.75" x14ac:dyDescent="0.2"/>
    <row r="13735" ht="12.75" x14ac:dyDescent="0.2"/>
    <row r="13736" ht="12.75" x14ac:dyDescent="0.2"/>
    <row r="13737" ht="12.75" x14ac:dyDescent="0.2"/>
    <row r="13738" ht="12.75" x14ac:dyDescent="0.2"/>
    <row r="13739" ht="12.75" x14ac:dyDescent="0.2"/>
    <row r="13740" ht="12.75" x14ac:dyDescent="0.2"/>
    <row r="13741" ht="12.75" x14ac:dyDescent="0.2"/>
    <row r="13742" ht="12.75" x14ac:dyDescent="0.2"/>
    <row r="13743" ht="12.75" x14ac:dyDescent="0.2"/>
    <row r="13744" ht="12.75" x14ac:dyDescent="0.2"/>
    <row r="13745" ht="12.75" x14ac:dyDescent="0.2"/>
    <row r="13746" ht="12.75" x14ac:dyDescent="0.2"/>
    <row r="13747" ht="12.75" x14ac:dyDescent="0.2"/>
    <row r="13748" ht="12.75" x14ac:dyDescent="0.2"/>
    <row r="13749" ht="12.75" x14ac:dyDescent="0.2"/>
    <row r="13750" ht="12.75" x14ac:dyDescent="0.2"/>
    <row r="13751" ht="12.75" x14ac:dyDescent="0.2"/>
    <row r="13752" ht="12.75" x14ac:dyDescent="0.2"/>
    <row r="13753" ht="12.75" x14ac:dyDescent="0.2"/>
    <row r="13754" ht="12.75" x14ac:dyDescent="0.2"/>
    <row r="13755" ht="12.75" x14ac:dyDescent="0.2"/>
    <row r="13756" ht="12.75" x14ac:dyDescent="0.2"/>
    <row r="13757" ht="12.75" x14ac:dyDescent="0.2"/>
    <row r="13758" ht="12.75" x14ac:dyDescent="0.2"/>
    <row r="13759" ht="12.75" x14ac:dyDescent="0.2"/>
    <row r="13760" ht="12.75" x14ac:dyDescent="0.2"/>
    <row r="13761" ht="12.75" x14ac:dyDescent="0.2"/>
    <row r="13762" ht="12.75" x14ac:dyDescent="0.2"/>
    <row r="13763" ht="12.75" x14ac:dyDescent="0.2"/>
    <row r="13764" ht="12.75" x14ac:dyDescent="0.2"/>
    <row r="13765" ht="12.75" x14ac:dyDescent="0.2"/>
    <row r="13766" ht="12.75" x14ac:dyDescent="0.2"/>
    <row r="13767" ht="12.75" x14ac:dyDescent="0.2"/>
    <row r="13768" ht="12.75" x14ac:dyDescent="0.2"/>
    <row r="13769" ht="12.75" x14ac:dyDescent="0.2"/>
    <row r="13770" ht="12.75" x14ac:dyDescent="0.2"/>
    <row r="13771" ht="12.75" x14ac:dyDescent="0.2"/>
    <row r="13772" ht="12.75" x14ac:dyDescent="0.2"/>
    <row r="13773" ht="12.75" x14ac:dyDescent="0.2"/>
    <row r="13774" ht="12.75" x14ac:dyDescent="0.2"/>
    <row r="13775" ht="12.75" x14ac:dyDescent="0.2"/>
    <row r="13776" ht="12.75" x14ac:dyDescent="0.2"/>
    <row r="13777" ht="12.75" x14ac:dyDescent="0.2"/>
    <row r="13778" ht="12.75" x14ac:dyDescent="0.2"/>
    <row r="13779" ht="12.75" x14ac:dyDescent="0.2"/>
    <row r="13780" ht="12.75" x14ac:dyDescent="0.2"/>
    <row r="13781" ht="12.75" x14ac:dyDescent="0.2"/>
    <row r="13782" ht="12.75" x14ac:dyDescent="0.2"/>
    <row r="13783" ht="12.75" x14ac:dyDescent="0.2"/>
    <row r="13784" ht="12.75" x14ac:dyDescent="0.2"/>
    <row r="13785" ht="12.75" x14ac:dyDescent="0.2"/>
    <row r="13786" ht="12.75" x14ac:dyDescent="0.2"/>
    <row r="13787" ht="12.75" x14ac:dyDescent="0.2"/>
    <row r="13788" ht="12.75" x14ac:dyDescent="0.2"/>
    <row r="13789" ht="12.75" x14ac:dyDescent="0.2"/>
    <row r="13790" ht="12.75" x14ac:dyDescent="0.2"/>
    <row r="13791" ht="12.75" x14ac:dyDescent="0.2"/>
    <row r="13792" ht="12.75" x14ac:dyDescent="0.2"/>
    <row r="13793" ht="12.75" x14ac:dyDescent="0.2"/>
    <row r="13794" ht="12.75" x14ac:dyDescent="0.2"/>
    <row r="13795" ht="12.75" x14ac:dyDescent="0.2"/>
    <row r="13796" ht="12.75" x14ac:dyDescent="0.2"/>
    <row r="13797" ht="12.75" x14ac:dyDescent="0.2"/>
    <row r="13798" ht="12.75" x14ac:dyDescent="0.2"/>
    <row r="13799" ht="12.75" x14ac:dyDescent="0.2"/>
    <row r="13800" ht="12.75" x14ac:dyDescent="0.2"/>
    <row r="13801" ht="12.75" x14ac:dyDescent="0.2"/>
    <row r="13802" ht="12.75" x14ac:dyDescent="0.2"/>
    <row r="13803" ht="12.75" x14ac:dyDescent="0.2"/>
    <row r="13804" ht="12.75" x14ac:dyDescent="0.2"/>
    <row r="13805" ht="12.75" x14ac:dyDescent="0.2"/>
    <row r="13806" ht="12.75" x14ac:dyDescent="0.2"/>
    <row r="13807" ht="12.75" x14ac:dyDescent="0.2"/>
    <row r="13808" ht="12.75" x14ac:dyDescent="0.2"/>
    <row r="13809" ht="12.75" x14ac:dyDescent="0.2"/>
    <row r="13810" ht="12.75" x14ac:dyDescent="0.2"/>
    <row r="13811" ht="12.75" x14ac:dyDescent="0.2"/>
    <row r="13812" ht="12.75" x14ac:dyDescent="0.2"/>
    <row r="13813" ht="12.75" x14ac:dyDescent="0.2"/>
    <row r="13814" ht="12.75" x14ac:dyDescent="0.2"/>
    <row r="13815" ht="12.75" x14ac:dyDescent="0.2"/>
    <row r="13816" ht="12.75" x14ac:dyDescent="0.2"/>
    <row r="13817" ht="12.75" x14ac:dyDescent="0.2"/>
    <row r="13818" ht="12.75" x14ac:dyDescent="0.2"/>
    <row r="13819" ht="12.75" x14ac:dyDescent="0.2"/>
    <row r="13820" ht="12.75" x14ac:dyDescent="0.2"/>
    <row r="13821" ht="12.75" x14ac:dyDescent="0.2"/>
    <row r="13822" ht="12.75" x14ac:dyDescent="0.2"/>
    <row r="13823" ht="12.75" x14ac:dyDescent="0.2"/>
    <row r="13824" ht="12.75" x14ac:dyDescent="0.2"/>
    <row r="13825" ht="12.75" x14ac:dyDescent="0.2"/>
    <row r="13826" ht="12.75" x14ac:dyDescent="0.2"/>
    <row r="13827" ht="12.75" x14ac:dyDescent="0.2"/>
    <row r="13828" ht="12.75" x14ac:dyDescent="0.2"/>
    <row r="13829" ht="12.75" x14ac:dyDescent="0.2"/>
    <row r="13830" ht="12.75" x14ac:dyDescent="0.2"/>
    <row r="13831" ht="12.75" x14ac:dyDescent="0.2"/>
    <row r="13832" ht="12.75" x14ac:dyDescent="0.2"/>
    <row r="13833" ht="12.75" x14ac:dyDescent="0.2"/>
    <row r="13834" ht="12.75" x14ac:dyDescent="0.2"/>
    <row r="13835" ht="12.75" x14ac:dyDescent="0.2"/>
    <row r="13836" ht="12.75" x14ac:dyDescent="0.2"/>
    <row r="13837" ht="12.75" x14ac:dyDescent="0.2"/>
    <row r="13838" ht="12.75" x14ac:dyDescent="0.2"/>
    <row r="13839" ht="12.75" x14ac:dyDescent="0.2"/>
    <row r="13840" ht="12.75" x14ac:dyDescent="0.2"/>
    <row r="13841" ht="12.75" x14ac:dyDescent="0.2"/>
    <row r="13842" ht="12.75" x14ac:dyDescent="0.2"/>
    <row r="13843" ht="12.75" x14ac:dyDescent="0.2"/>
    <row r="13844" ht="12.75" x14ac:dyDescent="0.2"/>
    <row r="13845" ht="12.75" x14ac:dyDescent="0.2"/>
    <row r="13846" ht="12.75" x14ac:dyDescent="0.2"/>
    <row r="13847" ht="12.75" x14ac:dyDescent="0.2"/>
    <row r="13848" ht="12.75" x14ac:dyDescent="0.2"/>
    <row r="13849" ht="12.75" x14ac:dyDescent="0.2"/>
    <row r="13850" ht="12.75" x14ac:dyDescent="0.2"/>
    <row r="13851" ht="12.75" x14ac:dyDescent="0.2"/>
    <row r="13852" ht="12.75" x14ac:dyDescent="0.2"/>
    <row r="13853" ht="12.75" x14ac:dyDescent="0.2"/>
    <row r="13854" ht="12.75" x14ac:dyDescent="0.2"/>
    <row r="13855" ht="12.75" x14ac:dyDescent="0.2"/>
    <row r="13856" ht="12.75" x14ac:dyDescent="0.2"/>
    <row r="13857" ht="12.75" x14ac:dyDescent="0.2"/>
    <row r="13858" ht="12.75" x14ac:dyDescent="0.2"/>
    <row r="13859" ht="12.75" x14ac:dyDescent="0.2"/>
    <row r="13860" ht="12.75" x14ac:dyDescent="0.2"/>
    <row r="13861" ht="12.75" x14ac:dyDescent="0.2"/>
    <row r="13862" ht="12.75" x14ac:dyDescent="0.2"/>
    <row r="13863" ht="12.75" x14ac:dyDescent="0.2"/>
    <row r="13864" ht="12.75" x14ac:dyDescent="0.2"/>
    <row r="13865" ht="12.75" x14ac:dyDescent="0.2"/>
    <row r="13866" ht="12.75" x14ac:dyDescent="0.2"/>
    <row r="13867" ht="12.75" x14ac:dyDescent="0.2"/>
    <row r="13868" ht="12.75" x14ac:dyDescent="0.2"/>
    <row r="13869" ht="12.75" x14ac:dyDescent="0.2"/>
    <row r="13870" ht="12.75" x14ac:dyDescent="0.2"/>
    <row r="13871" ht="12.75" x14ac:dyDescent="0.2"/>
    <row r="13872" ht="12.75" x14ac:dyDescent="0.2"/>
    <row r="13873" ht="12.75" x14ac:dyDescent="0.2"/>
    <row r="13874" ht="12.75" x14ac:dyDescent="0.2"/>
    <row r="13875" ht="12.75" x14ac:dyDescent="0.2"/>
    <row r="13876" ht="12.75" x14ac:dyDescent="0.2"/>
    <row r="13877" ht="12.75" x14ac:dyDescent="0.2"/>
    <row r="13878" ht="12.75" x14ac:dyDescent="0.2"/>
    <row r="13879" ht="12.75" x14ac:dyDescent="0.2"/>
    <row r="13880" ht="12.75" x14ac:dyDescent="0.2"/>
    <row r="13881" ht="12.75" x14ac:dyDescent="0.2"/>
    <row r="13882" ht="12.75" x14ac:dyDescent="0.2"/>
    <row r="13883" ht="12.75" x14ac:dyDescent="0.2"/>
    <row r="13884" ht="12.75" x14ac:dyDescent="0.2"/>
    <row r="13885" ht="12.75" x14ac:dyDescent="0.2"/>
    <row r="13886" ht="12.75" x14ac:dyDescent="0.2"/>
    <row r="13887" ht="12.75" x14ac:dyDescent="0.2"/>
    <row r="13888" ht="12.75" x14ac:dyDescent="0.2"/>
    <row r="13889" ht="12.75" x14ac:dyDescent="0.2"/>
    <row r="13890" ht="12.75" x14ac:dyDescent="0.2"/>
    <row r="13891" ht="12.75" x14ac:dyDescent="0.2"/>
    <row r="13892" ht="12.75" x14ac:dyDescent="0.2"/>
    <row r="13893" ht="12.75" x14ac:dyDescent="0.2"/>
    <row r="13894" ht="12.75" x14ac:dyDescent="0.2"/>
    <row r="13895" ht="12.75" x14ac:dyDescent="0.2"/>
    <row r="13896" ht="12.75" x14ac:dyDescent="0.2"/>
    <row r="13897" ht="12.75" x14ac:dyDescent="0.2"/>
    <row r="13898" ht="12.75" x14ac:dyDescent="0.2"/>
    <row r="13899" ht="12.75" x14ac:dyDescent="0.2"/>
    <row r="13900" ht="12.75" x14ac:dyDescent="0.2"/>
    <row r="13901" ht="12.75" x14ac:dyDescent="0.2"/>
    <row r="13902" ht="12.75" x14ac:dyDescent="0.2"/>
    <row r="13903" ht="12.75" x14ac:dyDescent="0.2"/>
    <row r="13904" ht="12.75" x14ac:dyDescent="0.2"/>
    <row r="13905" ht="12.75" x14ac:dyDescent="0.2"/>
    <row r="13906" ht="12.75" x14ac:dyDescent="0.2"/>
    <row r="13907" ht="12.75" x14ac:dyDescent="0.2"/>
    <row r="13908" ht="12.75" x14ac:dyDescent="0.2"/>
    <row r="13909" ht="12.75" x14ac:dyDescent="0.2"/>
    <row r="13910" ht="12.75" x14ac:dyDescent="0.2"/>
    <row r="13911" ht="12.75" x14ac:dyDescent="0.2"/>
    <row r="13912" ht="12.75" x14ac:dyDescent="0.2"/>
    <row r="13913" ht="12.75" x14ac:dyDescent="0.2"/>
    <row r="13914" ht="12.75" x14ac:dyDescent="0.2"/>
    <row r="13915" ht="12.75" x14ac:dyDescent="0.2"/>
    <row r="13916" ht="12.75" x14ac:dyDescent="0.2"/>
    <row r="13917" ht="12.75" x14ac:dyDescent="0.2"/>
    <row r="13918" ht="12.75" x14ac:dyDescent="0.2"/>
    <row r="13919" ht="12.75" x14ac:dyDescent="0.2"/>
    <row r="13920" ht="12.75" x14ac:dyDescent="0.2"/>
    <row r="13921" ht="12.75" x14ac:dyDescent="0.2"/>
    <row r="13922" ht="12.75" x14ac:dyDescent="0.2"/>
    <row r="13923" ht="12.75" x14ac:dyDescent="0.2"/>
    <row r="13924" ht="12.75" x14ac:dyDescent="0.2"/>
    <row r="13925" ht="12.75" x14ac:dyDescent="0.2"/>
    <row r="13926" ht="12.75" x14ac:dyDescent="0.2"/>
    <row r="13927" ht="12.75" x14ac:dyDescent="0.2"/>
    <row r="13928" ht="12.75" x14ac:dyDescent="0.2"/>
    <row r="13929" ht="12.75" x14ac:dyDescent="0.2"/>
    <row r="13930" ht="12.75" x14ac:dyDescent="0.2"/>
    <row r="13931" ht="12.75" x14ac:dyDescent="0.2"/>
    <row r="13932" ht="12.75" x14ac:dyDescent="0.2"/>
    <row r="13933" ht="12.75" x14ac:dyDescent="0.2"/>
    <row r="13934" ht="12.75" x14ac:dyDescent="0.2"/>
    <row r="13935" ht="12.75" x14ac:dyDescent="0.2"/>
    <row r="13936" ht="12.75" x14ac:dyDescent="0.2"/>
    <row r="13937" ht="12.75" x14ac:dyDescent="0.2"/>
    <row r="13938" ht="12.75" x14ac:dyDescent="0.2"/>
    <row r="13939" ht="12.75" x14ac:dyDescent="0.2"/>
    <row r="13940" ht="12.75" x14ac:dyDescent="0.2"/>
    <row r="13941" ht="12.75" x14ac:dyDescent="0.2"/>
    <row r="13942" ht="12.75" x14ac:dyDescent="0.2"/>
    <row r="13943" ht="12.75" x14ac:dyDescent="0.2"/>
    <row r="13944" ht="12.75" x14ac:dyDescent="0.2"/>
    <row r="13945" ht="12.75" x14ac:dyDescent="0.2"/>
    <row r="13946" ht="12.75" x14ac:dyDescent="0.2"/>
    <row r="13947" ht="12.75" x14ac:dyDescent="0.2"/>
    <row r="13948" ht="12.75" x14ac:dyDescent="0.2"/>
    <row r="13949" ht="12.75" x14ac:dyDescent="0.2"/>
    <row r="13950" ht="12.75" x14ac:dyDescent="0.2"/>
    <row r="13951" ht="12.75" x14ac:dyDescent="0.2"/>
    <row r="13952" ht="12.75" x14ac:dyDescent="0.2"/>
    <row r="13953" ht="12.75" x14ac:dyDescent="0.2"/>
    <row r="13954" ht="12.75" x14ac:dyDescent="0.2"/>
    <row r="13955" ht="12.75" x14ac:dyDescent="0.2"/>
    <row r="13956" ht="12.75" x14ac:dyDescent="0.2"/>
    <row r="13957" ht="12.75" x14ac:dyDescent="0.2"/>
    <row r="13958" ht="12.75" x14ac:dyDescent="0.2"/>
    <row r="13959" ht="12.75" x14ac:dyDescent="0.2"/>
    <row r="13960" ht="12.75" x14ac:dyDescent="0.2"/>
    <row r="13961" ht="12.75" x14ac:dyDescent="0.2"/>
    <row r="13962" ht="12.75" x14ac:dyDescent="0.2"/>
    <row r="13963" ht="12.75" x14ac:dyDescent="0.2"/>
    <row r="13964" ht="12.75" x14ac:dyDescent="0.2"/>
    <row r="13965" ht="12.75" x14ac:dyDescent="0.2"/>
    <row r="13966" ht="12.75" x14ac:dyDescent="0.2"/>
    <row r="13967" ht="12.75" x14ac:dyDescent="0.2"/>
    <row r="13968" ht="12.75" x14ac:dyDescent="0.2"/>
    <row r="13969" ht="12.75" x14ac:dyDescent="0.2"/>
    <row r="13970" ht="12.75" x14ac:dyDescent="0.2"/>
    <row r="13971" ht="12.75" x14ac:dyDescent="0.2"/>
    <row r="13972" ht="12.75" x14ac:dyDescent="0.2"/>
    <row r="13973" ht="12.75" x14ac:dyDescent="0.2"/>
    <row r="13974" ht="12.75" x14ac:dyDescent="0.2"/>
    <row r="13975" ht="12.75" x14ac:dyDescent="0.2"/>
    <row r="13976" ht="12.75" x14ac:dyDescent="0.2"/>
    <row r="13977" ht="12.75" x14ac:dyDescent="0.2"/>
    <row r="13978" ht="12.75" x14ac:dyDescent="0.2"/>
    <row r="13979" ht="12.75" x14ac:dyDescent="0.2"/>
    <row r="13980" ht="12.75" x14ac:dyDescent="0.2"/>
    <row r="13981" ht="12.75" x14ac:dyDescent="0.2"/>
    <row r="13982" ht="12.75" x14ac:dyDescent="0.2"/>
    <row r="13983" ht="12.75" x14ac:dyDescent="0.2"/>
    <row r="13984" ht="12.75" x14ac:dyDescent="0.2"/>
    <row r="13985" ht="12.75" x14ac:dyDescent="0.2"/>
    <row r="13986" ht="12.75" x14ac:dyDescent="0.2"/>
    <row r="13987" ht="12.75" x14ac:dyDescent="0.2"/>
    <row r="13988" ht="12.75" x14ac:dyDescent="0.2"/>
    <row r="13989" ht="12.75" x14ac:dyDescent="0.2"/>
    <row r="13990" ht="12.75" x14ac:dyDescent="0.2"/>
    <row r="13991" ht="12.75" x14ac:dyDescent="0.2"/>
    <row r="13992" ht="12.75" x14ac:dyDescent="0.2"/>
    <row r="13993" ht="12.75" x14ac:dyDescent="0.2"/>
    <row r="13994" ht="12.75" x14ac:dyDescent="0.2"/>
    <row r="13995" ht="12.75" x14ac:dyDescent="0.2"/>
    <row r="13996" ht="12.75" x14ac:dyDescent="0.2"/>
    <row r="13997" ht="12.75" x14ac:dyDescent="0.2"/>
    <row r="13998" ht="12.75" x14ac:dyDescent="0.2"/>
    <row r="13999" ht="12.75" x14ac:dyDescent="0.2"/>
    <row r="14000" ht="12.75" x14ac:dyDescent="0.2"/>
    <row r="14001" ht="12.75" x14ac:dyDescent="0.2"/>
    <row r="14002" ht="12.75" x14ac:dyDescent="0.2"/>
    <row r="14003" ht="12.75" x14ac:dyDescent="0.2"/>
    <row r="14004" ht="12.75" x14ac:dyDescent="0.2"/>
    <row r="14005" ht="12.75" x14ac:dyDescent="0.2"/>
    <row r="14006" ht="12.75" x14ac:dyDescent="0.2"/>
    <row r="14007" ht="12.75" x14ac:dyDescent="0.2"/>
    <row r="14008" ht="12.75" x14ac:dyDescent="0.2"/>
    <row r="14009" ht="12.75" x14ac:dyDescent="0.2"/>
    <row r="14010" ht="12.75" x14ac:dyDescent="0.2"/>
    <row r="14011" ht="12.75" x14ac:dyDescent="0.2"/>
    <row r="14012" ht="12.75" x14ac:dyDescent="0.2"/>
    <row r="14013" ht="12.75" x14ac:dyDescent="0.2"/>
    <row r="14014" ht="12.75" x14ac:dyDescent="0.2"/>
    <row r="14015" ht="12.75" x14ac:dyDescent="0.2"/>
    <row r="14016" ht="12.75" x14ac:dyDescent="0.2"/>
    <row r="14017" ht="12.75" x14ac:dyDescent="0.2"/>
    <row r="14018" ht="12.75" x14ac:dyDescent="0.2"/>
    <row r="14019" ht="12.75" x14ac:dyDescent="0.2"/>
    <row r="14020" ht="12.75" x14ac:dyDescent="0.2"/>
    <row r="14021" ht="12.75" x14ac:dyDescent="0.2"/>
    <row r="14022" ht="12.75" x14ac:dyDescent="0.2"/>
    <row r="14023" ht="12.75" x14ac:dyDescent="0.2"/>
    <row r="14024" ht="12.75" x14ac:dyDescent="0.2"/>
    <row r="14025" ht="12.75" x14ac:dyDescent="0.2"/>
    <row r="14026" ht="12.75" x14ac:dyDescent="0.2"/>
    <row r="14027" ht="12.75" x14ac:dyDescent="0.2"/>
    <row r="14028" ht="12.75" x14ac:dyDescent="0.2"/>
    <row r="14029" ht="12.75" x14ac:dyDescent="0.2"/>
    <row r="14030" ht="12.75" x14ac:dyDescent="0.2"/>
    <row r="14031" ht="12.75" x14ac:dyDescent="0.2"/>
    <row r="14032" ht="12.75" x14ac:dyDescent="0.2"/>
    <row r="14033" ht="12.75" x14ac:dyDescent="0.2"/>
    <row r="14034" ht="12.75" x14ac:dyDescent="0.2"/>
    <row r="14035" ht="12.75" x14ac:dyDescent="0.2"/>
    <row r="14036" ht="12.75" x14ac:dyDescent="0.2"/>
    <row r="14037" ht="12.75" x14ac:dyDescent="0.2"/>
    <row r="14038" ht="12.75" x14ac:dyDescent="0.2"/>
    <row r="14039" ht="12.75" x14ac:dyDescent="0.2"/>
    <row r="14040" ht="12.75" x14ac:dyDescent="0.2"/>
    <row r="14041" ht="12.75" x14ac:dyDescent="0.2"/>
    <row r="14042" ht="12.75" x14ac:dyDescent="0.2"/>
    <row r="14043" ht="12.75" x14ac:dyDescent="0.2"/>
    <row r="14044" ht="12.75" x14ac:dyDescent="0.2"/>
    <row r="14045" ht="12.75" x14ac:dyDescent="0.2"/>
    <row r="14046" ht="12.75" x14ac:dyDescent="0.2"/>
    <row r="14047" ht="12.75" x14ac:dyDescent="0.2"/>
    <row r="14048" ht="12.75" x14ac:dyDescent="0.2"/>
    <row r="14049" ht="12.75" x14ac:dyDescent="0.2"/>
    <row r="14050" ht="12.75" x14ac:dyDescent="0.2"/>
    <row r="14051" ht="12.75" x14ac:dyDescent="0.2"/>
    <row r="14052" ht="12.75" x14ac:dyDescent="0.2"/>
    <row r="14053" ht="12.75" x14ac:dyDescent="0.2"/>
    <row r="14054" ht="12.75" x14ac:dyDescent="0.2"/>
    <row r="14055" ht="12.75" x14ac:dyDescent="0.2"/>
    <row r="14056" ht="12.75" x14ac:dyDescent="0.2"/>
    <row r="14057" ht="12.75" x14ac:dyDescent="0.2"/>
    <row r="14058" ht="12.75" x14ac:dyDescent="0.2"/>
    <row r="14059" ht="12.75" x14ac:dyDescent="0.2"/>
    <row r="14060" ht="12.75" x14ac:dyDescent="0.2"/>
    <row r="14061" ht="12.75" x14ac:dyDescent="0.2"/>
    <row r="14062" ht="12.75" x14ac:dyDescent="0.2"/>
    <row r="14063" ht="12.75" x14ac:dyDescent="0.2"/>
    <row r="14064" ht="12.75" x14ac:dyDescent="0.2"/>
    <row r="14065" ht="12.75" x14ac:dyDescent="0.2"/>
    <row r="14066" ht="12.75" x14ac:dyDescent="0.2"/>
    <row r="14067" ht="12.75" x14ac:dyDescent="0.2"/>
    <row r="14068" ht="12.75" x14ac:dyDescent="0.2"/>
    <row r="14069" ht="12.75" x14ac:dyDescent="0.2"/>
    <row r="14070" ht="12.75" x14ac:dyDescent="0.2"/>
    <row r="14071" ht="12.75" x14ac:dyDescent="0.2"/>
    <row r="14072" ht="12.75" x14ac:dyDescent="0.2"/>
    <row r="14073" ht="12.75" x14ac:dyDescent="0.2"/>
    <row r="14074" ht="12.75" x14ac:dyDescent="0.2"/>
    <row r="14075" ht="12.75" x14ac:dyDescent="0.2"/>
    <row r="14076" ht="12.75" x14ac:dyDescent="0.2"/>
    <row r="14077" ht="12.75" x14ac:dyDescent="0.2"/>
    <row r="14078" ht="12.75" x14ac:dyDescent="0.2"/>
    <row r="14079" ht="12.75" x14ac:dyDescent="0.2"/>
    <row r="14080" ht="12.75" x14ac:dyDescent="0.2"/>
    <row r="14081" ht="12.75" x14ac:dyDescent="0.2"/>
    <row r="14082" ht="12.75" x14ac:dyDescent="0.2"/>
    <row r="14083" ht="12.75" x14ac:dyDescent="0.2"/>
    <row r="14084" ht="12.75" x14ac:dyDescent="0.2"/>
    <row r="14085" ht="12.75" x14ac:dyDescent="0.2"/>
    <row r="14086" ht="12.75" x14ac:dyDescent="0.2"/>
    <row r="14087" ht="12.75" x14ac:dyDescent="0.2"/>
    <row r="14088" ht="12.75" x14ac:dyDescent="0.2"/>
    <row r="14089" ht="12.75" x14ac:dyDescent="0.2"/>
    <row r="14090" ht="12.75" x14ac:dyDescent="0.2"/>
    <row r="14091" ht="12.75" x14ac:dyDescent="0.2"/>
    <row r="14092" ht="12.75" x14ac:dyDescent="0.2"/>
    <row r="14093" ht="12.75" x14ac:dyDescent="0.2"/>
    <row r="14094" ht="12.75" x14ac:dyDescent="0.2"/>
    <row r="14095" ht="12.75" x14ac:dyDescent="0.2"/>
    <row r="14096" ht="12.75" x14ac:dyDescent="0.2"/>
    <row r="14097" ht="12.75" x14ac:dyDescent="0.2"/>
    <row r="14098" ht="12.75" x14ac:dyDescent="0.2"/>
    <row r="14099" ht="12.75" x14ac:dyDescent="0.2"/>
    <row r="14100" ht="12.75" x14ac:dyDescent="0.2"/>
    <row r="14101" ht="12.75" x14ac:dyDescent="0.2"/>
    <row r="14102" ht="12.75" x14ac:dyDescent="0.2"/>
    <row r="14103" ht="12.75" x14ac:dyDescent="0.2"/>
    <row r="14104" ht="12.75" x14ac:dyDescent="0.2"/>
    <row r="14105" ht="12.75" x14ac:dyDescent="0.2"/>
    <row r="14106" ht="12.75" x14ac:dyDescent="0.2"/>
    <row r="14107" ht="12.75" x14ac:dyDescent="0.2"/>
    <row r="14108" ht="12.75" x14ac:dyDescent="0.2"/>
    <row r="14109" ht="12.75" x14ac:dyDescent="0.2"/>
    <row r="14110" ht="12.75" x14ac:dyDescent="0.2"/>
    <row r="14111" ht="12.75" x14ac:dyDescent="0.2"/>
    <row r="14112" ht="12.75" x14ac:dyDescent="0.2"/>
    <row r="14113" ht="12.75" x14ac:dyDescent="0.2"/>
    <row r="14114" ht="12.75" x14ac:dyDescent="0.2"/>
    <row r="14115" ht="12.75" x14ac:dyDescent="0.2"/>
    <row r="14116" ht="12.75" x14ac:dyDescent="0.2"/>
    <row r="14117" ht="12.75" x14ac:dyDescent="0.2"/>
    <row r="14118" ht="12.75" x14ac:dyDescent="0.2"/>
    <row r="14119" ht="12.75" x14ac:dyDescent="0.2"/>
    <row r="14120" ht="12.75" x14ac:dyDescent="0.2"/>
    <row r="14121" ht="12.75" x14ac:dyDescent="0.2"/>
    <row r="14122" ht="12.75" x14ac:dyDescent="0.2"/>
    <row r="14123" ht="12.75" x14ac:dyDescent="0.2"/>
    <row r="14124" ht="12.75" x14ac:dyDescent="0.2"/>
    <row r="14125" ht="12.75" x14ac:dyDescent="0.2"/>
    <row r="14126" ht="12.75" x14ac:dyDescent="0.2"/>
    <row r="14127" ht="12.75" x14ac:dyDescent="0.2"/>
    <row r="14128" ht="12.75" x14ac:dyDescent="0.2"/>
    <row r="14129" ht="12.75" x14ac:dyDescent="0.2"/>
    <row r="14130" ht="12.75" x14ac:dyDescent="0.2"/>
    <row r="14131" ht="12.75" x14ac:dyDescent="0.2"/>
    <row r="14132" ht="12.75" x14ac:dyDescent="0.2"/>
    <row r="14133" ht="12.75" x14ac:dyDescent="0.2"/>
    <row r="14134" ht="12.75" x14ac:dyDescent="0.2"/>
    <row r="14135" ht="12.75" x14ac:dyDescent="0.2"/>
    <row r="14136" ht="12.75" x14ac:dyDescent="0.2"/>
    <row r="14137" ht="12.75" x14ac:dyDescent="0.2"/>
    <row r="14138" ht="12.75" x14ac:dyDescent="0.2"/>
    <row r="14139" ht="12.75" x14ac:dyDescent="0.2"/>
    <row r="14140" ht="12.75" x14ac:dyDescent="0.2"/>
    <row r="14141" ht="12.75" x14ac:dyDescent="0.2"/>
    <row r="14142" ht="12.75" x14ac:dyDescent="0.2"/>
    <row r="14143" ht="12.75" x14ac:dyDescent="0.2"/>
    <row r="14144" ht="12.75" x14ac:dyDescent="0.2"/>
    <row r="14145" ht="12.75" x14ac:dyDescent="0.2"/>
    <row r="14146" ht="12.75" x14ac:dyDescent="0.2"/>
    <row r="14147" ht="12.75" x14ac:dyDescent="0.2"/>
    <row r="14148" ht="12.75" x14ac:dyDescent="0.2"/>
    <row r="14149" ht="12.75" x14ac:dyDescent="0.2"/>
    <row r="14150" ht="12.75" x14ac:dyDescent="0.2"/>
    <row r="14151" ht="12.75" x14ac:dyDescent="0.2"/>
    <row r="14152" ht="12.75" x14ac:dyDescent="0.2"/>
    <row r="14153" ht="12.75" x14ac:dyDescent="0.2"/>
    <row r="14154" ht="12.75" x14ac:dyDescent="0.2"/>
    <row r="14155" ht="12.75" x14ac:dyDescent="0.2"/>
    <row r="14156" ht="12.75" x14ac:dyDescent="0.2"/>
    <row r="14157" ht="12.75" x14ac:dyDescent="0.2"/>
    <row r="14158" ht="12.75" x14ac:dyDescent="0.2"/>
    <row r="14159" ht="12.75" x14ac:dyDescent="0.2"/>
    <row r="14160" ht="12.75" x14ac:dyDescent="0.2"/>
    <row r="14161" ht="12.75" x14ac:dyDescent="0.2"/>
    <row r="14162" ht="12.75" x14ac:dyDescent="0.2"/>
    <row r="14163" ht="12.75" x14ac:dyDescent="0.2"/>
    <row r="14164" ht="12.75" x14ac:dyDescent="0.2"/>
    <row r="14165" ht="12.75" x14ac:dyDescent="0.2"/>
    <row r="14166" ht="12.75" x14ac:dyDescent="0.2"/>
    <row r="14167" ht="12.75" x14ac:dyDescent="0.2"/>
    <row r="14168" ht="12.75" x14ac:dyDescent="0.2"/>
    <row r="14169" ht="12.75" x14ac:dyDescent="0.2"/>
    <row r="14170" ht="12.75" x14ac:dyDescent="0.2"/>
    <row r="14171" ht="12.75" x14ac:dyDescent="0.2"/>
    <row r="14172" ht="12.75" x14ac:dyDescent="0.2"/>
    <row r="14173" ht="12.75" x14ac:dyDescent="0.2"/>
    <row r="14174" ht="12.75" x14ac:dyDescent="0.2"/>
    <row r="14175" ht="12.75" x14ac:dyDescent="0.2"/>
    <row r="14176" ht="12.75" x14ac:dyDescent="0.2"/>
    <row r="14177" ht="12.75" x14ac:dyDescent="0.2"/>
    <row r="14178" ht="12.75" x14ac:dyDescent="0.2"/>
    <row r="14179" ht="12.75" x14ac:dyDescent="0.2"/>
    <row r="14180" ht="12.75" x14ac:dyDescent="0.2"/>
    <row r="14181" ht="12.75" x14ac:dyDescent="0.2"/>
    <row r="14182" ht="12.75" x14ac:dyDescent="0.2"/>
    <row r="14183" ht="12.75" x14ac:dyDescent="0.2"/>
    <row r="14184" ht="12.75" x14ac:dyDescent="0.2"/>
    <row r="14185" ht="12.75" x14ac:dyDescent="0.2"/>
    <row r="14186" ht="12.75" x14ac:dyDescent="0.2"/>
    <row r="14187" ht="12.75" x14ac:dyDescent="0.2"/>
    <row r="14188" ht="12.75" x14ac:dyDescent="0.2"/>
    <row r="14189" ht="12.75" x14ac:dyDescent="0.2"/>
    <row r="14190" ht="12.75" x14ac:dyDescent="0.2"/>
    <row r="14191" ht="12.75" x14ac:dyDescent="0.2"/>
    <row r="14192" ht="12.75" x14ac:dyDescent="0.2"/>
    <row r="14193" ht="12.75" x14ac:dyDescent="0.2"/>
    <row r="14194" ht="12.75" x14ac:dyDescent="0.2"/>
    <row r="14195" ht="12.75" x14ac:dyDescent="0.2"/>
    <row r="14196" ht="12.75" x14ac:dyDescent="0.2"/>
    <row r="14197" ht="12.75" x14ac:dyDescent="0.2"/>
    <row r="14198" ht="12.75" x14ac:dyDescent="0.2"/>
    <row r="14199" ht="12.75" x14ac:dyDescent="0.2"/>
    <row r="14200" ht="12.75" x14ac:dyDescent="0.2"/>
    <row r="14201" ht="12.75" x14ac:dyDescent="0.2"/>
    <row r="14202" ht="12.75" x14ac:dyDescent="0.2"/>
    <row r="14203" ht="12.75" x14ac:dyDescent="0.2"/>
    <row r="14204" ht="12.75" x14ac:dyDescent="0.2"/>
    <row r="14205" ht="12.75" x14ac:dyDescent="0.2"/>
    <row r="14206" ht="12.75" x14ac:dyDescent="0.2"/>
    <row r="14207" ht="12.75" x14ac:dyDescent="0.2"/>
    <row r="14208" ht="12.75" x14ac:dyDescent="0.2"/>
    <row r="14209" ht="12.75" x14ac:dyDescent="0.2"/>
    <row r="14210" ht="12.75" x14ac:dyDescent="0.2"/>
    <row r="14211" ht="12.75" x14ac:dyDescent="0.2"/>
    <row r="14212" ht="12.75" x14ac:dyDescent="0.2"/>
    <row r="14213" ht="12.75" x14ac:dyDescent="0.2"/>
    <row r="14214" ht="12.75" x14ac:dyDescent="0.2"/>
    <row r="14215" ht="12.75" x14ac:dyDescent="0.2"/>
    <row r="14216" ht="12.75" x14ac:dyDescent="0.2"/>
    <row r="14217" ht="12.75" x14ac:dyDescent="0.2"/>
    <row r="14218" ht="12.75" x14ac:dyDescent="0.2"/>
    <row r="14219" ht="12.75" x14ac:dyDescent="0.2"/>
    <row r="14220" ht="12.75" x14ac:dyDescent="0.2"/>
    <row r="14221" ht="12.75" x14ac:dyDescent="0.2"/>
    <row r="14222" ht="12.75" x14ac:dyDescent="0.2"/>
    <row r="14223" ht="12.75" x14ac:dyDescent="0.2"/>
    <row r="14224" ht="12.75" x14ac:dyDescent="0.2"/>
    <row r="14225" ht="12.75" x14ac:dyDescent="0.2"/>
    <row r="14226" ht="12.75" x14ac:dyDescent="0.2"/>
    <row r="14227" ht="12.75" x14ac:dyDescent="0.2"/>
    <row r="14228" ht="12.75" x14ac:dyDescent="0.2"/>
    <row r="14229" ht="12.75" x14ac:dyDescent="0.2"/>
    <row r="14230" ht="12.75" x14ac:dyDescent="0.2"/>
    <row r="14231" ht="12.75" x14ac:dyDescent="0.2"/>
    <row r="14232" ht="12.75" x14ac:dyDescent="0.2"/>
    <row r="14233" ht="12.75" x14ac:dyDescent="0.2"/>
    <row r="14234" ht="12.75" x14ac:dyDescent="0.2"/>
    <row r="14235" ht="12.75" x14ac:dyDescent="0.2"/>
    <row r="14236" ht="12.75" x14ac:dyDescent="0.2"/>
    <row r="14237" ht="12.75" x14ac:dyDescent="0.2"/>
    <row r="14238" ht="12.75" x14ac:dyDescent="0.2"/>
    <row r="14239" ht="12.75" x14ac:dyDescent="0.2"/>
    <row r="14240" ht="12.75" x14ac:dyDescent="0.2"/>
    <row r="14241" ht="12.75" x14ac:dyDescent="0.2"/>
    <row r="14242" ht="12.75" x14ac:dyDescent="0.2"/>
    <row r="14243" ht="12.75" x14ac:dyDescent="0.2"/>
    <row r="14244" ht="12.75" x14ac:dyDescent="0.2"/>
    <row r="14245" ht="12.75" x14ac:dyDescent="0.2"/>
    <row r="14246" ht="12.75" x14ac:dyDescent="0.2"/>
    <row r="14247" ht="12.75" x14ac:dyDescent="0.2"/>
    <row r="14248" ht="12.75" x14ac:dyDescent="0.2"/>
    <row r="14249" ht="12.75" x14ac:dyDescent="0.2"/>
    <row r="14250" ht="12.75" x14ac:dyDescent="0.2"/>
    <row r="14251" ht="12.75" x14ac:dyDescent="0.2"/>
    <row r="14252" ht="12.75" x14ac:dyDescent="0.2"/>
    <row r="14253" ht="12.75" x14ac:dyDescent="0.2"/>
    <row r="14254" ht="12.75" x14ac:dyDescent="0.2"/>
    <row r="14255" ht="12.75" x14ac:dyDescent="0.2"/>
    <row r="14256" ht="12.75" x14ac:dyDescent="0.2"/>
    <row r="14257" ht="12.75" x14ac:dyDescent="0.2"/>
    <row r="14258" ht="12.75" x14ac:dyDescent="0.2"/>
    <row r="14259" ht="12.75" x14ac:dyDescent="0.2"/>
    <row r="14260" ht="12.75" x14ac:dyDescent="0.2"/>
    <row r="14261" ht="12.75" x14ac:dyDescent="0.2"/>
    <row r="14262" ht="12.75" x14ac:dyDescent="0.2"/>
    <row r="14263" ht="12.75" x14ac:dyDescent="0.2"/>
    <row r="14264" ht="12.75" x14ac:dyDescent="0.2"/>
    <row r="14265" ht="12.75" x14ac:dyDescent="0.2"/>
    <row r="14266" ht="12.75" x14ac:dyDescent="0.2"/>
    <row r="14267" ht="12.75" x14ac:dyDescent="0.2"/>
    <row r="14268" ht="12.75" x14ac:dyDescent="0.2"/>
    <row r="14269" ht="12.75" x14ac:dyDescent="0.2"/>
    <row r="14270" ht="12.75" x14ac:dyDescent="0.2"/>
    <row r="14271" ht="12.75" x14ac:dyDescent="0.2"/>
    <row r="14272" ht="12.75" x14ac:dyDescent="0.2"/>
    <row r="14273" ht="12.75" x14ac:dyDescent="0.2"/>
    <row r="14274" ht="12.75" x14ac:dyDescent="0.2"/>
    <row r="14275" ht="12.75" x14ac:dyDescent="0.2"/>
    <row r="14276" ht="12.75" x14ac:dyDescent="0.2"/>
    <row r="14277" ht="12.75" x14ac:dyDescent="0.2"/>
    <row r="14278" ht="12.75" x14ac:dyDescent="0.2"/>
    <row r="14279" ht="12.75" x14ac:dyDescent="0.2"/>
    <row r="14280" ht="12.75" x14ac:dyDescent="0.2"/>
    <row r="14281" ht="12.75" x14ac:dyDescent="0.2"/>
    <row r="14282" ht="12.75" x14ac:dyDescent="0.2"/>
    <row r="14283" ht="12.75" x14ac:dyDescent="0.2"/>
    <row r="14284" ht="12.75" x14ac:dyDescent="0.2"/>
    <row r="14285" ht="12.75" x14ac:dyDescent="0.2"/>
    <row r="14286" ht="12.75" x14ac:dyDescent="0.2"/>
    <row r="14287" ht="12.75" x14ac:dyDescent="0.2"/>
    <row r="14288" ht="12.75" x14ac:dyDescent="0.2"/>
    <row r="14289" ht="12.75" x14ac:dyDescent="0.2"/>
    <row r="14290" ht="12.75" x14ac:dyDescent="0.2"/>
    <row r="14291" ht="12.75" x14ac:dyDescent="0.2"/>
    <row r="14292" ht="12.75" x14ac:dyDescent="0.2"/>
    <row r="14293" ht="12.75" x14ac:dyDescent="0.2"/>
    <row r="14294" ht="12.75" x14ac:dyDescent="0.2"/>
    <row r="14295" ht="12.75" x14ac:dyDescent="0.2"/>
    <row r="14296" ht="12.75" x14ac:dyDescent="0.2"/>
    <row r="14297" ht="12.75" x14ac:dyDescent="0.2"/>
    <row r="14298" ht="12.75" x14ac:dyDescent="0.2"/>
    <row r="14299" ht="12.75" x14ac:dyDescent="0.2"/>
    <row r="14300" ht="12.75" x14ac:dyDescent="0.2"/>
    <row r="14301" ht="12.75" x14ac:dyDescent="0.2"/>
    <row r="14302" ht="12.75" x14ac:dyDescent="0.2"/>
    <row r="14303" ht="12.75" x14ac:dyDescent="0.2"/>
    <row r="14304" ht="12.75" x14ac:dyDescent="0.2"/>
    <row r="14305" ht="12.75" x14ac:dyDescent="0.2"/>
    <row r="14306" ht="12.75" x14ac:dyDescent="0.2"/>
    <row r="14307" ht="12.75" x14ac:dyDescent="0.2"/>
    <row r="14308" ht="12.75" x14ac:dyDescent="0.2"/>
    <row r="14309" ht="12.75" x14ac:dyDescent="0.2"/>
    <row r="14310" ht="12.75" x14ac:dyDescent="0.2"/>
    <row r="14311" ht="12.75" x14ac:dyDescent="0.2"/>
    <row r="14312" ht="12.75" x14ac:dyDescent="0.2"/>
    <row r="14313" ht="12.75" x14ac:dyDescent="0.2"/>
    <row r="14314" ht="12.75" x14ac:dyDescent="0.2"/>
    <row r="14315" ht="12.75" x14ac:dyDescent="0.2"/>
    <row r="14316" ht="12.75" x14ac:dyDescent="0.2"/>
    <row r="14317" ht="12.75" x14ac:dyDescent="0.2"/>
    <row r="14318" ht="12.75" x14ac:dyDescent="0.2"/>
    <row r="14319" ht="12.75" x14ac:dyDescent="0.2"/>
    <row r="14320" ht="12.75" x14ac:dyDescent="0.2"/>
    <row r="14321" ht="12.75" x14ac:dyDescent="0.2"/>
    <row r="14322" ht="12.75" x14ac:dyDescent="0.2"/>
    <row r="14323" ht="12.75" x14ac:dyDescent="0.2"/>
    <row r="14324" ht="12.75" x14ac:dyDescent="0.2"/>
    <row r="14325" ht="12.75" x14ac:dyDescent="0.2"/>
    <row r="14326" ht="12.75" x14ac:dyDescent="0.2"/>
    <row r="14327" ht="12.75" x14ac:dyDescent="0.2"/>
    <row r="14328" ht="12.75" x14ac:dyDescent="0.2"/>
    <row r="14329" ht="12.75" x14ac:dyDescent="0.2"/>
    <row r="14330" ht="12.75" x14ac:dyDescent="0.2"/>
    <row r="14331" ht="12.75" x14ac:dyDescent="0.2"/>
    <row r="14332" ht="12.75" x14ac:dyDescent="0.2"/>
    <row r="14333" ht="12.75" x14ac:dyDescent="0.2"/>
    <row r="14334" ht="12.75" x14ac:dyDescent="0.2"/>
    <row r="14335" ht="12.75" x14ac:dyDescent="0.2"/>
    <row r="14336" ht="12.75" x14ac:dyDescent="0.2"/>
    <row r="14337" ht="12.75" x14ac:dyDescent="0.2"/>
    <row r="14338" ht="12.75" x14ac:dyDescent="0.2"/>
    <row r="14339" ht="12.75" x14ac:dyDescent="0.2"/>
    <row r="14340" ht="12.75" x14ac:dyDescent="0.2"/>
    <row r="14341" ht="12.75" x14ac:dyDescent="0.2"/>
    <row r="14342" ht="12.75" x14ac:dyDescent="0.2"/>
    <row r="14343" ht="12.75" x14ac:dyDescent="0.2"/>
    <row r="14344" ht="12.75" x14ac:dyDescent="0.2"/>
    <row r="14345" ht="12.75" x14ac:dyDescent="0.2"/>
    <row r="14346" ht="12.75" x14ac:dyDescent="0.2"/>
    <row r="14347" ht="12.75" x14ac:dyDescent="0.2"/>
    <row r="14348" ht="12.75" x14ac:dyDescent="0.2"/>
    <row r="14349" ht="12.75" x14ac:dyDescent="0.2"/>
    <row r="14350" ht="12.75" x14ac:dyDescent="0.2"/>
    <row r="14351" ht="12.75" x14ac:dyDescent="0.2"/>
    <row r="14352" ht="12.75" x14ac:dyDescent="0.2"/>
    <row r="14353" ht="12.75" x14ac:dyDescent="0.2"/>
    <row r="14354" ht="12.75" x14ac:dyDescent="0.2"/>
    <row r="14355" ht="12.75" x14ac:dyDescent="0.2"/>
    <row r="14356" ht="12.75" x14ac:dyDescent="0.2"/>
    <row r="14357" ht="12.75" x14ac:dyDescent="0.2"/>
    <row r="14358" ht="12.75" x14ac:dyDescent="0.2"/>
    <row r="14359" ht="12.75" x14ac:dyDescent="0.2"/>
    <row r="14360" ht="12.75" x14ac:dyDescent="0.2"/>
    <row r="14361" ht="12.75" x14ac:dyDescent="0.2"/>
    <row r="14362" ht="12.75" x14ac:dyDescent="0.2"/>
    <row r="14363" ht="12.75" x14ac:dyDescent="0.2"/>
    <row r="14364" ht="12.75" x14ac:dyDescent="0.2"/>
    <row r="14365" ht="12.75" x14ac:dyDescent="0.2"/>
    <row r="14366" ht="12.75" x14ac:dyDescent="0.2"/>
    <row r="14367" ht="12.75" x14ac:dyDescent="0.2"/>
    <row r="14368" ht="12.75" x14ac:dyDescent="0.2"/>
    <row r="14369" ht="12.75" x14ac:dyDescent="0.2"/>
    <row r="14370" ht="12.75" x14ac:dyDescent="0.2"/>
    <row r="14371" ht="12.75" x14ac:dyDescent="0.2"/>
    <row r="14372" ht="12.75" x14ac:dyDescent="0.2"/>
    <row r="14373" ht="12.75" x14ac:dyDescent="0.2"/>
    <row r="14374" ht="12.75" x14ac:dyDescent="0.2"/>
    <row r="14375" ht="12.75" x14ac:dyDescent="0.2"/>
    <row r="14376" ht="12.75" x14ac:dyDescent="0.2"/>
    <row r="14377" ht="12.75" x14ac:dyDescent="0.2"/>
    <row r="14378" ht="12.75" x14ac:dyDescent="0.2"/>
    <row r="14379" ht="12.75" x14ac:dyDescent="0.2"/>
    <row r="14380" ht="12.75" x14ac:dyDescent="0.2"/>
    <row r="14381" ht="12.75" x14ac:dyDescent="0.2"/>
    <row r="14382" ht="12.75" x14ac:dyDescent="0.2"/>
    <row r="14383" ht="12.75" x14ac:dyDescent="0.2"/>
    <row r="14384" ht="12.75" x14ac:dyDescent="0.2"/>
    <row r="14385" ht="12.75" x14ac:dyDescent="0.2"/>
    <row r="14386" ht="12.75" x14ac:dyDescent="0.2"/>
    <row r="14387" ht="12.75" x14ac:dyDescent="0.2"/>
    <row r="14388" ht="12.75" x14ac:dyDescent="0.2"/>
    <row r="14389" ht="12.75" x14ac:dyDescent="0.2"/>
    <row r="14390" ht="12.75" x14ac:dyDescent="0.2"/>
    <row r="14391" ht="12.75" x14ac:dyDescent="0.2"/>
    <row r="14392" ht="12.75" x14ac:dyDescent="0.2"/>
    <row r="14393" ht="12.75" x14ac:dyDescent="0.2"/>
    <row r="14394" ht="12.75" x14ac:dyDescent="0.2"/>
    <row r="14395" ht="12.75" x14ac:dyDescent="0.2"/>
    <row r="14396" ht="12.75" x14ac:dyDescent="0.2"/>
    <row r="14397" ht="12.75" x14ac:dyDescent="0.2"/>
    <row r="14398" ht="12.75" x14ac:dyDescent="0.2"/>
    <row r="14399" ht="12.75" x14ac:dyDescent="0.2"/>
    <row r="14400" ht="12.75" x14ac:dyDescent="0.2"/>
    <row r="14401" ht="12.75" x14ac:dyDescent="0.2"/>
    <row r="14402" ht="12.75" x14ac:dyDescent="0.2"/>
    <row r="14403" ht="12.75" x14ac:dyDescent="0.2"/>
    <row r="14404" ht="12.75" x14ac:dyDescent="0.2"/>
    <row r="14405" ht="12.75" x14ac:dyDescent="0.2"/>
    <row r="14406" ht="12.75" x14ac:dyDescent="0.2"/>
    <row r="14407" ht="12.75" x14ac:dyDescent="0.2"/>
    <row r="14408" ht="12.75" x14ac:dyDescent="0.2"/>
    <row r="14409" ht="12.75" x14ac:dyDescent="0.2"/>
    <row r="14410" ht="12.75" x14ac:dyDescent="0.2"/>
    <row r="14411" ht="12.75" x14ac:dyDescent="0.2"/>
    <row r="14412" ht="12.75" x14ac:dyDescent="0.2"/>
    <row r="14413" ht="12.75" x14ac:dyDescent="0.2"/>
    <row r="14414" ht="12.75" x14ac:dyDescent="0.2"/>
    <row r="14415" ht="12.75" x14ac:dyDescent="0.2"/>
    <row r="14416" ht="12.75" x14ac:dyDescent="0.2"/>
    <row r="14417" ht="12.75" x14ac:dyDescent="0.2"/>
    <row r="14418" ht="12.75" x14ac:dyDescent="0.2"/>
    <row r="14419" ht="12.75" x14ac:dyDescent="0.2"/>
    <row r="14420" ht="12.75" x14ac:dyDescent="0.2"/>
    <row r="14421" ht="12.75" x14ac:dyDescent="0.2"/>
    <row r="14422" ht="12.75" x14ac:dyDescent="0.2"/>
    <row r="14423" ht="12.75" x14ac:dyDescent="0.2"/>
    <row r="14424" ht="12.75" x14ac:dyDescent="0.2"/>
    <row r="14425" ht="12.75" x14ac:dyDescent="0.2"/>
    <row r="14426" ht="12.75" x14ac:dyDescent="0.2"/>
    <row r="14427" ht="12.75" x14ac:dyDescent="0.2"/>
    <row r="14428" ht="12.75" x14ac:dyDescent="0.2"/>
    <row r="14429" ht="12.75" x14ac:dyDescent="0.2"/>
    <row r="14430" ht="12.75" x14ac:dyDescent="0.2"/>
    <row r="14431" ht="12.75" x14ac:dyDescent="0.2"/>
    <row r="14432" ht="12.75" x14ac:dyDescent="0.2"/>
    <row r="14433" ht="12.75" x14ac:dyDescent="0.2"/>
    <row r="14434" ht="12.75" x14ac:dyDescent="0.2"/>
    <row r="14435" ht="12.75" x14ac:dyDescent="0.2"/>
    <row r="14436" ht="12.75" x14ac:dyDescent="0.2"/>
    <row r="14437" ht="12.75" x14ac:dyDescent="0.2"/>
    <row r="14438" ht="12.75" x14ac:dyDescent="0.2"/>
    <row r="14439" ht="12.75" x14ac:dyDescent="0.2"/>
    <row r="14440" ht="12.75" x14ac:dyDescent="0.2"/>
    <row r="14441" ht="12.75" x14ac:dyDescent="0.2"/>
    <row r="14442" ht="12.75" x14ac:dyDescent="0.2"/>
    <row r="14443" ht="12.75" x14ac:dyDescent="0.2"/>
    <row r="14444" ht="12.75" x14ac:dyDescent="0.2"/>
    <row r="14445" ht="12.75" x14ac:dyDescent="0.2"/>
    <row r="14446" ht="12.75" x14ac:dyDescent="0.2"/>
    <row r="14447" ht="12.75" x14ac:dyDescent="0.2"/>
    <row r="14448" ht="12.75" x14ac:dyDescent="0.2"/>
    <row r="14449" ht="12.75" x14ac:dyDescent="0.2"/>
    <row r="14450" ht="12.75" x14ac:dyDescent="0.2"/>
    <row r="14451" ht="12.75" x14ac:dyDescent="0.2"/>
    <row r="14452" ht="12.75" x14ac:dyDescent="0.2"/>
    <row r="14453" ht="12.75" x14ac:dyDescent="0.2"/>
    <row r="14454" ht="12.75" x14ac:dyDescent="0.2"/>
    <row r="14455" ht="12.75" x14ac:dyDescent="0.2"/>
    <row r="14456" ht="12.75" x14ac:dyDescent="0.2"/>
    <row r="14457" ht="12.75" x14ac:dyDescent="0.2"/>
    <row r="14458" ht="12.75" x14ac:dyDescent="0.2"/>
    <row r="14459" ht="12.75" x14ac:dyDescent="0.2"/>
    <row r="14460" ht="12.75" x14ac:dyDescent="0.2"/>
    <row r="14461" ht="12.75" x14ac:dyDescent="0.2"/>
    <row r="14462" ht="12.75" x14ac:dyDescent="0.2"/>
    <row r="14463" ht="12.75" x14ac:dyDescent="0.2"/>
    <row r="14464" ht="12.75" x14ac:dyDescent="0.2"/>
    <row r="14465" ht="12.75" x14ac:dyDescent="0.2"/>
    <row r="14466" ht="12.75" x14ac:dyDescent="0.2"/>
    <row r="14467" ht="12.75" x14ac:dyDescent="0.2"/>
    <row r="14468" ht="12.75" x14ac:dyDescent="0.2"/>
    <row r="14469" ht="12.75" x14ac:dyDescent="0.2"/>
    <row r="14470" ht="12.75" x14ac:dyDescent="0.2"/>
    <row r="14471" ht="12.75" x14ac:dyDescent="0.2"/>
    <row r="14472" ht="12.75" x14ac:dyDescent="0.2"/>
    <row r="14473" ht="12.75" x14ac:dyDescent="0.2"/>
    <row r="14474" ht="12.75" x14ac:dyDescent="0.2"/>
    <row r="14475" ht="12.75" x14ac:dyDescent="0.2"/>
    <row r="14476" ht="12.75" x14ac:dyDescent="0.2"/>
    <row r="14477" ht="12.75" x14ac:dyDescent="0.2"/>
    <row r="14478" ht="12.75" x14ac:dyDescent="0.2"/>
    <row r="14479" ht="12.75" x14ac:dyDescent="0.2"/>
    <row r="14480" ht="12.75" x14ac:dyDescent="0.2"/>
    <row r="14481" ht="12.75" x14ac:dyDescent="0.2"/>
    <row r="14482" ht="12.75" x14ac:dyDescent="0.2"/>
    <row r="14483" ht="12.75" x14ac:dyDescent="0.2"/>
    <row r="14484" ht="12.75" x14ac:dyDescent="0.2"/>
    <row r="14485" ht="12.75" x14ac:dyDescent="0.2"/>
    <row r="14486" ht="12.75" x14ac:dyDescent="0.2"/>
    <row r="14487" ht="12.75" x14ac:dyDescent="0.2"/>
    <row r="14488" ht="12.75" x14ac:dyDescent="0.2"/>
    <row r="14489" ht="12.75" x14ac:dyDescent="0.2"/>
    <row r="14490" ht="12.75" x14ac:dyDescent="0.2"/>
    <row r="14491" ht="12.75" x14ac:dyDescent="0.2"/>
    <row r="14492" ht="12.75" x14ac:dyDescent="0.2"/>
    <row r="14493" ht="12.75" x14ac:dyDescent="0.2"/>
    <row r="14494" ht="12.75" x14ac:dyDescent="0.2"/>
    <row r="14495" ht="12.75" x14ac:dyDescent="0.2"/>
    <row r="14496" ht="12.75" x14ac:dyDescent="0.2"/>
    <row r="14497" ht="12.75" x14ac:dyDescent="0.2"/>
    <row r="14498" ht="12.75" x14ac:dyDescent="0.2"/>
    <row r="14499" ht="12.75" x14ac:dyDescent="0.2"/>
    <row r="14500" ht="12.75" x14ac:dyDescent="0.2"/>
    <row r="14501" ht="12.75" x14ac:dyDescent="0.2"/>
    <row r="14502" ht="12.75" x14ac:dyDescent="0.2"/>
    <row r="14503" ht="12.75" x14ac:dyDescent="0.2"/>
    <row r="14504" ht="12.75" x14ac:dyDescent="0.2"/>
    <row r="14505" ht="12.75" x14ac:dyDescent="0.2"/>
    <row r="14506" ht="12.75" x14ac:dyDescent="0.2"/>
    <row r="14507" ht="12.75" x14ac:dyDescent="0.2"/>
    <row r="14508" ht="12.75" x14ac:dyDescent="0.2"/>
    <row r="14509" ht="12.75" x14ac:dyDescent="0.2"/>
    <row r="14510" ht="12.75" x14ac:dyDescent="0.2"/>
    <row r="14511" ht="12.75" x14ac:dyDescent="0.2"/>
    <row r="14512" ht="12.75" x14ac:dyDescent="0.2"/>
    <row r="14513" ht="12.75" x14ac:dyDescent="0.2"/>
    <row r="14514" ht="12.75" x14ac:dyDescent="0.2"/>
    <row r="14515" ht="12.75" x14ac:dyDescent="0.2"/>
    <row r="14516" ht="12.75" x14ac:dyDescent="0.2"/>
    <row r="14517" ht="12.75" x14ac:dyDescent="0.2"/>
    <row r="14518" ht="12.75" x14ac:dyDescent="0.2"/>
    <row r="14519" ht="12.75" x14ac:dyDescent="0.2"/>
    <row r="14520" ht="12.75" x14ac:dyDescent="0.2"/>
    <row r="14521" ht="12.75" x14ac:dyDescent="0.2"/>
    <row r="14522" ht="12.75" x14ac:dyDescent="0.2"/>
    <row r="14523" ht="12.75" x14ac:dyDescent="0.2"/>
    <row r="14524" ht="12.75" x14ac:dyDescent="0.2"/>
    <row r="14525" ht="12.75" x14ac:dyDescent="0.2"/>
    <row r="14526" ht="12.75" x14ac:dyDescent="0.2"/>
    <row r="14527" ht="12.75" x14ac:dyDescent="0.2"/>
    <row r="14528" ht="12.75" x14ac:dyDescent="0.2"/>
    <row r="14529" ht="12.75" x14ac:dyDescent="0.2"/>
    <row r="14530" ht="12.75" x14ac:dyDescent="0.2"/>
    <row r="14531" ht="12.75" x14ac:dyDescent="0.2"/>
    <row r="14532" ht="12.75" x14ac:dyDescent="0.2"/>
    <row r="14533" ht="12.75" x14ac:dyDescent="0.2"/>
    <row r="14534" ht="12.75" x14ac:dyDescent="0.2"/>
    <row r="14535" ht="12.75" x14ac:dyDescent="0.2"/>
    <row r="14536" ht="12.75" x14ac:dyDescent="0.2"/>
    <row r="14537" ht="12.75" x14ac:dyDescent="0.2"/>
    <row r="14538" ht="12.75" x14ac:dyDescent="0.2"/>
    <row r="14539" ht="12.75" x14ac:dyDescent="0.2"/>
    <row r="14540" ht="12.75" x14ac:dyDescent="0.2"/>
    <row r="14541" ht="12.75" x14ac:dyDescent="0.2"/>
    <row r="14542" ht="12.75" x14ac:dyDescent="0.2"/>
    <row r="14543" ht="12.75" x14ac:dyDescent="0.2"/>
    <row r="14544" ht="12.75" x14ac:dyDescent="0.2"/>
    <row r="14545" ht="12.75" x14ac:dyDescent="0.2"/>
    <row r="14546" ht="12.75" x14ac:dyDescent="0.2"/>
    <row r="14547" ht="12.75" x14ac:dyDescent="0.2"/>
    <row r="14548" ht="12.75" x14ac:dyDescent="0.2"/>
    <row r="14549" ht="12.75" x14ac:dyDescent="0.2"/>
    <row r="14550" ht="12.75" x14ac:dyDescent="0.2"/>
    <row r="14551" ht="12.75" x14ac:dyDescent="0.2"/>
    <row r="14552" ht="12.75" x14ac:dyDescent="0.2"/>
    <row r="14553" ht="12.75" x14ac:dyDescent="0.2"/>
    <row r="14554" ht="12.75" x14ac:dyDescent="0.2"/>
    <row r="14555" ht="12.75" x14ac:dyDescent="0.2"/>
    <row r="14556" ht="12.75" x14ac:dyDescent="0.2"/>
    <row r="14557" ht="12.75" x14ac:dyDescent="0.2"/>
    <row r="14558" ht="12.75" x14ac:dyDescent="0.2"/>
    <row r="14559" ht="12.75" x14ac:dyDescent="0.2"/>
    <row r="14560" ht="12.75" x14ac:dyDescent="0.2"/>
    <row r="14561" ht="12.75" x14ac:dyDescent="0.2"/>
    <row r="14562" ht="12.75" x14ac:dyDescent="0.2"/>
    <row r="14563" ht="12.75" x14ac:dyDescent="0.2"/>
    <row r="14564" ht="12.75" x14ac:dyDescent="0.2"/>
    <row r="14565" ht="12.75" x14ac:dyDescent="0.2"/>
    <row r="14566" ht="12.75" x14ac:dyDescent="0.2"/>
    <row r="14567" ht="12.75" x14ac:dyDescent="0.2"/>
    <row r="14568" ht="12.75" x14ac:dyDescent="0.2"/>
    <row r="14569" ht="12.75" x14ac:dyDescent="0.2"/>
    <row r="14570" ht="12.75" x14ac:dyDescent="0.2"/>
    <row r="14571" ht="12.75" x14ac:dyDescent="0.2"/>
    <row r="14572" ht="12.75" x14ac:dyDescent="0.2"/>
    <row r="14573" ht="12.75" x14ac:dyDescent="0.2"/>
    <row r="14574" ht="12.75" x14ac:dyDescent="0.2"/>
    <row r="14575" ht="12.75" x14ac:dyDescent="0.2"/>
    <row r="14576" ht="12.75" x14ac:dyDescent="0.2"/>
    <row r="14577" ht="12.75" x14ac:dyDescent="0.2"/>
    <row r="14578" ht="12.75" x14ac:dyDescent="0.2"/>
    <row r="14579" ht="12.75" x14ac:dyDescent="0.2"/>
    <row r="14580" ht="12.75" x14ac:dyDescent="0.2"/>
    <row r="14581" ht="12.75" x14ac:dyDescent="0.2"/>
    <row r="14582" ht="12.75" x14ac:dyDescent="0.2"/>
    <row r="14583" ht="12.75" x14ac:dyDescent="0.2"/>
    <row r="14584" ht="12.75" x14ac:dyDescent="0.2"/>
    <row r="14585" ht="12.75" x14ac:dyDescent="0.2"/>
    <row r="14586" ht="12.75" x14ac:dyDescent="0.2"/>
    <row r="14587" ht="12.75" x14ac:dyDescent="0.2"/>
    <row r="14588" ht="12.75" x14ac:dyDescent="0.2"/>
    <row r="14589" ht="12.75" x14ac:dyDescent="0.2"/>
    <row r="14590" ht="12.75" x14ac:dyDescent="0.2"/>
    <row r="14591" ht="12.75" x14ac:dyDescent="0.2"/>
    <row r="14592" ht="12.75" x14ac:dyDescent="0.2"/>
    <row r="14593" ht="12.75" x14ac:dyDescent="0.2"/>
    <row r="14594" ht="12.75" x14ac:dyDescent="0.2"/>
    <row r="14595" ht="12.75" x14ac:dyDescent="0.2"/>
    <row r="14596" ht="12.75" x14ac:dyDescent="0.2"/>
    <row r="14597" ht="12.75" x14ac:dyDescent="0.2"/>
    <row r="14598" ht="12.75" x14ac:dyDescent="0.2"/>
    <row r="14599" ht="12.75" x14ac:dyDescent="0.2"/>
    <row r="14600" ht="12.75" x14ac:dyDescent="0.2"/>
    <row r="14601" ht="12.75" x14ac:dyDescent="0.2"/>
    <row r="14602" ht="12.75" x14ac:dyDescent="0.2"/>
    <row r="14603" ht="12.75" x14ac:dyDescent="0.2"/>
    <row r="14604" ht="12.75" x14ac:dyDescent="0.2"/>
    <row r="14605" ht="12.75" x14ac:dyDescent="0.2"/>
    <row r="14606" ht="12.75" x14ac:dyDescent="0.2"/>
    <row r="14607" ht="12.75" x14ac:dyDescent="0.2"/>
    <row r="14608" ht="12.75" x14ac:dyDescent="0.2"/>
    <row r="14609" ht="12.75" x14ac:dyDescent="0.2"/>
    <row r="14610" ht="12.75" x14ac:dyDescent="0.2"/>
    <row r="14611" ht="12.75" x14ac:dyDescent="0.2"/>
    <row r="14612" ht="12.75" x14ac:dyDescent="0.2"/>
    <row r="14613" ht="12.75" x14ac:dyDescent="0.2"/>
    <row r="14614" ht="12.75" x14ac:dyDescent="0.2"/>
    <row r="14615" ht="12.75" x14ac:dyDescent="0.2"/>
    <row r="14616" ht="12.75" x14ac:dyDescent="0.2"/>
    <row r="14617" ht="12.75" x14ac:dyDescent="0.2"/>
    <row r="14618" ht="12.75" x14ac:dyDescent="0.2"/>
    <row r="14619" ht="12.75" x14ac:dyDescent="0.2"/>
    <row r="14620" ht="12.75" x14ac:dyDescent="0.2"/>
    <row r="14621" ht="12.75" x14ac:dyDescent="0.2"/>
    <row r="14622" ht="12.75" x14ac:dyDescent="0.2"/>
    <row r="14623" ht="12.75" x14ac:dyDescent="0.2"/>
    <row r="14624" ht="12.75" x14ac:dyDescent="0.2"/>
    <row r="14625" ht="12.75" x14ac:dyDescent="0.2"/>
    <row r="14626" ht="12.75" x14ac:dyDescent="0.2"/>
    <row r="14627" ht="12.75" x14ac:dyDescent="0.2"/>
    <row r="14628" ht="12.75" x14ac:dyDescent="0.2"/>
    <row r="14629" ht="12.75" x14ac:dyDescent="0.2"/>
    <row r="14630" ht="12.75" x14ac:dyDescent="0.2"/>
    <row r="14631" ht="12.75" x14ac:dyDescent="0.2"/>
    <row r="14632" ht="12.75" x14ac:dyDescent="0.2"/>
    <row r="14633" ht="12.75" x14ac:dyDescent="0.2"/>
    <row r="14634" ht="12.75" x14ac:dyDescent="0.2"/>
    <row r="14635" ht="12.75" x14ac:dyDescent="0.2"/>
    <row r="14636" ht="12.75" x14ac:dyDescent="0.2"/>
    <row r="14637" ht="12.75" x14ac:dyDescent="0.2"/>
    <row r="14638" ht="12.75" x14ac:dyDescent="0.2"/>
    <row r="14639" ht="12.75" x14ac:dyDescent="0.2"/>
    <row r="14640" ht="12.75" x14ac:dyDescent="0.2"/>
    <row r="14641" ht="12.75" x14ac:dyDescent="0.2"/>
    <row r="14642" ht="12.75" x14ac:dyDescent="0.2"/>
    <row r="14643" ht="12.75" x14ac:dyDescent="0.2"/>
    <row r="14644" ht="12.75" x14ac:dyDescent="0.2"/>
    <row r="14645" ht="12.75" x14ac:dyDescent="0.2"/>
    <row r="14646" ht="12.75" x14ac:dyDescent="0.2"/>
    <row r="14647" ht="12.75" x14ac:dyDescent="0.2"/>
    <row r="14648" ht="12.75" x14ac:dyDescent="0.2"/>
    <row r="14649" ht="12.75" x14ac:dyDescent="0.2"/>
    <row r="14650" ht="12.75" x14ac:dyDescent="0.2"/>
    <row r="14651" ht="12.75" x14ac:dyDescent="0.2"/>
    <row r="14652" ht="12.75" x14ac:dyDescent="0.2"/>
    <row r="14653" ht="12.75" x14ac:dyDescent="0.2"/>
    <row r="14654" ht="12.75" x14ac:dyDescent="0.2"/>
    <row r="14655" ht="12.75" x14ac:dyDescent="0.2"/>
    <row r="14656" ht="12.75" x14ac:dyDescent="0.2"/>
    <row r="14657" ht="12.75" x14ac:dyDescent="0.2"/>
    <row r="14658" ht="12.75" x14ac:dyDescent="0.2"/>
    <row r="14659" ht="12.75" x14ac:dyDescent="0.2"/>
    <row r="14660" ht="12.75" x14ac:dyDescent="0.2"/>
    <row r="14661" ht="12.75" x14ac:dyDescent="0.2"/>
    <row r="14662" ht="12.75" x14ac:dyDescent="0.2"/>
    <row r="14663" ht="12.75" x14ac:dyDescent="0.2"/>
    <row r="14664" ht="12.75" x14ac:dyDescent="0.2"/>
    <row r="14665" ht="12.75" x14ac:dyDescent="0.2"/>
    <row r="14666" ht="12.75" x14ac:dyDescent="0.2"/>
    <row r="14667" ht="12.75" x14ac:dyDescent="0.2"/>
    <row r="14668" ht="12.75" x14ac:dyDescent="0.2"/>
    <row r="14669" ht="12.75" x14ac:dyDescent="0.2"/>
    <row r="14670" ht="12.75" x14ac:dyDescent="0.2"/>
    <row r="14671" ht="12.75" x14ac:dyDescent="0.2"/>
    <row r="14672" ht="12.75" x14ac:dyDescent="0.2"/>
    <row r="14673" ht="12.75" x14ac:dyDescent="0.2"/>
    <row r="14674" ht="12.75" x14ac:dyDescent="0.2"/>
    <row r="14675" ht="12.75" x14ac:dyDescent="0.2"/>
    <row r="14676" ht="12.75" x14ac:dyDescent="0.2"/>
    <row r="14677" ht="12.75" x14ac:dyDescent="0.2"/>
    <row r="14678" ht="12.75" x14ac:dyDescent="0.2"/>
    <row r="14679" ht="12.75" x14ac:dyDescent="0.2"/>
    <row r="14680" ht="12.75" x14ac:dyDescent="0.2"/>
    <row r="14681" ht="12.75" x14ac:dyDescent="0.2"/>
    <row r="14682" ht="12.75" x14ac:dyDescent="0.2"/>
    <row r="14683" ht="12.75" x14ac:dyDescent="0.2"/>
    <row r="14684" ht="12.75" x14ac:dyDescent="0.2"/>
    <row r="14685" ht="12.75" x14ac:dyDescent="0.2"/>
    <row r="14686" ht="12.75" x14ac:dyDescent="0.2"/>
    <row r="14687" ht="12.75" x14ac:dyDescent="0.2"/>
    <row r="14688" ht="12.75" x14ac:dyDescent="0.2"/>
    <row r="14689" ht="12.75" x14ac:dyDescent="0.2"/>
    <row r="14690" ht="12.75" x14ac:dyDescent="0.2"/>
    <row r="14691" ht="12.75" x14ac:dyDescent="0.2"/>
    <row r="14692" ht="12.75" x14ac:dyDescent="0.2"/>
    <row r="14693" ht="12.75" x14ac:dyDescent="0.2"/>
    <row r="14694" ht="12.75" x14ac:dyDescent="0.2"/>
    <row r="14695" ht="12.75" x14ac:dyDescent="0.2"/>
    <row r="14696" ht="12.75" x14ac:dyDescent="0.2"/>
    <row r="14697" ht="12.75" x14ac:dyDescent="0.2"/>
    <row r="14698" ht="12.75" x14ac:dyDescent="0.2"/>
    <row r="14699" ht="12.75" x14ac:dyDescent="0.2"/>
    <row r="14700" ht="12.75" x14ac:dyDescent="0.2"/>
    <row r="14701" ht="12.75" x14ac:dyDescent="0.2"/>
    <row r="14702" ht="12.75" x14ac:dyDescent="0.2"/>
    <row r="14703" ht="12.75" x14ac:dyDescent="0.2"/>
    <row r="14704" ht="12.75" x14ac:dyDescent="0.2"/>
    <row r="14705" ht="12.75" x14ac:dyDescent="0.2"/>
    <row r="14706" ht="12.75" x14ac:dyDescent="0.2"/>
    <row r="14707" ht="12.75" x14ac:dyDescent="0.2"/>
    <row r="14708" ht="12.75" x14ac:dyDescent="0.2"/>
    <row r="14709" ht="12.75" x14ac:dyDescent="0.2"/>
    <row r="14710" ht="12.75" x14ac:dyDescent="0.2"/>
    <row r="14711" ht="12.75" x14ac:dyDescent="0.2"/>
    <row r="14712" ht="12.75" x14ac:dyDescent="0.2"/>
    <row r="14713" ht="12.75" x14ac:dyDescent="0.2"/>
    <row r="14714" ht="12.75" x14ac:dyDescent="0.2"/>
    <row r="14715" ht="12.75" x14ac:dyDescent="0.2"/>
    <row r="14716" ht="12.75" x14ac:dyDescent="0.2"/>
    <row r="14717" ht="12.75" x14ac:dyDescent="0.2"/>
    <row r="14718" ht="12.75" x14ac:dyDescent="0.2"/>
    <row r="14719" ht="12.75" x14ac:dyDescent="0.2"/>
    <row r="14720" ht="12.75" x14ac:dyDescent="0.2"/>
    <row r="14721" ht="12.75" x14ac:dyDescent="0.2"/>
    <row r="14722" ht="12.75" x14ac:dyDescent="0.2"/>
    <row r="14723" ht="12.75" x14ac:dyDescent="0.2"/>
    <row r="14724" ht="12.75" x14ac:dyDescent="0.2"/>
    <row r="14725" ht="12.75" x14ac:dyDescent="0.2"/>
    <row r="14726" ht="12.75" x14ac:dyDescent="0.2"/>
    <row r="14727" ht="12.75" x14ac:dyDescent="0.2"/>
    <row r="14728" ht="12.75" x14ac:dyDescent="0.2"/>
    <row r="14729" ht="12.75" x14ac:dyDescent="0.2"/>
    <row r="14730" ht="12.75" x14ac:dyDescent="0.2"/>
    <row r="14731" ht="12.75" x14ac:dyDescent="0.2"/>
    <row r="14732" ht="12.75" x14ac:dyDescent="0.2"/>
    <row r="14733" ht="12.75" x14ac:dyDescent="0.2"/>
    <row r="14734" ht="12.75" x14ac:dyDescent="0.2"/>
    <row r="14735" ht="12.75" x14ac:dyDescent="0.2"/>
    <row r="14736" ht="12.75" x14ac:dyDescent="0.2"/>
    <row r="14737" ht="12.75" x14ac:dyDescent="0.2"/>
    <row r="14738" ht="12.75" x14ac:dyDescent="0.2"/>
    <row r="14739" ht="12.75" x14ac:dyDescent="0.2"/>
    <row r="14740" ht="12.75" x14ac:dyDescent="0.2"/>
    <row r="14741" ht="12.75" x14ac:dyDescent="0.2"/>
    <row r="14742" ht="12.75" x14ac:dyDescent="0.2"/>
    <row r="14743" ht="12.75" x14ac:dyDescent="0.2"/>
    <row r="14744" ht="12.75" x14ac:dyDescent="0.2"/>
    <row r="14745" ht="12.75" x14ac:dyDescent="0.2"/>
    <row r="14746" ht="12.75" x14ac:dyDescent="0.2"/>
    <row r="14747" ht="12.75" x14ac:dyDescent="0.2"/>
    <row r="14748" ht="12.75" x14ac:dyDescent="0.2"/>
    <row r="14749" ht="12.75" x14ac:dyDescent="0.2"/>
    <row r="14750" ht="12.75" x14ac:dyDescent="0.2"/>
    <row r="14751" ht="12.75" x14ac:dyDescent="0.2"/>
    <row r="14752" ht="12.75" x14ac:dyDescent="0.2"/>
    <row r="14753" ht="12.75" x14ac:dyDescent="0.2"/>
    <row r="14754" ht="12.75" x14ac:dyDescent="0.2"/>
    <row r="14755" ht="12.75" x14ac:dyDescent="0.2"/>
    <row r="14756" ht="12.75" x14ac:dyDescent="0.2"/>
    <row r="14757" ht="12.75" x14ac:dyDescent="0.2"/>
    <row r="14758" ht="12.75" x14ac:dyDescent="0.2"/>
    <row r="14759" ht="12.75" x14ac:dyDescent="0.2"/>
    <row r="14760" ht="12.75" x14ac:dyDescent="0.2"/>
    <row r="14761" ht="12.75" x14ac:dyDescent="0.2"/>
    <row r="14762" ht="12.75" x14ac:dyDescent="0.2"/>
    <row r="14763" ht="12.75" x14ac:dyDescent="0.2"/>
    <row r="14764" ht="12.75" x14ac:dyDescent="0.2"/>
    <row r="14765" ht="12.75" x14ac:dyDescent="0.2"/>
    <row r="14766" ht="12.75" x14ac:dyDescent="0.2"/>
    <row r="14767" ht="12.75" x14ac:dyDescent="0.2"/>
    <row r="14768" ht="12.75" x14ac:dyDescent="0.2"/>
    <row r="14769" ht="12.75" x14ac:dyDescent="0.2"/>
    <row r="14770" ht="12.75" x14ac:dyDescent="0.2"/>
    <row r="14771" ht="12.75" x14ac:dyDescent="0.2"/>
    <row r="14772" ht="12.75" x14ac:dyDescent="0.2"/>
    <row r="14773" ht="12.75" x14ac:dyDescent="0.2"/>
    <row r="14774" ht="12.75" x14ac:dyDescent="0.2"/>
    <row r="14775" ht="12.75" x14ac:dyDescent="0.2"/>
    <row r="14776" ht="12.75" x14ac:dyDescent="0.2"/>
    <row r="14777" ht="12.75" x14ac:dyDescent="0.2"/>
    <row r="14778" ht="12.75" x14ac:dyDescent="0.2"/>
    <row r="14779" ht="12.75" x14ac:dyDescent="0.2"/>
    <row r="14780" ht="12.75" x14ac:dyDescent="0.2"/>
    <row r="14781" ht="12.75" x14ac:dyDescent="0.2"/>
    <row r="14782" ht="12.75" x14ac:dyDescent="0.2"/>
    <row r="14783" ht="12.75" x14ac:dyDescent="0.2"/>
    <row r="14784" ht="12.75" x14ac:dyDescent="0.2"/>
    <row r="14785" ht="12.75" x14ac:dyDescent="0.2"/>
    <row r="14786" ht="12.75" x14ac:dyDescent="0.2"/>
    <row r="14787" ht="12.75" x14ac:dyDescent="0.2"/>
    <row r="14788" ht="12.75" x14ac:dyDescent="0.2"/>
    <row r="14789" ht="12.75" x14ac:dyDescent="0.2"/>
    <row r="14790" ht="12.75" x14ac:dyDescent="0.2"/>
    <row r="14791" ht="12.75" x14ac:dyDescent="0.2"/>
    <row r="14792" ht="12.75" x14ac:dyDescent="0.2"/>
    <row r="14793" ht="12.75" x14ac:dyDescent="0.2"/>
    <row r="14794" ht="12.75" x14ac:dyDescent="0.2"/>
    <row r="14795" ht="12.75" x14ac:dyDescent="0.2"/>
    <row r="14796" ht="12.75" x14ac:dyDescent="0.2"/>
    <row r="14797" ht="12.75" x14ac:dyDescent="0.2"/>
    <row r="14798" ht="12.75" x14ac:dyDescent="0.2"/>
    <row r="14799" ht="12.75" x14ac:dyDescent="0.2"/>
    <row r="14800" ht="12.75" x14ac:dyDescent="0.2"/>
    <row r="14801" ht="12.75" x14ac:dyDescent="0.2"/>
    <row r="14802" ht="12.75" x14ac:dyDescent="0.2"/>
    <row r="14803" ht="12.75" x14ac:dyDescent="0.2"/>
    <row r="14804" ht="12.75" x14ac:dyDescent="0.2"/>
    <row r="14805" ht="12.75" x14ac:dyDescent="0.2"/>
    <row r="14806" ht="12.75" x14ac:dyDescent="0.2"/>
    <row r="14807" ht="12.75" x14ac:dyDescent="0.2"/>
    <row r="14808" ht="12.75" x14ac:dyDescent="0.2"/>
    <row r="14809" ht="12.75" x14ac:dyDescent="0.2"/>
    <row r="14810" ht="12.75" x14ac:dyDescent="0.2"/>
    <row r="14811" ht="12.75" x14ac:dyDescent="0.2"/>
    <row r="14812" ht="12.75" x14ac:dyDescent="0.2"/>
    <row r="14813" ht="12.75" x14ac:dyDescent="0.2"/>
    <row r="14814" ht="12.75" x14ac:dyDescent="0.2"/>
    <row r="14815" ht="12.75" x14ac:dyDescent="0.2"/>
    <row r="14816" ht="12.75" x14ac:dyDescent="0.2"/>
    <row r="14817" ht="12.75" x14ac:dyDescent="0.2"/>
    <row r="14818" ht="12.75" x14ac:dyDescent="0.2"/>
    <row r="14819" ht="12.75" x14ac:dyDescent="0.2"/>
    <row r="14820" ht="12.75" x14ac:dyDescent="0.2"/>
    <row r="14821" ht="12.75" x14ac:dyDescent="0.2"/>
    <row r="14822" ht="12.75" x14ac:dyDescent="0.2"/>
    <row r="14823" ht="12.75" x14ac:dyDescent="0.2"/>
    <row r="14824" ht="12.75" x14ac:dyDescent="0.2"/>
    <row r="14825" ht="12.75" x14ac:dyDescent="0.2"/>
    <row r="14826" ht="12.75" x14ac:dyDescent="0.2"/>
    <row r="14827" ht="12.75" x14ac:dyDescent="0.2"/>
    <row r="14828" ht="12.75" x14ac:dyDescent="0.2"/>
    <row r="14829" ht="12.75" x14ac:dyDescent="0.2"/>
    <row r="14830" ht="12.75" x14ac:dyDescent="0.2"/>
    <row r="14831" ht="12.75" x14ac:dyDescent="0.2"/>
    <row r="14832" ht="12.75" x14ac:dyDescent="0.2"/>
    <row r="14833" ht="12.75" x14ac:dyDescent="0.2"/>
    <row r="14834" ht="12.75" x14ac:dyDescent="0.2"/>
    <row r="14835" ht="12.75" x14ac:dyDescent="0.2"/>
    <row r="14836" ht="12.75" x14ac:dyDescent="0.2"/>
    <row r="14837" ht="12.75" x14ac:dyDescent="0.2"/>
    <row r="14838" ht="12.75" x14ac:dyDescent="0.2"/>
    <row r="14839" ht="12.75" x14ac:dyDescent="0.2"/>
    <row r="14840" ht="12.75" x14ac:dyDescent="0.2"/>
    <row r="14841" ht="12.75" x14ac:dyDescent="0.2"/>
    <row r="14842" ht="12.75" x14ac:dyDescent="0.2"/>
    <row r="14843" ht="12.75" x14ac:dyDescent="0.2"/>
    <row r="14844" ht="12.75" x14ac:dyDescent="0.2"/>
    <row r="14845" ht="12.75" x14ac:dyDescent="0.2"/>
    <row r="14846" ht="12.75" x14ac:dyDescent="0.2"/>
    <row r="14847" ht="12.75" x14ac:dyDescent="0.2"/>
    <row r="14848" ht="12.75" x14ac:dyDescent="0.2"/>
    <row r="14849" ht="12.75" x14ac:dyDescent="0.2"/>
    <row r="14850" ht="12.75" x14ac:dyDescent="0.2"/>
    <row r="14851" ht="12.75" x14ac:dyDescent="0.2"/>
    <row r="14852" ht="12.75" x14ac:dyDescent="0.2"/>
    <row r="14853" ht="12.75" x14ac:dyDescent="0.2"/>
    <row r="14854" ht="12.75" x14ac:dyDescent="0.2"/>
    <row r="14855" ht="12.75" x14ac:dyDescent="0.2"/>
    <row r="14856" ht="12.75" x14ac:dyDescent="0.2"/>
    <row r="14857" ht="12.75" x14ac:dyDescent="0.2"/>
    <row r="14858" ht="12.75" x14ac:dyDescent="0.2"/>
    <row r="14859" ht="12.75" x14ac:dyDescent="0.2"/>
    <row r="14860" ht="12.75" x14ac:dyDescent="0.2"/>
    <row r="14861" ht="12.75" x14ac:dyDescent="0.2"/>
    <row r="14862" ht="12.75" x14ac:dyDescent="0.2"/>
    <row r="14863" ht="12.75" x14ac:dyDescent="0.2"/>
    <row r="14864" ht="12.75" x14ac:dyDescent="0.2"/>
    <row r="14865" ht="12.75" x14ac:dyDescent="0.2"/>
    <row r="14866" ht="12.75" x14ac:dyDescent="0.2"/>
    <row r="14867" ht="12.75" x14ac:dyDescent="0.2"/>
    <row r="14868" ht="12.75" x14ac:dyDescent="0.2"/>
    <row r="14869" ht="12.75" x14ac:dyDescent="0.2"/>
    <row r="14870" ht="12.75" x14ac:dyDescent="0.2"/>
    <row r="14871" ht="12.75" x14ac:dyDescent="0.2"/>
    <row r="14872" ht="12.75" x14ac:dyDescent="0.2"/>
    <row r="14873" ht="12.75" x14ac:dyDescent="0.2"/>
    <row r="14874" ht="12.75" x14ac:dyDescent="0.2"/>
    <row r="14875" ht="12.75" x14ac:dyDescent="0.2"/>
    <row r="14876" ht="12.75" x14ac:dyDescent="0.2"/>
    <row r="14877" ht="12.75" x14ac:dyDescent="0.2"/>
    <row r="14878" ht="12.75" x14ac:dyDescent="0.2"/>
    <row r="14879" ht="12.75" x14ac:dyDescent="0.2"/>
    <row r="14880" ht="12.75" x14ac:dyDescent="0.2"/>
    <row r="14881" ht="12.75" x14ac:dyDescent="0.2"/>
    <row r="14882" ht="12.75" x14ac:dyDescent="0.2"/>
    <row r="14883" ht="12.75" x14ac:dyDescent="0.2"/>
    <row r="14884" ht="12.75" x14ac:dyDescent="0.2"/>
    <row r="14885" ht="12.75" x14ac:dyDescent="0.2"/>
    <row r="14886" ht="12.75" x14ac:dyDescent="0.2"/>
    <row r="14887" ht="12.75" x14ac:dyDescent="0.2"/>
    <row r="14888" ht="12.75" x14ac:dyDescent="0.2"/>
    <row r="14889" ht="12.75" x14ac:dyDescent="0.2"/>
    <row r="14890" ht="12.75" x14ac:dyDescent="0.2"/>
    <row r="14891" ht="12.75" x14ac:dyDescent="0.2"/>
    <row r="14892" ht="12.75" x14ac:dyDescent="0.2"/>
    <row r="14893" ht="12.75" x14ac:dyDescent="0.2"/>
    <row r="14894" ht="12.75" x14ac:dyDescent="0.2"/>
    <row r="14895" ht="12.75" x14ac:dyDescent="0.2"/>
    <row r="14896" ht="12.75" x14ac:dyDescent="0.2"/>
    <row r="14897" ht="12.75" x14ac:dyDescent="0.2"/>
    <row r="14898" ht="12.75" x14ac:dyDescent="0.2"/>
    <row r="14899" ht="12.75" x14ac:dyDescent="0.2"/>
    <row r="14900" ht="12.75" x14ac:dyDescent="0.2"/>
    <row r="14901" ht="12.75" x14ac:dyDescent="0.2"/>
    <row r="14902" ht="12.75" x14ac:dyDescent="0.2"/>
    <row r="14903" ht="12.75" x14ac:dyDescent="0.2"/>
    <row r="14904" ht="12.75" x14ac:dyDescent="0.2"/>
    <row r="14905" ht="12.75" x14ac:dyDescent="0.2"/>
    <row r="14906" ht="12.75" x14ac:dyDescent="0.2"/>
    <row r="14907" ht="12.75" x14ac:dyDescent="0.2"/>
    <row r="14908" ht="12.75" x14ac:dyDescent="0.2"/>
    <row r="14909" ht="12.75" x14ac:dyDescent="0.2"/>
    <row r="14910" ht="12.75" x14ac:dyDescent="0.2"/>
    <row r="14911" ht="12.75" x14ac:dyDescent="0.2"/>
    <row r="14912" ht="12.75" x14ac:dyDescent="0.2"/>
    <row r="14913" ht="12.75" x14ac:dyDescent="0.2"/>
    <row r="14914" ht="12.75" x14ac:dyDescent="0.2"/>
    <row r="14915" ht="12.75" x14ac:dyDescent="0.2"/>
    <row r="14916" ht="12.75" x14ac:dyDescent="0.2"/>
    <row r="14917" ht="12.75" x14ac:dyDescent="0.2"/>
    <row r="14918" ht="12.75" x14ac:dyDescent="0.2"/>
    <row r="14919" ht="12.75" x14ac:dyDescent="0.2"/>
    <row r="14920" ht="12.75" x14ac:dyDescent="0.2"/>
    <row r="14921" ht="12.75" x14ac:dyDescent="0.2"/>
    <row r="14922" ht="12.75" x14ac:dyDescent="0.2"/>
    <row r="14923" ht="12.75" x14ac:dyDescent="0.2"/>
    <row r="14924" ht="12.75" x14ac:dyDescent="0.2"/>
    <row r="14925" ht="12.75" x14ac:dyDescent="0.2"/>
    <row r="14926" ht="12.75" x14ac:dyDescent="0.2"/>
    <row r="14927" ht="12.75" x14ac:dyDescent="0.2"/>
    <row r="14928" ht="12.75" x14ac:dyDescent="0.2"/>
    <row r="14929" ht="12.75" x14ac:dyDescent="0.2"/>
    <row r="14930" ht="12.75" x14ac:dyDescent="0.2"/>
    <row r="14931" ht="12.75" x14ac:dyDescent="0.2"/>
    <row r="14932" ht="12.75" x14ac:dyDescent="0.2"/>
    <row r="14933" ht="12.75" x14ac:dyDescent="0.2"/>
    <row r="14934" ht="12.75" x14ac:dyDescent="0.2"/>
    <row r="14935" ht="12.75" x14ac:dyDescent="0.2"/>
    <row r="14936" ht="12.75" x14ac:dyDescent="0.2"/>
    <row r="14937" ht="12.75" x14ac:dyDescent="0.2"/>
    <row r="14938" ht="12.75" x14ac:dyDescent="0.2"/>
    <row r="14939" ht="12.75" x14ac:dyDescent="0.2"/>
    <row r="14940" ht="12.75" x14ac:dyDescent="0.2"/>
    <row r="14941" ht="12.75" x14ac:dyDescent="0.2"/>
    <row r="14942" ht="12.75" x14ac:dyDescent="0.2"/>
    <row r="14943" ht="12.75" x14ac:dyDescent="0.2"/>
    <row r="14944" ht="12.75" x14ac:dyDescent="0.2"/>
    <row r="14945" ht="12.75" x14ac:dyDescent="0.2"/>
    <row r="14946" ht="12.75" x14ac:dyDescent="0.2"/>
    <row r="14947" ht="12.75" x14ac:dyDescent="0.2"/>
    <row r="14948" ht="12.75" x14ac:dyDescent="0.2"/>
    <row r="14949" ht="12.75" x14ac:dyDescent="0.2"/>
    <row r="14950" ht="12.75" x14ac:dyDescent="0.2"/>
    <row r="14951" ht="12.75" x14ac:dyDescent="0.2"/>
    <row r="14952" ht="12.75" x14ac:dyDescent="0.2"/>
    <row r="14953" ht="12.75" x14ac:dyDescent="0.2"/>
    <row r="14954" ht="12.75" x14ac:dyDescent="0.2"/>
    <row r="14955" ht="12.75" x14ac:dyDescent="0.2"/>
    <row r="14956" ht="12.75" x14ac:dyDescent="0.2"/>
    <row r="14957" ht="12.75" x14ac:dyDescent="0.2"/>
    <row r="14958" ht="12.75" x14ac:dyDescent="0.2"/>
    <row r="14959" ht="12.75" x14ac:dyDescent="0.2"/>
    <row r="14960" ht="12.75" x14ac:dyDescent="0.2"/>
    <row r="14961" ht="12.75" x14ac:dyDescent="0.2"/>
    <row r="14962" ht="12.75" x14ac:dyDescent="0.2"/>
    <row r="14963" ht="12.75" x14ac:dyDescent="0.2"/>
    <row r="14964" ht="12.75" x14ac:dyDescent="0.2"/>
    <row r="14965" ht="12.75" x14ac:dyDescent="0.2"/>
    <row r="14966" ht="12.75" x14ac:dyDescent="0.2"/>
    <row r="14967" ht="12.75" x14ac:dyDescent="0.2"/>
    <row r="14968" ht="12.75" x14ac:dyDescent="0.2"/>
    <row r="14969" ht="12.75" x14ac:dyDescent="0.2"/>
    <row r="14970" ht="12.75" x14ac:dyDescent="0.2"/>
    <row r="14971" ht="12.75" x14ac:dyDescent="0.2"/>
    <row r="14972" ht="12.75" x14ac:dyDescent="0.2"/>
    <row r="14973" ht="12.75" x14ac:dyDescent="0.2"/>
    <row r="14974" ht="12.75" x14ac:dyDescent="0.2"/>
    <row r="14975" ht="12.75" x14ac:dyDescent="0.2"/>
    <row r="14976" ht="12.75" x14ac:dyDescent="0.2"/>
    <row r="14977" ht="12.75" x14ac:dyDescent="0.2"/>
    <row r="14978" ht="12.75" x14ac:dyDescent="0.2"/>
    <row r="14979" ht="12.75" x14ac:dyDescent="0.2"/>
    <row r="14980" ht="12.75" x14ac:dyDescent="0.2"/>
    <row r="14981" ht="12.75" x14ac:dyDescent="0.2"/>
    <row r="14982" ht="12.75" x14ac:dyDescent="0.2"/>
    <row r="14983" ht="12.75" x14ac:dyDescent="0.2"/>
    <row r="14984" ht="12.75" x14ac:dyDescent="0.2"/>
    <row r="14985" ht="12.75" x14ac:dyDescent="0.2"/>
    <row r="14986" ht="12.75" x14ac:dyDescent="0.2"/>
    <row r="14987" ht="12.75" x14ac:dyDescent="0.2"/>
    <row r="14988" ht="12.75" x14ac:dyDescent="0.2"/>
    <row r="14989" ht="12.75" x14ac:dyDescent="0.2"/>
    <row r="14990" ht="12.75" x14ac:dyDescent="0.2"/>
    <row r="14991" ht="12.75" x14ac:dyDescent="0.2"/>
    <row r="14992" ht="12.75" x14ac:dyDescent="0.2"/>
    <row r="14993" ht="12.75" x14ac:dyDescent="0.2"/>
    <row r="14994" ht="12.75" x14ac:dyDescent="0.2"/>
    <row r="14995" ht="12.75" x14ac:dyDescent="0.2"/>
    <row r="14996" ht="12.75" x14ac:dyDescent="0.2"/>
    <row r="14997" ht="12.75" x14ac:dyDescent="0.2"/>
    <row r="14998" ht="12.75" x14ac:dyDescent="0.2"/>
    <row r="14999" ht="12.75" x14ac:dyDescent="0.2"/>
    <row r="15000" ht="12.75" x14ac:dyDescent="0.2"/>
    <row r="15001" ht="12.75" x14ac:dyDescent="0.2"/>
    <row r="15002" ht="12.75" x14ac:dyDescent="0.2"/>
    <row r="15003" ht="12.75" x14ac:dyDescent="0.2"/>
    <row r="15004" ht="12.75" x14ac:dyDescent="0.2"/>
    <row r="15005" ht="12.75" x14ac:dyDescent="0.2"/>
    <row r="15006" ht="12.75" x14ac:dyDescent="0.2"/>
    <row r="15007" ht="12.75" x14ac:dyDescent="0.2"/>
    <row r="15008" ht="12.75" x14ac:dyDescent="0.2"/>
    <row r="15009" ht="12.75" x14ac:dyDescent="0.2"/>
    <row r="15010" ht="12.75" x14ac:dyDescent="0.2"/>
    <row r="15011" ht="12.75" x14ac:dyDescent="0.2"/>
    <row r="15012" ht="12.75" x14ac:dyDescent="0.2"/>
    <row r="15013" ht="12.75" x14ac:dyDescent="0.2"/>
    <row r="15014" ht="12.75" x14ac:dyDescent="0.2"/>
    <row r="15015" ht="12.75" x14ac:dyDescent="0.2"/>
    <row r="15016" ht="12.75" x14ac:dyDescent="0.2"/>
    <row r="15017" ht="12.75" x14ac:dyDescent="0.2"/>
    <row r="15018" ht="12.75" x14ac:dyDescent="0.2"/>
    <row r="15019" ht="12.75" x14ac:dyDescent="0.2"/>
    <row r="15020" ht="12.75" x14ac:dyDescent="0.2"/>
    <row r="15021" ht="12.75" x14ac:dyDescent="0.2"/>
    <row r="15022" ht="12.75" x14ac:dyDescent="0.2"/>
    <row r="15023" ht="12.75" x14ac:dyDescent="0.2"/>
    <row r="15024" ht="12.75" x14ac:dyDescent="0.2"/>
    <row r="15025" ht="12.75" x14ac:dyDescent="0.2"/>
    <row r="15026" ht="12.75" x14ac:dyDescent="0.2"/>
    <row r="15027" ht="12.75" x14ac:dyDescent="0.2"/>
    <row r="15028" ht="12.75" x14ac:dyDescent="0.2"/>
    <row r="15029" ht="12.75" x14ac:dyDescent="0.2"/>
    <row r="15030" ht="12.75" x14ac:dyDescent="0.2"/>
    <row r="15031" ht="12.75" x14ac:dyDescent="0.2"/>
    <row r="15032" ht="12.75" x14ac:dyDescent="0.2"/>
    <row r="15033" ht="12.75" x14ac:dyDescent="0.2"/>
    <row r="15034" ht="12.75" x14ac:dyDescent="0.2"/>
    <row r="15035" ht="12.75" x14ac:dyDescent="0.2"/>
    <row r="15036" ht="12.75" x14ac:dyDescent="0.2"/>
    <row r="15037" ht="12.75" x14ac:dyDescent="0.2"/>
    <row r="15038" ht="12.75" x14ac:dyDescent="0.2"/>
    <row r="15039" ht="12.75" x14ac:dyDescent="0.2"/>
    <row r="15040" ht="12.75" x14ac:dyDescent="0.2"/>
    <row r="15041" ht="12.75" x14ac:dyDescent="0.2"/>
    <row r="15042" ht="12.75" x14ac:dyDescent="0.2"/>
    <row r="15043" ht="12.75" x14ac:dyDescent="0.2"/>
    <row r="15044" ht="12.75" x14ac:dyDescent="0.2"/>
    <row r="15045" ht="12.75" x14ac:dyDescent="0.2"/>
    <row r="15046" ht="12.75" x14ac:dyDescent="0.2"/>
    <row r="15047" ht="12.75" x14ac:dyDescent="0.2"/>
    <row r="15048" ht="12.75" x14ac:dyDescent="0.2"/>
    <row r="15049" ht="12.75" x14ac:dyDescent="0.2"/>
    <row r="15050" ht="12.75" x14ac:dyDescent="0.2"/>
    <row r="15051" ht="12.75" x14ac:dyDescent="0.2"/>
    <row r="15052" ht="12.75" x14ac:dyDescent="0.2"/>
    <row r="15053" ht="12.75" x14ac:dyDescent="0.2"/>
    <row r="15054" ht="12.75" x14ac:dyDescent="0.2"/>
    <row r="15055" ht="12.75" x14ac:dyDescent="0.2"/>
    <row r="15056" ht="12.75" x14ac:dyDescent="0.2"/>
    <row r="15057" ht="12.75" x14ac:dyDescent="0.2"/>
    <row r="15058" ht="12.75" x14ac:dyDescent="0.2"/>
    <row r="15059" ht="12.75" x14ac:dyDescent="0.2"/>
    <row r="15060" ht="12.75" x14ac:dyDescent="0.2"/>
    <row r="15061" ht="12.75" x14ac:dyDescent="0.2"/>
    <row r="15062" ht="12.75" x14ac:dyDescent="0.2"/>
    <row r="15063" ht="12.75" x14ac:dyDescent="0.2"/>
    <row r="15064" ht="12.75" x14ac:dyDescent="0.2"/>
    <row r="15065" ht="12.75" x14ac:dyDescent="0.2"/>
    <row r="15066" ht="12.75" x14ac:dyDescent="0.2"/>
    <row r="15067" ht="12.75" x14ac:dyDescent="0.2"/>
    <row r="15068" ht="12.75" x14ac:dyDescent="0.2"/>
    <row r="15069" ht="12.75" x14ac:dyDescent="0.2"/>
    <row r="15070" ht="12.75" x14ac:dyDescent="0.2"/>
    <row r="15071" ht="12.75" x14ac:dyDescent="0.2"/>
    <row r="15072" ht="12.75" x14ac:dyDescent="0.2"/>
    <row r="15073" ht="12.75" x14ac:dyDescent="0.2"/>
    <row r="15074" ht="12.75" x14ac:dyDescent="0.2"/>
    <row r="15075" ht="12.75" x14ac:dyDescent="0.2"/>
    <row r="15076" ht="12.75" x14ac:dyDescent="0.2"/>
    <row r="15077" ht="12.75" x14ac:dyDescent="0.2"/>
    <row r="15078" ht="12.75" x14ac:dyDescent="0.2"/>
    <row r="15079" ht="12.75" x14ac:dyDescent="0.2"/>
    <row r="15080" ht="12.75" x14ac:dyDescent="0.2"/>
    <row r="15081" ht="12.75" x14ac:dyDescent="0.2"/>
    <row r="15082" ht="12.75" x14ac:dyDescent="0.2"/>
    <row r="15083" ht="12.75" x14ac:dyDescent="0.2"/>
    <row r="15084" ht="12.75" x14ac:dyDescent="0.2"/>
    <row r="15085" ht="12.75" x14ac:dyDescent="0.2"/>
    <row r="15086" ht="12.75" x14ac:dyDescent="0.2"/>
    <row r="15087" ht="12.75" x14ac:dyDescent="0.2"/>
    <row r="15088" ht="12.75" x14ac:dyDescent="0.2"/>
    <row r="15089" ht="12.75" x14ac:dyDescent="0.2"/>
    <row r="15090" ht="12.75" x14ac:dyDescent="0.2"/>
    <row r="15091" ht="12.75" x14ac:dyDescent="0.2"/>
    <row r="15092" ht="12.75" x14ac:dyDescent="0.2"/>
    <row r="15093" ht="12.75" x14ac:dyDescent="0.2"/>
    <row r="15094" ht="12.75" x14ac:dyDescent="0.2"/>
    <row r="15095" ht="12.75" x14ac:dyDescent="0.2"/>
    <row r="15096" ht="12.75" x14ac:dyDescent="0.2"/>
    <row r="15097" ht="12.75" x14ac:dyDescent="0.2"/>
    <row r="15098" ht="12.75" x14ac:dyDescent="0.2"/>
    <row r="15099" ht="12.75" x14ac:dyDescent="0.2"/>
    <row r="15100" ht="12.75" x14ac:dyDescent="0.2"/>
    <row r="15101" ht="12.75" x14ac:dyDescent="0.2"/>
    <row r="15102" ht="12.75" x14ac:dyDescent="0.2"/>
    <row r="15103" ht="12.75" x14ac:dyDescent="0.2"/>
    <row r="15104" ht="12.75" x14ac:dyDescent="0.2"/>
    <row r="15105" ht="12.75" x14ac:dyDescent="0.2"/>
    <row r="15106" ht="12.75" x14ac:dyDescent="0.2"/>
    <row r="15107" ht="12.75" x14ac:dyDescent="0.2"/>
    <row r="15108" ht="12.75" x14ac:dyDescent="0.2"/>
    <row r="15109" ht="12.75" x14ac:dyDescent="0.2"/>
    <row r="15110" ht="12.75" x14ac:dyDescent="0.2"/>
    <row r="15111" ht="12.75" x14ac:dyDescent="0.2"/>
    <row r="15112" ht="12.75" x14ac:dyDescent="0.2"/>
    <row r="15113" ht="12.75" x14ac:dyDescent="0.2"/>
    <row r="15114" ht="12.75" x14ac:dyDescent="0.2"/>
    <row r="15115" ht="12.75" x14ac:dyDescent="0.2"/>
    <row r="15116" ht="12.75" x14ac:dyDescent="0.2"/>
    <row r="15117" ht="12.75" x14ac:dyDescent="0.2"/>
    <row r="15118" ht="12.75" x14ac:dyDescent="0.2"/>
    <row r="15119" ht="12.75" x14ac:dyDescent="0.2"/>
    <row r="15120" ht="12.75" x14ac:dyDescent="0.2"/>
    <row r="15121" ht="12.75" x14ac:dyDescent="0.2"/>
    <row r="15122" ht="12.75" x14ac:dyDescent="0.2"/>
    <row r="15123" ht="12.75" x14ac:dyDescent="0.2"/>
    <row r="15124" ht="12.75" x14ac:dyDescent="0.2"/>
    <row r="15125" ht="12.75" x14ac:dyDescent="0.2"/>
    <row r="15126" ht="12.75" x14ac:dyDescent="0.2"/>
    <row r="15127" ht="12.75" x14ac:dyDescent="0.2"/>
    <row r="15128" ht="12.75" x14ac:dyDescent="0.2"/>
    <row r="15129" ht="12.75" x14ac:dyDescent="0.2"/>
    <row r="15130" ht="12.75" x14ac:dyDescent="0.2"/>
    <row r="15131" ht="12.75" x14ac:dyDescent="0.2"/>
    <row r="15132" ht="12.75" x14ac:dyDescent="0.2"/>
    <row r="15133" ht="12.75" x14ac:dyDescent="0.2"/>
    <row r="15134" ht="12.75" x14ac:dyDescent="0.2"/>
    <row r="15135" ht="12.75" x14ac:dyDescent="0.2"/>
    <row r="15136" ht="12.75" x14ac:dyDescent="0.2"/>
    <row r="15137" ht="12.75" x14ac:dyDescent="0.2"/>
    <row r="15138" ht="12.75" x14ac:dyDescent="0.2"/>
    <row r="15139" ht="12.75" x14ac:dyDescent="0.2"/>
    <row r="15140" ht="12.75" x14ac:dyDescent="0.2"/>
    <row r="15141" ht="12.75" x14ac:dyDescent="0.2"/>
    <row r="15142" ht="12.75" x14ac:dyDescent="0.2"/>
    <row r="15143" ht="12.75" x14ac:dyDescent="0.2"/>
    <row r="15144" ht="12.75" x14ac:dyDescent="0.2"/>
    <row r="15145" ht="12.75" x14ac:dyDescent="0.2"/>
    <row r="15146" ht="12.75" x14ac:dyDescent="0.2"/>
    <row r="15147" ht="12.75" x14ac:dyDescent="0.2"/>
    <row r="15148" ht="12.75" x14ac:dyDescent="0.2"/>
    <row r="15149" ht="12.75" x14ac:dyDescent="0.2"/>
    <row r="15150" ht="12.75" x14ac:dyDescent="0.2"/>
    <row r="15151" ht="12.75" x14ac:dyDescent="0.2"/>
    <row r="15152" ht="12.75" x14ac:dyDescent="0.2"/>
    <row r="15153" ht="12.75" x14ac:dyDescent="0.2"/>
    <row r="15154" ht="12.75" x14ac:dyDescent="0.2"/>
    <row r="15155" ht="12.75" x14ac:dyDescent="0.2"/>
    <row r="15156" ht="12.75" x14ac:dyDescent="0.2"/>
    <row r="15157" ht="12.75" x14ac:dyDescent="0.2"/>
    <row r="15158" ht="12.75" x14ac:dyDescent="0.2"/>
    <row r="15159" ht="12.75" x14ac:dyDescent="0.2"/>
    <row r="15160" ht="12.75" x14ac:dyDescent="0.2"/>
    <row r="15161" ht="12.75" x14ac:dyDescent="0.2"/>
    <row r="15162" ht="12.75" x14ac:dyDescent="0.2"/>
    <row r="15163" ht="12.75" x14ac:dyDescent="0.2"/>
    <row r="15164" ht="12.75" x14ac:dyDescent="0.2"/>
    <row r="15165" ht="12.75" x14ac:dyDescent="0.2"/>
    <row r="15166" ht="12.75" x14ac:dyDescent="0.2"/>
    <row r="15167" ht="12.75" x14ac:dyDescent="0.2"/>
    <row r="15168" ht="12.75" x14ac:dyDescent="0.2"/>
    <row r="15169" ht="12.75" x14ac:dyDescent="0.2"/>
    <row r="15170" ht="12.75" x14ac:dyDescent="0.2"/>
    <row r="15171" ht="12.75" x14ac:dyDescent="0.2"/>
    <row r="15172" ht="12.75" x14ac:dyDescent="0.2"/>
    <row r="15173" ht="12.75" x14ac:dyDescent="0.2"/>
    <row r="15174" ht="12.75" x14ac:dyDescent="0.2"/>
    <row r="15175" ht="12.75" x14ac:dyDescent="0.2"/>
    <row r="15176" ht="12.75" x14ac:dyDescent="0.2"/>
    <row r="15177" ht="12.75" x14ac:dyDescent="0.2"/>
    <row r="15178" ht="12.75" x14ac:dyDescent="0.2"/>
    <row r="15179" ht="12.75" x14ac:dyDescent="0.2"/>
    <row r="15180" ht="12.75" x14ac:dyDescent="0.2"/>
    <row r="15181" ht="12.75" x14ac:dyDescent="0.2"/>
    <row r="15182" ht="12.75" x14ac:dyDescent="0.2"/>
    <row r="15183" ht="12.75" x14ac:dyDescent="0.2"/>
    <row r="15184" ht="12.75" x14ac:dyDescent="0.2"/>
    <row r="15185" ht="12.75" x14ac:dyDescent="0.2"/>
    <row r="15186" ht="12.75" x14ac:dyDescent="0.2"/>
    <row r="15187" ht="12.75" x14ac:dyDescent="0.2"/>
    <row r="15188" ht="12.75" x14ac:dyDescent="0.2"/>
    <row r="15189" ht="12.75" x14ac:dyDescent="0.2"/>
    <row r="15190" ht="12.75" x14ac:dyDescent="0.2"/>
    <row r="15191" ht="12.75" x14ac:dyDescent="0.2"/>
    <row r="15192" ht="12.75" x14ac:dyDescent="0.2"/>
    <row r="15193" ht="12.75" x14ac:dyDescent="0.2"/>
    <row r="15194" ht="12.75" x14ac:dyDescent="0.2"/>
    <row r="15195" ht="12.75" x14ac:dyDescent="0.2"/>
    <row r="15196" ht="12.75" x14ac:dyDescent="0.2"/>
    <row r="15197" ht="12.75" x14ac:dyDescent="0.2"/>
    <row r="15198" ht="12.75" x14ac:dyDescent="0.2"/>
    <row r="15199" ht="12.75" x14ac:dyDescent="0.2"/>
    <row r="15200" ht="12.75" x14ac:dyDescent="0.2"/>
    <row r="15201" ht="12.75" x14ac:dyDescent="0.2"/>
    <row r="15202" ht="12.75" x14ac:dyDescent="0.2"/>
    <row r="15203" ht="12.75" x14ac:dyDescent="0.2"/>
    <row r="15204" ht="12.75" x14ac:dyDescent="0.2"/>
    <row r="15205" ht="12.75" x14ac:dyDescent="0.2"/>
    <row r="15206" ht="12.75" x14ac:dyDescent="0.2"/>
    <row r="15207" ht="12.75" x14ac:dyDescent="0.2"/>
    <row r="15208" ht="12.75" x14ac:dyDescent="0.2"/>
    <row r="15209" ht="12.75" x14ac:dyDescent="0.2"/>
    <row r="15210" ht="12.75" x14ac:dyDescent="0.2"/>
    <row r="15211" ht="12.75" x14ac:dyDescent="0.2"/>
    <row r="15212" ht="12.75" x14ac:dyDescent="0.2"/>
    <row r="15213" ht="12.75" x14ac:dyDescent="0.2"/>
    <row r="15214" ht="12.75" x14ac:dyDescent="0.2"/>
    <row r="15215" ht="12.75" x14ac:dyDescent="0.2"/>
    <row r="15216" ht="12.75" x14ac:dyDescent="0.2"/>
    <row r="15217" ht="12.75" x14ac:dyDescent="0.2"/>
    <row r="15218" ht="12.75" x14ac:dyDescent="0.2"/>
    <row r="15219" ht="12.75" x14ac:dyDescent="0.2"/>
    <row r="15220" ht="12.75" x14ac:dyDescent="0.2"/>
    <row r="15221" ht="12.75" x14ac:dyDescent="0.2"/>
    <row r="15222" ht="12.75" x14ac:dyDescent="0.2"/>
    <row r="15223" ht="12.75" x14ac:dyDescent="0.2"/>
    <row r="15224" ht="12.75" x14ac:dyDescent="0.2"/>
    <row r="15225" ht="12.75" x14ac:dyDescent="0.2"/>
    <row r="15226" ht="12.75" x14ac:dyDescent="0.2"/>
    <row r="15227" ht="12.75" x14ac:dyDescent="0.2"/>
    <row r="15228" ht="12.75" x14ac:dyDescent="0.2"/>
    <row r="15229" ht="12.75" x14ac:dyDescent="0.2"/>
    <row r="15230" ht="12.75" x14ac:dyDescent="0.2"/>
    <row r="15231" ht="12.75" x14ac:dyDescent="0.2"/>
    <row r="15232" ht="12.75" x14ac:dyDescent="0.2"/>
    <row r="15233" ht="12.75" x14ac:dyDescent="0.2"/>
    <row r="15234" ht="12.75" x14ac:dyDescent="0.2"/>
    <row r="15235" ht="12.75" x14ac:dyDescent="0.2"/>
    <row r="15236" ht="12.75" x14ac:dyDescent="0.2"/>
    <row r="15237" ht="12.75" x14ac:dyDescent="0.2"/>
    <row r="15238" ht="12.75" x14ac:dyDescent="0.2"/>
    <row r="15239" ht="12.75" x14ac:dyDescent="0.2"/>
    <row r="15240" ht="12.75" x14ac:dyDescent="0.2"/>
    <row r="15241" ht="12.75" x14ac:dyDescent="0.2"/>
    <row r="15242" ht="12.75" x14ac:dyDescent="0.2"/>
    <row r="15243" ht="12.75" x14ac:dyDescent="0.2"/>
    <row r="15244" ht="12.75" x14ac:dyDescent="0.2"/>
    <row r="15245" ht="12.75" x14ac:dyDescent="0.2"/>
    <row r="15246" ht="12.75" x14ac:dyDescent="0.2"/>
    <row r="15247" ht="12.75" x14ac:dyDescent="0.2"/>
    <row r="15248" ht="12.75" x14ac:dyDescent="0.2"/>
    <row r="15249" ht="12.75" x14ac:dyDescent="0.2"/>
    <row r="15250" ht="12.75" x14ac:dyDescent="0.2"/>
    <row r="15251" ht="12.75" x14ac:dyDescent="0.2"/>
    <row r="15252" ht="12.75" x14ac:dyDescent="0.2"/>
    <row r="15253" ht="12.75" x14ac:dyDescent="0.2"/>
    <row r="15254" ht="12.75" x14ac:dyDescent="0.2"/>
    <row r="15255" ht="12.75" x14ac:dyDescent="0.2"/>
    <row r="15256" ht="12.75" x14ac:dyDescent="0.2"/>
    <row r="15257" ht="12.75" x14ac:dyDescent="0.2"/>
    <row r="15258" ht="12.75" x14ac:dyDescent="0.2"/>
    <row r="15259" ht="12.75" x14ac:dyDescent="0.2"/>
    <row r="15260" ht="12.75" x14ac:dyDescent="0.2"/>
    <row r="15261" ht="12.75" x14ac:dyDescent="0.2"/>
    <row r="15262" ht="12.75" x14ac:dyDescent="0.2"/>
    <row r="15263" ht="12.75" x14ac:dyDescent="0.2"/>
    <row r="15264" ht="12.75" x14ac:dyDescent="0.2"/>
    <row r="15265" ht="12.75" x14ac:dyDescent="0.2"/>
    <row r="15266" ht="12.75" x14ac:dyDescent="0.2"/>
    <row r="15267" ht="12.75" x14ac:dyDescent="0.2"/>
    <row r="15268" ht="12.75" x14ac:dyDescent="0.2"/>
    <row r="15269" ht="12.75" x14ac:dyDescent="0.2"/>
    <row r="15270" ht="12.75" x14ac:dyDescent="0.2"/>
    <row r="15271" ht="12.75" x14ac:dyDescent="0.2"/>
    <row r="15272" ht="12.75" x14ac:dyDescent="0.2"/>
    <row r="15273" ht="12.75" x14ac:dyDescent="0.2"/>
    <row r="15274" ht="12.75" x14ac:dyDescent="0.2"/>
    <row r="15275" ht="12.75" x14ac:dyDescent="0.2"/>
    <row r="15276" ht="12.75" x14ac:dyDescent="0.2"/>
    <row r="15277" ht="12.75" x14ac:dyDescent="0.2"/>
    <row r="15278" ht="12.75" x14ac:dyDescent="0.2"/>
    <row r="15279" ht="12.75" x14ac:dyDescent="0.2"/>
    <row r="15280" ht="12.75" x14ac:dyDescent="0.2"/>
    <row r="15281" ht="12.75" x14ac:dyDescent="0.2"/>
    <row r="15282" ht="12.75" x14ac:dyDescent="0.2"/>
    <row r="15283" ht="12.75" x14ac:dyDescent="0.2"/>
    <row r="15284" ht="12.75" x14ac:dyDescent="0.2"/>
    <row r="15285" ht="12.75" x14ac:dyDescent="0.2"/>
    <row r="15286" ht="12.75" x14ac:dyDescent="0.2"/>
    <row r="15287" ht="12.75" x14ac:dyDescent="0.2"/>
    <row r="15288" ht="12.75" x14ac:dyDescent="0.2"/>
    <row r="15289" ht="12.75" x14ac:dyDescent="0.2"/>
    <row r="15290" ht="12.75" x14ac:dyDescent="0.2"/>
    <row r="15291" ht="12.75" x14ac:dyDescent="0.2"/>
    <row r="15292" ht="12.75" x14ac:dyDescent="0.2"/>
    <row r="15293" ht="12.75" x14ac:dyDescent="0.2"/>
    <row r="15294" ht="12.75" x14ac:dyDescent="0.2"/>
    <row r="15295" ht="12.75" x14ac:dyDescent="0.2"/>
    <row r="15296" ht="12.75" x14ac:dyDescent="0.2"/>
    <row r="15297" ht="12.75" x14ac:dyDescent="0.2"/>
    <row r="15298" ht="12.75" x14ac:dyDescent="0.2"/>
    <row r="15299" ht="12.75" x14ac:dyDescent="0.2"/>
    <row r="15300" ht="12.75" x14ac:dyDescent="0.2"/>
    <row r="15301" ht="12.75" x14ac:dyDescent="0.2"/>
    <row r="15302" ht="12.75" x14ac:dyDescent="0.2"/>
    <row r="15303" ht="12.75" x14ac:dyDescent="0.2"/>
    <row r="15304" ht="12.75" x14ac:dyDescent="0.2"/>
    <row r="15305" ht="12.75" x14ac:dyDescent="0.2"/>
    <row r="15306" ht="12.75" x14ac:dyDescent="0.2"/>
    <row r="15307" ht="12.75" x14ac:dyDescent="0.2"/>
    <row r="15308" ht="12.75" x14ac:dyDescent="0.2"/>
    <row r="15309" ht="12.75" x14ac:dyDescent="0.2"/>
    <row r="15310" ht="12.75" x14ac:dyDescent="0.2"/>
    <row r="15311" ht="12.75" x14ac:dyDescent="0.2"/>
    <row r="15312" ht="12.75" x14ac:dyDescent="0.2"/>
    <row r="15313" ht="12.75" x14ac:dyDescent="0.2"/>
    <row r="15314" ht="12.75" x14ac:dyDescent="0.2"/>
    <row r="15315" ht="12.75" x14ac:dyDescent="0.2"/>
    <row r="15316" ht="12.75" x14ac:dyDescent="0.2"/>
    <row r="15317" ht="12.75" x14ac:dyDescent="0.2"/>
    <row r="15318" ht="12.75" x14ac:dyDescent="0.2"/>
    <row r="15319" ht="12.75" x14ac:dyDescent="0.2"/>
    <row r="15320" ht="12.75" x14ac:dyDescent="0.2"/>
    <row r="15321" ht="12.75" x14ac:dyDescent="0.2"/>
    <row r="15322" ht="12.75" x14ac:dyDescent="0.2"/>
    <row r="15323" ht="12.75" x14ac:dyDescent="0.2"/>
    <row r="15324" ht="12.75" x14ac:dyDescent="0.2"/>
    <row r="15325" ht="12.75" x14ac:dyDescent="0.2"/>
    <row r="15326" ht="12.75" x14ac:dyDescent="0.2"/>
    <row r="15327" ht="12.75" x14ac:dyDescent="0.2"/>
    <row r="15328" ht="12.75" x14ac:dyDescent="0.2"/>
    <row r="15329" ht="12.75" x14ac:dyDescent="0.2"/>
    <row r="15330" ht="12.75" x14ac:dyDescent="0.2"/>
    <row r="15331" ht="12.75" x14ac:dyDescent="0.2"/>
    <row r="15332" ht="12.75" x14ac:dyDescent="0.2"/>
    <row r="15333" ht="12.75" x14ac:dyDescent="0.2"/>
    <row r="15334" ht="12.75" x14ac:dyDescent="0.2"/>
    <row r="15335" ht="12.75" x14ac:dyDescent="0.2"/>
    <row r="15336" ht="12.75" x14ac:dyDescent="0.2"/>
    <row r="15337" ht="12.75" x14ac:dyDescent="0.2"/>
    <row r="15338" ht="12.75" x14ac:dyDescent="0.2"/>
    <row r="15339" ht="12.75" x14ac:dyDescent="0.2"/>
    <row r="15340" ht="12.75" x14ac:dyDescent="0.2"/>
    <row r="15341" ht="12.75" x14ac:dyDescent="0.2"/>
    <row r="15342" ht="12.75" x14ac:dyDescent="0.2"/>
    <row r="15343" ht="12.75" x14ac:dyDescent="0.2"/>
    <row r="15344" ht="12.75" x14ac:dyDescent="0.2"/>
    <row r="15345" ht="12.75" x14ac:dyDescent="0.2"/>
    <row r="15346" ht="12.75" x14ac:dyDescent="0.2"/>
    <row r="15347" ht="12.75" x14ac:dyDescent="0.2"/>
    <row r="15348" ht="12.75" x14ac:dyDescent="0.2"/>
    <row r="15349" ht="12.75" x14ac:dyDescent="0.2"/>
    <row r="15350" ht="12.75" x14ac:dyDescent="0.2"/>
    <row r="15351" ht="12.75" x14ac:dyDescent="0.2"/>
    <row r="15352" ht="12.75" x14ac:dyDescent="0.2"/>
    <row r="15353" ht="12.75" x14ac:dyDescent="0.2"/>
    <row r="15354" ht="12.75" x14ac:dyDescent="0.2"/>
    <row r="15355" ht="12.75" x14ac:dyDescent="0.2"/>
    <row r="15356" ht="12.75" x14ac:dyDescent="0.2"/>
    <row r="15357" ht="12.75" x14ac:dyDescent="0.2"/>
    <row r="15358" ht="12.75" x14ac:dyDescent="0.2"/>
    <row r="15359" ht="12.75" x14ac:dyDescent="0.2"/>
    <row r="15360" ht="12.75" x14ac:dyDescent="0.2"/>
    <row r="15361" ht="12.75" x14ac:dyDescent="0.2"/>
    <row r="15362" ht="12.75" x14ac:dyDescent="0.2"/>
    <row r="15363" ht="12.75" x14ac:dyDescent="0.2"/>
    <row r="15364" ht="12.75" x14ac:dyDescent="0.2"/>
    <row r="15365" ht="12.75" x14ac:dyDescent="0.2"/>
    <row r="15366" ht="12.75" x14ac:dyDescent="0.2"/>
    <row r="15367" ht="12.75" x14ac:dyDescent="0.2"/>
    <row r="15368" ht="12.75" x14ac:dyDescent="0.2"/>
    <row r="15369" ht="12.75" x14ac:dyDescent="0.2"/>
    <row r="15370" ht="12.75" x14ac:dyDescent="0.2"/>
    <row r="15371" ht="12.75" x14ac:dyDescent="0.2"/>
    <row r="15372" ht="12.75" x14ac:dyDescent="0.2"/>
    <row r="15373" ht="12.75" x14ac:dyDescent="0.2"/>
    <row r="15374" ht="12.75" x14ac:dyDescent="0.2"/>
    <row r="15375" ht="12.75" x14ac:dyDescent="0.2"/>
    <row r="15376" ht="12.75" x14ac:dyDescent="0.2"/>
    <row r="15377" ht="12.75" x14ac:dyDescent="0.2"/>
    <row r="15378" ht="12.75" x14ac:dyDescent="0.2"/>
    <row r="15379" ht="12.75" x14ac:dyDescent="0.2"/>
    <row r="15380" ht="12.75" x14ac:dyDescent="0.2"/>
    <row r="15381" ht="12.75" x14ac:dyDescent="0.2"/>
    <row r="15382" ht="12.75" x14ac:dyDescent="0.2"/>
    <row r="15383" ht="12.75" x14ac:dyDescent="0.2"/>
    <row r="15384" ht="12.75" x14ac:dyDescent="0.2"/>
    <row r="15385" ht="12.75" x14ac:dyDescent="0.2"/>
    <row r="15386" ht="12.75" x14ac:dyDescent="0.2"/>
    <row r="15387" ht="12.75" x14ac:dyDescent="0.2"/>
    <row r="15388" ht="12.75" x14ac:dyDescent="0.2"/>
    <row r="15389" ht="12.75" x14ac:dyDescent="0.2"/>
    <row r="15390" ht="12.75" x14ac:dyDescent="0.2"/>
    <row r="15391" ht="12.75" x14ac:dyDescent="0.2"/>
    <row r="15392" ht="12.75" x14ac:dyDescent="0.2"/>
    <row r="15393" ht="12.75" x14ac:dyDescent="0.2"/>
    <row r="15394" ht="12.75" x14ac:dyDescent="0.2"/>
    <row r="15395" ht="12.75" x14ac:dyDescent="0.2"/>
    <row r="15396" ht="12.75" x14ac:dyDescent="0.2"/>
    <row r="15397" ht="12.75" x14ac:dyDescent="0.2"/>
    <row r="15398" ht="12.75" x14ac:dyDescent="0.2"/>
    <row r="15399" ht="12.75" x14ac:dyDescent="0.2"/>
    <row r="15400" ht="12.75" x14ac:dyDescent="0.2"/>
    <row r="15401" ht="12.75" x14ac:dyDescent="0.2"/>
    <row r="15402" ht="12.75" x14ac:dyDescent="0.2"/>
    <row r="15403" ht="12.75" x14ac:dyDescent="0.2"/>
    <row r="15404" ht="12.75" x14ac:dyDescent="0.2"/>
    <row r="15405" ht="12.75" x14ac:dyDescent="0.2"/>
    <row r="15406" ht="12.75" x14ac:dyDescent="0.2"/>
    <row r="15407" ht="12.75" x14ac:dyDescent="0.2"/>
    <row r="15408" ht="12.75" x14ac:dyDescent="0.2"/>
    <row r="15409" ht="12.75" x14ac:dyDescent="0.2"/>
    <row r="15410" ht="12.75" x14ac:dyDescent="0.2"/>
    <row r="15411" ht="12.75" x14ac:dyDescent="0.2"/>
    <row r="15412" ht="12.75" x14ac:dyDescent="0.2"/>
    <row r="15413" ht="12.75" x14ac:dyDescent="0.2"/>
    <row r="15414" ht="12.75" x14ac:dyDescent="0.2"/>
    <row r="15415" ht="12.75" x14ac:dyDescent="0.2"/>
    <row r="15416" ht="12.75" x14ac:dyDescent="0.2"/>
    <row r="15417" ht="12.75" x14ac:dyDescent="0.2"/>
    <row r="15418" ht="12.75" x14ac:dyDescent="0.2"/>
    <row r="15419" ht="12.75" x14ac:dyDescent="0.2"/>
    <row r="15420" ht="12.75" x14ac:dyDescent="0.2"/>
    <row r="15421" ht="12.75" x14ac:dyDescent="0.2"/>
    <row r="15422" ht="12.75" x14ac:dyDescent="0.2"/>
    <row r="15423" ht="12.75" x14ac:dyDescent="0.2"/>
    <row r="15424" ht="12.75" x14ac:dyDescent="0.2"/>
    <row r="15425" ht="12.75" x14ac:dyDescent="0.2"/>
    <row r="15426" ht="12.75" x14ac:dyDescent="0.2"/>
    <row r="15427" ht="12.75" x14ac:dyDescent="0.2"/>
    <row r="15428" ht="12.75" x14ac:dyDescent="0.2"/>
    <row r="15429" ht="12.75" x14ac:dyDescent="0.2"/>
    <row r="15430" ht="12.75" x14ac:dyDescent="0.2"/>
    <row r="15431" ht="12.75" x14ac:dyDescent="0.2"/>
    <row r="15432" ht="12.75" x14ac:dyDescent="0.2"/>
    <row r="15433" ht="12.75" x14ac:dyDescent="0.2"/>
    <row r="15434" ht="12.75" x14ac:dyDescent="0.2"/>
    <row r="15435" ht="12.75" x14ac:dyDescent="0.2"/>
    <row r="15436" ht="12.75" x14ac:dyDescent="0.2"/>
    <row r="15437" ht="12.75" x14ac:dyDescent="0.2"/>
    <row r="15438" ht="12.75" x14ac:dyDescent="0.2"/>
    <row r="15439" ht="12.75" x14ac:dyDescent="0.2"/>
    <row r="15440" ht="12.75" x14ac:dyDescent="0.2"/>
    <row r="15441" ht="12.75" x14ac:dyDescent="0.2"/>
    <row r="15442" ht="12.75" x14ac:dyDescent="0.2"/>
    <row r="15443" ht="12.75" x14ac:dyDescent="0.2"/>
    <row r="15444" ht="12.75" x14ac:dyDescent="0.2"/>
    <row r="15445" ht="12.75" x14ac:dyDescent="0.2"/>
    <row r="15446" ht="12.75" x14ac:dyDescent="0.2"/>
    <row r="15447" ht="12.75" x14ac:dyDescent="0.2"/>
    <row r="15448" ht="12.75" x14ac:dyDescent="0.2"/>
    <row r="15449" ht="12.75" x14ac:dyDescent="0.2"/>
    <row r="15450" ht="12.75" x14ac:dyDescent="0.2"/>
    <row r="15451" ht="12.75" x14ac:dyDescent="0.2"/>
    <row r="15452" ht="12.75" x14ac:dyDescent="0.2"/>
    <row r="15453" ht="12.75" x14ac:dyDescent="0.2"/>
    <row r="15454" ht="12.75" x14ac:dyDescent="0.2"/>
    <row r="15455" ht="12.75" x14ac:dyDescent="0.2"/>
    <row r="15456" ht="12.75" x14ac:dyDescent="0.2"/>
    <row r="15457" ht="12.75" x14ac:dyDescent="0.2"/>
    <row r="15458" ht="12.75" x14ac:dyDescent="0.2"/>
    <row r="15459" ht="12.75" x14ac:dyDescent="0.2"/>
    <row r="15460" ht="12.75" x14ac:dyDescent="0.2"/>
    <row r="15461" ht="12.75" x14ac:dyDescent="0.2"/>
    <row r="15462" ht="12.75" x14ac:dyDescent="0.2"/>
    <row r="15463" ht="12.75" x14ac:dyDescent="0.2"/>
    <row r="15464" ht="12.75" x14ac:dyDescent="0.2"/>
    <row r="15465" ht="12.75" x14ac:dyDescent="0.2"/>
    <row r="15466" ht="12.75" x14ac:dyDescent="0.2"/>
    <row r="15467" ht="12.75" x14ac:dyDescent="0.2"/>
    <row r="15468" ht="12.75" x14ac:dyDescent="0.2"/>
    <row r="15469" ht="12.75" x14ac:dyDescent="0.2"/>
    <row r="15470" ht="12.75" x14ac:dyDescent="0.2"/>
    <row r="15471" ht="12.75" x14ac:dyDescent="0.2"/>
    <row r="15472" ht="12.75" x14ac:dyDescent="0.2"/>
    <row r="15473" ht="12.75" x14ac:dyDescent="0.2"/>
    <row r="15474" ht="12.75" x14ac:dyDescent="0.2"/>
    <row r="15475" ht="12.75" x14ac:dyDescent="0.2"/>
    <row r="15476" ht="12.75" x14ac:dyDescent="0.2"/>
    <row r="15477" ht="12.75" x14ac:dyDescent="0.2"/>
    <row r="15478" ht="12.75" x14ac:dyDescent="0.2"/>
    <row r="15479" ht="12.75" x14ac:dyDescent="0.2"/>
    <row r="15480" ht="12.75" x14ac:dyDescent="0.2"/>
    <row r="15481" ht="12.75" x14ac:dyDescent="0.2"/>
    <row r="15482" ht="12.75" x14ac:dyDescent="0.2"/>
    <row r="15483" ht="12.75" x14ac:dyDescent="0.2"/>
    <row r="15484" ht="12.75" x14ac:dyDescent="0.2"/>
    <row r="15485" ht="12.75" x14ac:dyDescent="0.2"/>
    <row r="15486" ht="12.75" x14ac:dyDescent="0.2"/>
    <row r="15487" ht="12.75" x14ac:dyDescent="0.2"/>
    <row r="15488" ht="12.75" x14ac:dyDescent="0.2"/>
    <row r="15489" ht="12.75" x14ac:dyDescent="0.2"/>
    <row r="15490" ht="12.75" x14ac:dyDescent="0.2"/>
    <row r="15491" ht="12.75" x14ac:dyDescent="0.2"/>
    <row r="15492" ht="12.75" x14ac:dyDescent="0.2"/>
    <row r="15493" ht="12.75" x14ac:dyDescent="0.2"/>
    <row r="15494" ht="12.75" x14ac:dyDescent="0.2"/>
    <row r="15495" ht="12.75" x14ac:dyDescent="0.2"/>
    <row r="15496" ht="12.75" x14ac:dyDescent="0.2"/>
    <row r="15497" ht="12.75" x14ac:dyDescent="0.2"/>
    <row r="15498" ht="12.75" x14ac:dyDescent="0.2"/>
    <row r="15499" ht="12.75" x14ac:dyDescent="0.2"/>
    <row r="15500" ht="12.75" x14ac:dyDescent="0.2"/>
    <row r="15501" ht="12.75" x14ac:dyDescent="0.2"/>
    <row r="15502" ht="12.75" x14ac:dyDescent="0.2"/>
    <row r="15503" ht="12.75" x14ac:dyDescent="0.2"/>
    <row r="15504" ht="12.75" x14ac:dyDescent="0.2"/>
    <row r="15505" ht="12.75" x14ac:dyDescent="0.2"/>
    <row r="15506" ht="12.75" x14ac:dyDescent="0.2"/>
    <row r="15507" ht="12.75" x14ac:dyDescent="0.2"/>
    <row r="15508" ht="12.75" x14ac:dyDescent="0.2"/>
    <row r="15509" ht="12.75" x14ac:dyDescent="0.2"/>
    <row r="15510" ht="12.75" x14ac:dyDescent="0.2"/>
    <row r="15511" ht="12.75" x14ac:dyDescent="0.2"/>
    <row r="15512" ht="12.75" x14ac:dyDescent="0.2"/>
    <row r="15513" ht="12.75" x14ac:dyDescent="0.2"/>
    <row r="15514" ht="12.75" x14ac:dyDescent="0.2"/>
    <row r="15515" ht="12.75" x14ac:dyDescent="0.2"/>
    <row r="15516" ht="12.75" x14ac:dyDescent="0.2"/>
    <row r="15517" ht="12.75" x14ac:dyDescent="0.2"/>
    <row r="15518" ht="12.75" x14ac:dyDescent="0.2"/>
    <row r="15519" ht="12.75" x14ac:dyDescent="0.2"/>
    <row r="15520" ht="12.75" x14ac:dyDescent="0.2"/>
    <row r="15521" ht="12.75" x14ac:dyDescent="0.2"/>
    <row r="15522" ht="12.75" x14ac:dyDescent="0.2"/>
    <row r="15523" ht="12.75" x14ac:dyDescent="0.2"/>
    <row r="15524" ht="12.75" x14ac:dyDescent="0.2"/>
    <row r="15525" ht="12.75" x14ac:dyDescent="0.2"/>
    <row r="15526" ht="12.75" x14ac:dyDescent="0.2"/>
    <row r="15527" ht="12.75" x14ac:dyDescent="0.2"/>
    <row r="15528" ht="12.75" x14ac:dyDescent="0.2"/>
    <row r="15529" ht="12.75" x14ac:dyDescent="0.2"/>
    <row r="15530" ht="12.75" x14ac:dyDescent="0.2"/>
    <row r="15531" ht="12.75" x14ac:dyDescent="0.2"/>
    <row r="15532" ht="12.75" x14ac:dyDescent="0.2"/>
    <row r="15533" ht="12.75" x14ac:dyDescent="0.2"/>
    <row r="15534" ht="12.75" x14ac:dyDescent="0.2"/>
    <row r="15535" ht="12.75" x14ac:dyDescent="0.2"/>
    <row r="15536" ht="12.75" x14ac:dyDescent="0.2"/>
    <row r="15537" ht="12.75" x14ac:dyDescent="0.2"/>
    <row r="15538" ht="12.75" x14ac:dyDescent="0.2"/>
    <row r="15539" ht="12.75" x14ac:dyDescent="0.2"/>
    <row r="15540" ht="12.75" x14ac:dyDescent="0.2"/>
    <row r="15541" ht="12.75" x14ac:dyDescent="0.2"/>
    <row r="15542" ht="12.75" x14ac:dyDescent="0.2"/>
    <row r="15543" ht="12.75" x14ac:dyDescent="0.2"/>
    <row r="15544" ht="12.75" x14ac:dyDescent="0.2"/>
    <row r="15545" ht="12.75" x14ac:dyDescent="0.2"/>
    <row r="15546" ht="12.75" x14ac:dyDescent="0.2"/>
    <row r="15547" ht="12.75" x14ac:dyDescent="0.2"/>
    <row r="15548" ht="12.75" x14ac:dyDescent="0.2"/>
    <row r="15549" ht="12.75" x14ac:dyDescent="0.2"/>
    <row r="15550" ht="12.75" x14ac:dyDescent="0.2"/>
    <row r="15551" ht="12.75" x14ac:dyDescent="0.2"/>
    <row r="15552" ht="12.75" x14ac:dyDescent="0.2"/>
    <row r="15553" ht="12.75" x14ac:dyDescent="0.2"/>
    <row r="15554" ht="12.75" x14ac:dyDescent="0.2"/>
    <row r="15555" ht="12.75" x14ac:dyDescent="0.2"/>
    <row r="15556" ht="12.75" x14ac:dyDescent="0.2"/>
    <row r="15557" ht="12.75" x14ac:dyDescent="0.2"/>
    <row r="15558" ht="12.75" x14ac:dyDescent="0.2"/>
    <row r="15559" ht="12.75" x14ac:dyDescent="0.2"/>
    <row r="15560" ht="12.75" x14ac:dyDescent="0.2"/>
    <row r="15561" ht="12.75" x14ac:dyDescent="0.2"/>
    <row r="15562" ht="12.75" x14ac:dyDescent="0.2"/>
    <row r="15563" ht="12.75" x14ac:dyDescent="0.2"/>
    <row r="15564" ht="12.75" x14ac:dyDescent="0.2"/>
    <row r="15565" ht="12.75" x14ac:dyDescent="0.2"/>
    <row r="15566" ht="12.75" x14ac:dyDescent="0.2"/>
    <row r="15567" ht="12.75" x14ac:dyDescent="0.2"/>
    <row r="15568" ht="12.75" x14ac:dyDescent="0.2"/>
    <row r="15569" ht="12.75" x14ac:dyDescent="0.2"/>
    <row r="15570" ht="12.75" x14ac:dyDescent="0.2"/>
    <row r="15571" ht="12.75" x14ac:dyDescent="0.2"/>
    <row r="15572" ht="12.75" x14ac:dyDescent="0.2"/>
    <row r="15573" ht="12.75" x14ac:dyDescent="0.2"/>
    <row r="15574" ht="12.75" x14ac:dyDescent="0.2"/>
    <row r="15575" ht="12.75" x14ac:dyDescent="0.2"/>
    <row r="15576" ht="12.75" x14ac:dyDescent="0.2"/>
    <row r="15577" ht="12.75" x14ac:dyDescent="0.2"/>
    <row r="15578" ht="12.75" x14ac:dyDescent="0.2"/>
    <row r="15579" ht="12.75" x14ac:dyDescent="0.2"/>
    <row r="15580" ht="12.75" x14ac:dyDescent="0.2"/>
    <row r="15581" ht="12.75" x14ac:dyDescent="0.2"/>
    <row r="15582" ht="12.75" x14ac:dyDescent="0.2"/>
    <row r="15583" ht="12.75" x14ac:dyDescent="0.2"/>
    <row r="15584" ht="12.75" x14ac:dyDescent="0.2"/>
    <row r="15585" ht="12.75" x14ac:dyDescent="0.2"/>
    <row r="15586" ht="12.75" x14ac:dyDescent="0.2"/>
    <row r="15587" ht="12.75" x14ac:dyDescent="0.2"/>
    <row r="15588" ht="12.75" x14ac:dyDescent="0.2"/>
    <row r="15589" ht="12.75" x14ac:dyDescent="0.2"/>
    <row r="15590" ht="12.75" x14ac:dyDescent="0.2"/>
    <row r="15591" ht="12.75" x14ac:dyDescent="0.2"/>
    <row r="15592" ht="12.75" x14ac:dyDescent="0.2"/>
    <row r="15593" ht="12.75" x14ac:dyDescent="0.2"/>
    <row r="15594" ht="12.75" x14ac:dyDescent="0.2"/>
    <row r="15595" ht="12.75" x14ac:dyDescent="0.2"/>
    <row r="15596" ht="12.75" x14ac:dyDescent="0.2"/>
    <row r="15597" ht="12.75" x14ac:dyDescent="0.2"/>
    <row r="15598" ht="12.75" x14ac:dyDescent="0.2"/>
    <row r="15599" ht="12.75" x14ac:dyDescent="0.2"/>
    <row r="15600" ht="12.75" x14ac:dyDescent="0.2"/>
    <row r="15601" ht="12.75" x14ac:dyDescent="0.2"/>
    <row r="15602" ht="12.75" x14ac:dyDescent="0.2"/>
    <row r="15603" ht="12.75" x14ac:dyDescent="0.2"/>
    <row r="15604" ht="12.75" x14ac:dyDescent="0.2"/>
    <row r="15605" ht="12.75" x14ac:dyDescent="0.2"/>
    <row r="15606" ht="12.75" x14ac:dyDescent="0.2"/>
    <row r="15607" ht="12.75" x14ac:dyDescent="0.2"/>
    <row r="15608" ht="12.75" x14ac:dyDescent="0.2"/>
    <row r="15609" ht="12.75" x14ac:dyDescent="0.2"/>
    <row r="15610" ht="12.75" x14ac:dyDescent="0.2"/>
    <row r="15611" ht="12.75" x14ac:dyDescent="0.2"/>
    <row r="15612" ht="12.75" x14ac:dyDescent="0.2"/>
    <row r="15613" ht="12.75" x14ac:dyDescent="0.2"/>
    <row r="15614" ht="12.75" x14ac:dyDescent="0.2"/>
    <row r="15615" ht="12.75" x14ac:dyDescent="0.2"/>
    <row r="15616" ht="12.75" x14ac:dyDescent="0.2"/>
    <row r="15617" ht="12.75" x14ac:dyDescent="0.2"/>
    <row r="15618" ht="12.75" x14ac:dyDescent="0.2"/>
    <row r="15619" ht="12.75" x14ac:dyDescent="0.2"/>
    <row r="15620" ht="12.75" x14ac:dyDescent="0.2"/>
    <row r="15621" ht="12.75" x14ac:dyDescent="0.2"/>
    <row r="15622" ht="12.75" x14ac:dyDescent="0.2"/>
    <row r="15623" ht="12.75" x14ac:dyDescent="0.2"/>
    <row r="15624" ht="12.75" x14ac:dyDescent="0.2"/>
    <row r="15625" ht="12.75" x14ac:dyDescent="0.2"/>
    <row r="15626" ht="12.75" x14ac:dyDescent="0.2"/>
    <row r="15627" ht="12.75" x14ac:dyDescent="0.2"/>
    <row r="15628" ht="12.75" x14ac:dyDescent="0.2"/>
    <row r="15629" ht="12.75" x14ac:dyDescent="0.2"/>
    <row r="15630" ht="12.75" x14ac:dyDescent="0.2"/>
    <row r="15631" ht="12.75" x14ac:dyDescent="0.2"/>
    <row r="15632" ht="12.75" x14ac:dyDescent="0.2"/>
    <row r="15633" ht="12.75" x14ac:dyDescent="0.2"/>
    <row r="15634" ht="12.75" x14ac:dyDescent="0.2"/>
    <row r="15635" ht="12.75" x14ac:dyDescent="0.2"/>
    <row r="15636" ht="12.75" x14ac:dyDescent="0.2"/>
    <row r="15637" ht="12.75" x14ac:dyDescent="0.2"/>
    <row r="15638" ht="12.75" x14ac:dyDescent="0.2"/>
    <row r="15639" ht="12.75" x14ac:dyDescent="0.2"/>
    <row r="15640" ht="12.75" x14ac:dyDescent="0.2"/>
    <row r="15641" ht="12.75" x14ac:dyDescent="0.2"/>
    <row r="15642" ht="12.75" x14ac:dyDescent="0.2"/>
    <row r="15643" ht="12.75" x14ac:dyDescent="0.2"/>
    <row r="15644" ht="12.75" x14ac:dyDescent="0.2"/>
    <row r="15645" ht="12.75" x14ac:dyDescent="0.2"/>
    <row r="15646" ht="12.75" x14ac:dyDescent="0.2"/>
    <row r="15647" ht="12.75" x14ac:dyDescent="0.2"/>
    <row r="15648" ht="12.75" x14ac:dyDescent="0.2"/>
    <row r="15649" ht="12.75" x14ac:dyDescent="0.2"/>
    <row r="15650" ht="12.75" x14ac:dyDescent="0.2"/>
    <row r="15651" ht="12.75" x14ac:dyDescent="0.2"/>
    <row r="15652" ht="12.75" x14ac:dyDescent="0.2"/>
    <row r="15653" ht="12.75" x14ac:dyDescent="0.2"/>
    <row r="15654" ht="12.75" x14ac:dyDescent="0.2"/>
    <row r="15655" ht="12.75" x14ac:dyDescent="0.2"/>
    <row r="15656" ht="12.75" x14ac:dyDescent="0.2"/>
    <row r="15657" ht="12.75" x14ac:dyDescent="0.2"/>
    <row r="15658" ht="12.75" x14ac:dyDescent="0.2"/>
    <row r="15659" ht="12.75" x14ac:dyDescent="0.2"/>
    <row r="15660" ht="12.75" x14ac:dyDescent="0.2"/>
    <row r="15661" ht="12.75" x14ac:dyDescent="0.2"/>
    <row r="15662" ht="12.75" x14ac:dyDescent="0.2"/>
    <row r="15663" ht="12.75" x14ac:dyDescent="0.2"/>
    <row r="15664" ht="12.75" x14ac:dyDescent="0.2"/>
    <row r="15665" ht="12.75" x14ac:dyDescent="0.2"/>
    <row r="15666" ht="12.75" x14ac:dyDescent="0.2"/>
    <row r="15667" ht="12.75" x14ac:dyDescent="0.2"/>
    <row r="15668" ht="12.75" x14ac:dyDescent="0.2"/>
    <row r="15669" ht="12.75" x14ac:dyDescent="0.2"/>
    <row r="15670" ht="12.75" x14ac:dyDescent="0.2"/>
    <row r="15671" ht="12.75" x14ac:dyDescent="0.2"/>
    <row r="15672" ht="12.75" x14ac:dyDescent="0.2"/>
    <row r="15673" ht="12.75" x14ac:dyDescent="0.2"/>
    <row r="15674" ht="12.75" x14ac:dyDescent="0.2"/>
    <row r="15675" ht="12.75" x14ac:dyDescent="0.2"/>
    <row r="15676" ht="12.75" x14ac:dyDescent="0.2"/>
    <row r="15677" ht="12.75" x14ac:dyDescent="0.2"/>
    <row r="15678" ht="12.75" x14ac:dyDescent="0.2"/>
    <row r="15679" ht="12.75" x14ac:dyDescent="0.2"/>
    <row r="15680" ht="12.75" x14ac:dyDescent="0.2"/>
    <row r="15681" ht="12.75" x14ac:dyDescent="0.2"/>
    <row r="15682" ht="12.75" x14ac:dyDescent="0.2"/>
    <row r="15683" ht="12.75" x14ac:dyDescent="0.2"/>
    <row r="15684" ht="12.75" x14ac:dyDescent="0.2"/>
    <row r="15685" ht="12.75" x14ac:dyDescent="0.2"/>
    <row r="15686" ht="12.75" x14ac:dyDescent="0.2"/>
    <row r="15687" ht="12.75" x14ac:dyDescent="0.2"/>
    <row r="15688" ht="12.75" x14ac:dyDescent="0.2"/>
    <row r="15689" ht="12.75" x14ac:dyDescent="0.2"/>
    <row r="15690" ht="12.75" x14ac:dyDescent="0.2"/>
    <row r="15691" ht="12.75" x14ac:dyDescent="0.2"/>
    <row r="15692" ht="12.75" x14ac:dyDescent="0.2"/>
    <row r="15693" ht="12.75" x14ac:dyDescent="0.2"/>
    <row r="15694" ht="12.75" x14ac:dyDescent="0.2"/>
    <row r="15695" ht="12.75" x14ac:dyDescent="0.2"/>
    <row r="15696" ht="12.75" x14ac:dyDescent="0.2"/>
    <row r="15697" ht="12.75" x14ac:dyDescent="0.2"/>
    <row r="15698" ht="12.75" x14ac:dyDescent="0.2"/>
    <row r="15699" ht="12.75" x14ac:dyDescent="0.2"/>
    <row r="15700" ht="12.75" x14ac:dyDescent="0.2"/>
    <row r="15701" ht="12.75" x14ac:dyDescent="0.2"/>
    <row r="15702" ht="12.75" x14ac:dyDescent="0.2"/>
    <row r="15703" ht="12.75" x14ac:dyDescent="0.2"/>
    <row r="15704" ht="12.75" x14ac:dyDescent="0.2"/>
    <row r="15705" ht="12.75" x14ac:dyDescent="0.2"/>
    <row r="15706" ht="12.75" x14ac:dyDescent="0.2"/>
    <row r="15707" ht="12.75" x14ac:dyDescent="0.2"/>
    <row r="15708" ht="12.75" x14ac:dyDescent="0.2"/>
    <row r="15709" ht="12.75" x14ac:dyDescent="0.2"/>
    <row r="15710" ht="12.75" x14ac:dyDescent="0.2"/>
    <row r="15711" ht="12.75" x14ac:dyDescent="0.2"/>
    <row r="15712" ht="12.75" x14ac:dyDescent="0.2"/>
    <row r="15713" ht="12.75" x14ac:dyDescent="0.2"/>
    <row r="15714" ht="12.75" x14ac:dyDescent="0.2"/>
    <row r="15715" ht="12.75" x14ac:dyDescent="0.2"/>
    <row r="15716" ht="12.75" x14ac:dyDescent="0.2"/>
    <row r="15717" ht="12.75" x14ac:dyDescent="0.2"/>
    <row r="15718" ht="12.75" x14ac:dyDescent="0.2"/>
    <row r="15719" ht="12.75" x14ac:dyDescent="0.2"/>
    <row r="15720" ht="12.75" x14ac:dyDescent="0.2"/>
    <row r="15721" ht="12.75" x14ac:dyDescent="0.2"/>
    <row r="15722" ht="12.75" x14ac:dyDescent="0.2"/>
    <row r="15723" ht="12.75" x14ac:dyDescent="0.2"/>
    <row r="15724" ht="12.75" x14ac:dyDescent="0.2"/>
    <row r="15725" ht="12.75" x14ac:dyDescent="0.2"/>
    <row r="15726" ht="12.75" x14ac:dyDescent="0.2"/>
    <row r="15727" ht="12.75" x14ac:dyDescent="0.2"/>
    <row r="15728" ht="12.75" x14ac:dyDescent="0.2"/>
    <row r="15729" ht="12.75" x14ac:dyDescent="0.2"/>
    <row r="15730" ht="12.75" x14ac:dyDescent="0.2"/>
    <row r="15731" ht="12.75" x14ac:dyDescent="0.2"/>
    <row r="15732" ht="12.75" x14ac:dyDescent="0.2"/>
    <row r="15733" ht="12.75" x14ac:dyDescent="0.2"/>
    <row r="15734" ht="12.75" x14ac:dyDescent="0.2"/>
    <row r="15735" ht="12.75" x14ac:dyDescent="0.2"/>
    <row r="15736" ht="12.75" x14ac:dyDescent="0.2"/>
    <row r="15737" ht="12.75" x14ac:dyDescent="0.2"/>
    <row r="15738" ht="12.75" x14ac:dyDescent="0.2"/>
    <row r="15739" ht="12.75" x14ac:dyDescent="0.2"/>
    <row r="15740" ht="12.75" x14ac:dyDescent="0.2"/>
    <row r="15741" ht="12.75" x14ac:dyDescent="0.2"/>
    <row r="15742" ht="12.75" x14ac:dyDescent="0.2"/>
    <row r="15743" ht="12.75" x14ac:dyDescent="0.2"/>
    <row r="15744" ht="12.75" x14ac:dyDescent="0.2"/>
    <row r="15745" ht="12.75" x14ac:dyDescent="0.2"/>
    <row r="15746" ht="12.75" x14ac:dyDescent="0.2"/>
    <row r="15747" ht="12.75" x14ac:dyDescent="0.2"/>
    <row r="15748" ht="12.75" x14ac:dyDescent="0.2"/>
    <row r="15749" ht="12.75" x14ac:dyDescent="0.2"/>
    <row r="15750" ht="12.75" x14ac:dyDescent="0.2"/>
    <row r="15751" ht="12.75" x14ac:dyDescent="0.2"/>
    <row r="15752" ht="12.75" x14ac:dyDescent="0.2"/>
    <row r="15753" ht="12.75" x14ac:dyDescent="0.2"/>
    <row r="15754" ht="12.75" x14ac:dyDescent="0.2"/>
    <row r="15755" ht="12.75" x14ac:dyDescent="0.2"/>
    <row r="15756" ht="12.75" x14ac:dyDescent="0.2"/>
    <row r="15757" ht="12.75" x14ac:dyDescent="0.2"/>
    <row r="15758" ht="12.75" x14ac:dyDescent="0.2"/>
    <row r="15759" ht="12.75" x14ac:dyDescent="0.2"/>
    <row r="15760" ht="12.75" x14ac:dyDescent="0.2"/>
    <row r="15761" ht="12.75" x14ac:dyDescent="0.2"/>
    <row r="15762" ht="12.75" x14ac:dyDescent="0.2"/>
    <row r="15763" ht="12.75" x14ac:dyDescent="0.2"/>
    <row r="15764" ht="12.75" x14ac:dyDescent="0.2"/>
    <row r="15765" ht="12.75" x14ac:dyDescent="0.2"/>
    <row r="15766" ht="12.75" x14ac:dyDescent="0.2"/>
    <row r="15767" ht="12.75" x14ac:dyDescent="0.2"/>
    <row r="15768" ht="12.75" x14ac:dyDescent="0.2"/>
    <row r="15769" ht="12.75" x14ac:dyDescent="0.2"/>
    <row r="15770" ht="12.75" x14ac:dyDescent="0.2"/>
    <row r="15771" ht="12.75" x14ac:dyDescent="0.2"/>
    <row r="15772" ht="12.75" x14ac:dyDescent="0.2"/>
    <row r="15773" ht="12.75" x14ac:dyDescent="0.2"/>
    <row r="15774" ht="12.75" x14ac:dyDescent="0.2"/>
    <row r="15775" ht="12.75" x14ac:dyDescent="0.2"/>
    <row r="15776" ht="12.75" x14ac:dyDescent="0.2"/>
    <row r="15777" ht="12.75" x14ac:dyDescent="0.2"/>
    <row r="15778" ht="12.75" x14ac:dyDescent="0.2"/>
    <row r="15779" ht="12.75" x14ac:dyDescent="0.2"/>
    <row r="15780" ht="12.75" x14ac:dyDescent="0.2"/>
    <row r="15781" ht="12.75" x14ac:dyDescent="0.2"/>
    <row r="15782" ht="12.75" x14ac:dyDescent="0.2"/>
    <row r="15783" ht="12.75" x14ac:dyDescent="0.2"/>
    <row r="15784" ht="12.75" x14ac:dyDescent="0.2"/>
    <row r="15785" ht="12.75" x14ac:dyDescent="0.2"/>
    <row r="15786" ht="12.75" x14ac:dyDescent="0.2"/>
    <row r="15787" ht="12.75" x14ac:dyDescent="0.2"/>
    <row r="15788" ht="12.75" x14ac:dyDescent="0.2"/>
    <row r="15789" ht="12.75" x14ac:dyDescent="0.2"/>
    <row r="15790" ht="12.75" x14ac:dyDescent="0.2"/>
    <row r="15791" ht="12.75" x14ac:dyDescent="0.2"/>
    <row r="15792" ht="12.75" x14ac:dyDescent="0.2"/>
    <row r="15793" ht="12.75" x14ac:dyDescent="0.2"/>
    <row r="15794" ht="12.75" x14ac:dyDescent="0.2"/>
    <row r="15795" ht="12.75" x14ac:dyDescent="0.2"/>
    <row r="15796" ht="12.75" x14ac:dyDescent="0.2"/>
    <row r="15797" ht="12.75" x14ac:dyDescent="0.2"/>
    <row r="15798" ht="12.75" x14ac:dyDescent="0.2"/>
    <row r="15799" ht="12.75" x14ac:dyDescent="0.2"/>
    <row r="15800" ht="12.75" x14ac:dyDescent="0.2"/>
    <row r="15801" ht="12.75" x14ac:dyDescent="0.2"/>
    <row r="15802" ht="12.75" x14ac:dyDescent="0.2"/>
    <row r="15803" ht="12.75" x14ac:dyDescent="0.2"/>
    <row r="15804" ht="12.75" x14ac:dyDescent="0.2"/>
    <row r="15805" ht="12.75" x14ac:dyDescent="0.2"/>
    <row r="15806" ht="12.75" x14ac:dyDescent="0.2"/>
    <row r="15807" ht="12.75" x14ac:dyDescent="0.2"/>
    <row r="15808" ht="12.75" x14ac:dyDescent="0.2"/>
    <row r="15809" ht="12.75" x14ac:dyDescent="0.2"/>
    <row r="15810" ht="12.75" x14ac:dyDescent="0.2"/>
    <row r="15811" ht="12.75" x14ac:dyDescent="0.2"/>
    <row r="15812" ht="12.75" x14ac:dyDescent="0.2"/>
    <row r="15813" ht="12.75" x14ac:dyDescent="0.2"/>
    <row r="15814" ht="12.75" x14ac:dyDescent="0.2"/>
    <row r="15815" ht="12.75" x14ac:dyDescent="0.2"/>
    <row r="15816" ht="12.75" x14ac:dyDescent="0.2"/>
    <row r="15817" ht="12.75" x14ac:dyDescent="0.2"/>
    <row r="15818" ht="12.75" x14ac:dyDescent="0.2"/>
    <row r="15819" ht="12.75" x14ac:dyDescent="0.2"/>
    <row r="15820" ht="12.75" x14ac:dyDescent="0.2"/>
    <row r="15821" ht="12.75" x14ac:dyDescent="0.2"/>
    <row r="15822" ht="12.75" x14ac:dyDescent="0.2"/>
    <row r="15823" ht="12.75" x14ac:dyDescent="0.2"/>
    <row r="15824" ht="12.75" x14ac:dyDescent="0.2"/>
    <row r="15825" ht="12.75" x14ac:dyDescent="0.2"/>
    <row r="15826" ht="12.75" x14ac:dyDescent="0.2"/>
    <row r="15827" ht="12.75" x14ac:dyDescent="0.2"/>
    <row r="15828" ht="12.75" x14ac:dyDescent="0.2"/>
    <row r="15829" ht="12.75" x14ac:dyDescent="0.2"/>
    <row r="15830" ht="12.75" x14ac:dyDescent="0.2"/>
    <row r="15831" ht="12.75" x14ac:dyDescent="0.2"/>
    <row r="15832" ht="12.75" x14ac:dyDescent="0.2"/>
    <row r="15833" ht="12.75" x14ac:dyDescent="0.2"/>
    <row r="15834" ht="12.75" x14ac:dyDescent="0.2"/>
    <row r="15835" ht="12.75" x14ac:dyDescent="0.2"/>
    <row r="15836" ht="12.75" x14ac:dyDescent="0.2"/>
    <row r="15837" ht="12.75" x14ac:dyDescent="0.2"/>
    <row r="15838" ht="12.75" x14ac:dyDescent="0.2"/>
    <row r="15839" ht="12.75" x14ac:dyDescent="0.2"/>
    <row r="15840" ht="12.75" x14ac:dyDescent="0.2"/>
    <row r="15841" ht="12.75" x14ac:dyDescent="0.2"/>
    <row r="15842" ht="12.75" x14ac:dyDescent="0.2"/>
    <row r="15843" ht="12.75" x14ac:dyDescent="0.2"/>
    <row r="15844" ht="12.75" x14ac:dyDescent="0.2"/>
    <row r="15845" ht="12.75" x14ac:dyDescent="0.2"/>
    <row r="15846" ht="12.75" x14ac:dyDescent="0.2"/>
    <row r="15847" ht="12.75" x14ac:dyDescent="0.2"/>
    <row r="15848" ht="12.75" x14ac:dyDescent="0.2"/>
    <row r="15849" ht="12.75" x14ac:dyDescent="0.2"/>
    <row r="15850" ht="12.75" x14ac:dyDescent="0.2"/>
    <row r="15851" ht="12.75" x14ac:dyDescent="0.2"/>
    <row r="15852" ht="12.75" x14ac:dyDescent="0.2"/>
    <row r="15853" ht="12.75" x14ac:dyDescent="0.2"/>
    <row r="15854" ht="12.75" x14ac:dyDescent="0.2"/>
    <row r="15855" ht="12.75" x14ac:dyDescent="0.2"/>
    <row r="15856" ht="12.75" x14ac:dyDescent="0.2"/>
    <row r="15857" ht="12.75" x14ac:dyDescent="0.2"/>
    <row r="15858" ht="12.75" x14ac:dyDescent="0.2"/>
    <row r="15859" ht="12.75" x14ac:dyDescent="0.2"/>
    <row r="15860" ht="12.75" x14ac:dyDescent="0.2"/>
    <row r="15861" ht="12.75" x14ac:dyDescent="0.2"/>
    <row r="15862" ht="12.75" x14ac:dyDescent="0.2"/>
    <row r="15863" ht="12.75" x14ac:dyDescent="0.2"/>
    <row r="15864" ht="12.75" x14ac:dyDescent="0.2"/>
    <row r="15865" ht="12.75" x14ac:dyDescent="0.2"/>
    <row r="15866" ht="12.75" x14ac:dyDescent="0.2"/>
    <row r="15867" ht="12.75" x14ac:dyDescent="0.2"/>
    <row r="15868" ht="12.75" x14ac:dyDescent="0.2"/>
    <row r="15869" ht="12.75" x14ac:dyDescent="0.2"/>
    <row r="15870" ht="12.75" x14ac:dyDescent="0.2"/>
    <row r="15871" ht="12.75" x14ac:dyDescent="0.2"/>
    <row r="15872" ht="12.75" x14ac:dyDescent="0.2"/>
    <row r="15873" ht="12.75" x14ac:dyDescent="0.2"/>
    <row r="15874" ht="12.75" x14ac:dyDescent="0.2"/>
    <row r="15875" ht="12.75" x14ac:dyDescent="0.2"/>
    <row r="15876" ht="12.75" x14ac:dyDescent="0.2"/>
    <row r="15877" ht="12.75" x14ac:dyDescent="0.2"/>
    <row r="15878" ht="12.75" x14ac:dyDescent="0.2"/>
    <row r="15879" ht="12.75" x14ac:dyDescent="0.2"/>
    <row r="15880" ht="12.75" x14ac:dyDescent="0.2"/>
    <row r="15881" ht="12.75" x14ac:dyDescent="0.2"/>
    <row r="15882" ht="12.75" x14ac:dyDescent="0.2"/>
    <row r="15883" ht="12.75" x14ac:dyDescent="0.2"/>
    <row r="15884" ht="12.75" x14ac:dyDescent="0.2"/>
    <row r="15885" ht="12.75" x14ac:dyDescent="0.2"/>
    <row r="15886" ht="12.75" x14ac:dyDescent="0.2"/>
    <row r="15887" ht="12.75" x14ac:dyDescent="0.2"/>
    <row r="15888" ht="12.75" x14ac:dyDescent="0.2"/>
    <row r="15889" ht="12.75" x14ac:dyDescent="0.2"/>
    <row r="15890" ht="12.75" x14ac:dyDescent="0.2"/>
    <row r="15891" ht="12.75" x14ac:dyDescent="0.2"/>
    <row r="15892" ht="12.75" x14ac:dyDescent="0.2"/>
    <row r="15893" ht="12.75" x14ac:dyDescent="0.2"/>
    <row r="15894" ht="12.75" x14ac:dyDescent="0.2"/>
    <row r="15895" ht="12.75" x14ac:dyDescent="0.2"/>
    <row r="15896" ht="12.75" x14ac:dyDescent="0.2"/>
    <row r="15897" ht="12.75" x14ac:dyDescent="0.2"/>
    <row r="15898" ht="12.75" x14ac:dyDescent="0.2"/>
    <row r="15899" ht="12.75" x14ac:dyDescent="0.2"/>
    <row r="15900" ht="12.75" x14ac:dyDescent="0.2"/>
    <row r="15901" ht="12.75" x14ac:dyDescent="0.2"/>
    <row r="15902" ht="12.75" x14ac:dyDescent="0.2"/>
    <row r="15903" ht="12.75" x14ac:dyDescent="0.2"/>
    <row r="15904" ht="12.75" x14ac:dyDescent="0.2"/>
    <row r="15905" ht="12.75" x14ac:dyDescent="0.2"/>
    <row r="15906" ht="12.75" x14ac:dyDescent="0.2"/>
    <row r="15907" ht="12.75" x14ac:dyDescent="0.2"/>
    <row r="15908" ht="12.75" x14ac:dyDescent="0.2"/>
    <row r="15909" ht="12.75" x14ac:dyDescent="0.2"/>
    <row r="15910" ht="12.75" x14ac:dyDescent="0.2"/>
    <row r="15911" ht="12.75" x14ac:dyDescent="0.2"/>
    <row r="15912" ht="12.75" x14ac:dyDescent="0.2"/>
    <row r="15913" ht="12.75" x14ac:dyDescent="0.2"/>
    <row r="15914" ht="12.75" x14ac:dyDescent="0.2"/>
    <row r="15915" ht="12.75" x14ac:dyDescent="0.2"/>
    <row r="15916" ht="12.75" x14ac:dyDescent="0.2"/>
    <row r="15917" ht="12.75" x14ac:dyDescent="0.2"/>
    <row r="15918" ht="12.75" x14ac:dyDescent="0.2"/>
    <row r="15919" ht="12.75" x14ac:dyDescent="0.2"/>
    <row r="15920" ht="12.75" x14ac:dyDescent="0.2"/>
    <row r="15921" ht="12.75" x14ac:dyDescent="0.2"/>
    <row r="15922" ht="12.75" x14ac:dyDescent="0.2"/>
    <row r="15923" ht="12.75" x14ac:dyDescent="0.2"/>
    <row r="15924" ht="12.75" x14ac:dyDescent="0.2"/>
    <row r="15925" ht="12.75" x14ac:dyDescent="0.2"/>
    <row r="15926" ht="12.75" x14ac:dyDescent="0.2"/>
    <row r="15927" ht="12.75" x14ac:dyDescent="0.2"/>
    <row r="15928" ht="12.75" x14ac:dyDescent="0.2"/>
    <row r="15929" ht="12.75" x14ac:dyDescent="0.2"/>
    <row r="15930" ht="12.75" x14ac:dyDescent="0.2"/>
    <row r="15931" ht="12.75" x14ac:dyDescent="0.2"/>
    <row r="15932" ht="12.75" x14ac:dyDescent="0.2"/>
    <row r="15933" ht="12.75" x14ac:dyDescent="0.2"/>
    <row r="15934" ht="12.75" x14ac:dyDescent="0.2"/>
    <row r="15935" ht="12.75" x14ac:dyDescent="0.2"/>
    <row r="15936" ht="12.75" x14ac:dyDescent="0.2"/>
    <row r="15937" ht="12.75" x14ac:dyDescent="0.2"/>
    <row r="15938" ht="12.75" x14ac:dyDescent="0.2"/>
    <row r="15939" ht="12.75" x14ac:dyDescent="0.2"/>
    <row r="15940" ht="12.75" x14ac:dyDescent="0.2"/>
    <row r="15941" ht="12.75" x14ac:dyDescent="0.2"/>
    <row r="15942" ht="12.75" x14ac:dyDescent="0.2"/>
    <row r="15943" ht="12.75" x14ac:dyDescent="0.2"/>
    <row r="15944" ht="12.75" x14ac:dyDescent="0.2"/>
    <row r="15945" ht="12.75" x14ac:dyDescent="0.2"/>
    <row r="15946" ht="12.75" x14ac:dyDescent="0.2"/>
    <row r="15947" ht="12.75" x14ac:dyDescent="0.2"/>
    <row r="15948" ht="12.75" x14ac:dyDescent="0.2"/>
    <row r="15949" ht="12.75" x14ac:dyDescent="0.2"/>
    <row r="15950" ht="12.75" x14ac:dyDescent="0.2"/>
    <row r="15951" ht="12.75" x14ac:dyDescent="0.2"/>
    <row r="15952" ht="12.75" x14ac:dyDescent="0.2"/>
    <row r="15953" ht="12.75" x14ac:dyDescent="0.2"/>
    <row r="15954" ht="12.75" x14ac:dyDescent="0.2"/>
    <row r="15955" ht="12.75" x14ac:dyDescent="0.2"/>
    <row r="15956" ht="12.75" x14ac:dyDescent="0.2"/>
    <row r="15957" ht="12.75" x14ac:dyDescent="0.2"/>
    <row r="15958" ht="12.75" x14ac:dyDescent="0.2"/>
    <row r="15959" ht="12.75" x14ac:dyDescent="0.2"/>
    <row r="15960" ht="12.75" x14ac:dyDescent="0.2"/>
    <row r="15961" ht="12.75" x14ac:dyDescent="0.2"/>
    <row r="15962" ht="12.75" x14ac:dyDescent="0.2"/>
    <row r="15963" ht="12.75" x14ac:dyDescent="0.2"/>
    <row r="15964" ht="12.75" x14ac:dyDescent="0.2"/>
    <row r="15965" ht="12.75" x14ac:dyDescent="0.2"/>
    <row r="15966" ht="12.75" x14ac:dyDescent="0.2"/>
    <row r="15967" ht="12.75" x14ac:dyDescent="0.2"/>
    <row r="15968" ht="12.75" x14ac:dyDescent="0.2"/>
    <row r="15969" ht="12.75" x14ac:dyDescent="0.2"/>
    <row r="15970" ht="12.75" x14ac:dyDescent="0.2"/>
    <row r="15971" ht="12.75" x14ac:dyDescent="0.2"/>
    <row r="15972" ht="12.75" x14ac:dyDescent="0.2"/>
    <row r="15973" ht="12.75" x14ac:dyDescent="0.2"/>
    <row r="15974" ht="12.75" x14ac:dyDescent="0.2"/>
    <row r="15975" ht="12.75" x14ac:dyDescent="0.2"/>
    <row r="15976" ht="12.75" x14ac:dyDescent="0.2"/>
    <row r="15977" ht="12.75" x14ac:dyDescent="0.2"/>
    <row r="15978" ht="12.75" x14ac:dyDescent="0.2"/>
    <row r="15979" ht="12.75" x14ac:dyDescent="0.2"/>
    <row r="15980" ht="12.75" x14ac:dyDescent="0.2"/>
    <row r="15981" ht="12.75" x14ac:dyDescent="0.2"/>
    <row r="15982" ht="12.75" x14ac:dyDescent="0.2"/>
    <row r="15983" ht="12.75" x14ac:dyDescent="0.2"/>
    <row r="15984" ht="12.75" x14ac:dyDescent="0.2"/>
    <row r="15985" ht="12.75" x14ac:dyDescent="0.2"/>
    <row r="15986" ht="12.75" x14ac:dyDescent="0.2"/>
    <row r="15987" ht="12.75" x14ac:dyDescent="0.2"/>
    <row r="15988" ht="12.75" x14ac:dyDescent="0.2"/>
    <row r="15989" ht="12.75" x14ac:dyDescent="0.2"/>
    <row r="15990" ht="12.75" x14ac:dyDescent="0.2"/>
    <row r="15991" ht="12.75" x14ac:dyDescent="0.2"/>
    <row r="15992" ht="12.75" x14ac:dyDescent="0.2"/>
    <row r="15993" ht="12.75" x14ac:dyDescent="0.2"/>
    <row r="15994" ht="12.75" x14ac:dyDescent="0.2"/>
    <row r="15995" ht="12.75" x14ac:dyDescent="0.2"/>
    <row r="15996" ht="12.75" x14ac:dyDescent="0.2"/>
    <row r="15997" ht="12.75" x14ac:dyDescent="0.2"/>
    <row r="15998" ht="12.75" x14ac:dyDescent="0.2"/>
    <row r="15999" ht="12.75" x14ac:dyDescent="0.2"/>
    <row r="16000" ht="12.75" x14ac:dyDescent="0.2"/>
    <row r="16001" ht="12.75" x14ac:dyDescent="0.2"/>
    <row r="16002" ht="12.75" x14ac:dyDescent="0.2"/>
    <row r="16003" ht="12.75" x14ac:dyDescent="0.2"/>
    <row r="16004" ht="12.75" x14ac:dyDescent="0.2"/>
    <row r="16005" ht="12.75" x14ac:dyDescent="0.2"/>
    <row r="16006" ht="12.75" x14ac:dyDescent="0.2"/>
    <row r="16007" ht="12.75" x14ac:dyDescent="0.2"/>
    <row r="16008" ht="12.75" x14ac:dyDescent="0.2"/>
    <row r="16009" ht="12.75" x14ac:dyDescent="0.2"/>
    <row r="16010" ht="12.75" x14ac:dyDescent="0.2"/>
    <row r="16011" ht="12.75" x14ac:dyDescent="0.2"/>
    <row r="16012" ht="12.75" x14ac:dyDescent="0.2"/>
    <row r="16013" ht="12.75" x14ac:dyDescent="0.2"/>
    <row r="16014" ht="12.75" x14ac:dyDescent="0.2"/>
    <row r="16015" ht="12.75" x14ac:dyDescent="0.2"/>
    <row r="16016" ht="12.75" x14ac:dyDescent="0.2"/>
    <row r="16017" ht="12.75" x14ac:dyDescent="0.2"/>
    <row r="16018" ht="12.75" x14ac:dyDescent="0.2"/>
    <row r="16019" ht="12.75" x14ac:dyDescent="0.2"/>
    <row r="16020" ht="12.75" x14ac:dyDescent="0.2"/>
    <row r="16021" ht="12.75" x14ac:dyDescent="0.2"/>
    <row r="16022" ht="12.75" x14ac:dyDescent="0.2"/>
    <row r="16023" ht="12.75" x14ac:dyDescent="0.2"/>
    <row r="16024" ht="12.75" x14ac:dyDescent="0.2"/>
    <row r="16025" ht="12.75" x14ac:dyDescent="0.2"/>
    <row r="16026" ht="12.75" x14ac:dyDescent="0.2"/>
    <row r="16027" ht="12.75" x14ac:dyDescent="0.2"/>
    <row r="16028" ht="12.75" x14ac:dyDescent="0.2"/>
    <row r="16029" ht="12.75" x14ac:dyDescent="0.2"/>
    <row r="16030" ht="12.75" x14ac:dyDescent="0.2"/>
    <row r="16031" ht="12.75" x14ac:dyDescent="0.2"/>
    <row r="16032" ht="12.75" x14ac:dyDescent="0.2"/>
    <row r="16033" ht="12.75" x14ac:dyDescent="0.2"/>
    <row r="16034" ht="12.75" x14ac:dyDescent="0.2"/>
    <row r="16035" ht="12.75" x14ac:dyDescent="0.2"/>
    <row r="16036" ht="12.75" x14ac:dyDescent="0.2"/>
    <row r="16037" ht="12.75" x14ac:dyDescent="0.2"/>
    <row r="16038" ht="12.75" x14ac:dyDescent="0.2"/>
    <row r="16039" ht="12.75" x14ac:dyDescent="0.2"/>
    <row r="16040" ht="12.75" x14ac:dyDescent="0.2"/>
    <row r="16041" ht="12.75" x14ac:dyDescent="0.2"/>
    <row r="16042" ht="12.75" x14ac:dyDescent="0.2"/>
    <row r="16043" ht="12.75" x14ac:dyDescent="0.2"/>
    <row r="16044" ht="12.75" x14ac:dyDescent="0.2"/>
    <row r="16045" ht="12.75" x14ac:dyDescent="0.2"/>
    <row r="16046" ht="12.75" x14ac:dyDescent="0.2"/>
    <row r="16047" ht="12.75" x14ac:dyDescent="0.2"/>
    <row r="16048" ht="12.75" x14ac:dyDescent="0.2"/>
    <row r="16049" ht="12.75" x14ac:dyDescent="0.2"/>
    <row r="16050" ht="12.75" x14ac:dyDescent="0.2"/>
    <row r="16051" ht="12.75" x14ac:dyDescent="0.2"/>
    <row r="16052" ht="12.75" x14ac:dyDescent="0.2"/>
    <row r="16053" ht="12.75" x14ac:dyDescent="0.2"/>
    <row r="16054" ht="12.75" x14ac:dyDescent="0.2"/>
    <row r="16055" ht="12.75" x14ac:dyDescent="0.2"/>
    <row r="16056" ht="12.75" x14ac:dyDescent="0.2"/>
    <row r="16057" ht="12.75" x14ac:dyDescent="0.2"/>
    <row r="16058" ht="12.75" x14ac:dyDescent="0.2"/>
    <row r="16059" ht="12.75" x14ac:dyDescent="0.2"/>
    <row r="16060" ht="12.75" x14ac:dyDescent="0.2"/>
    <row r="16061" ht="12.75" x14ac:dyDescent="0.2"/>
    <row r="16062" ht="12.75" x14ac:dyDescent="0.2"/>
    <row r="16063" ht="12.75" x14ac:dyDescent="0.2"/>
    <row r="16064" ht="12.75" x14ac:dyDescent="0.2"/>
    <row r="16065" ht="12.75" x14ac:dyDescent="0.2"/>
    <row r="16066" ht="12.75" x14ac:dyDescent="0.2"/>
    <row r="16067" ht="12.75" x14ac:dyDescent="0.2"/>
    <row r="16068" ht="12.75" x14ac:dyDescent="0.2"/>
    <row r="16069" ht="12.75" x14ac:dyDescent="0.2"/>
    <row r="16070" ht="12.75" x14ac:dyDescent="0.2"/>
    <row r="16071" ht="12.75" x14ac:dyDescent="0.2"/>
    <row r="16072" ht="12.75" x14ac:dyDescent="0.2"/>
    <row r="16073" ht="12.75" x14ac:dyDescent="0.2"/>
    <row r="16074" ht="12.75" x14ac:dyDescent="0.2"/>
    <row r="16075" ht="12.75" x14ac:dyDescent="0.2"/>
    <row r="16076" ht="12.75" x14ac:dyDescent="0.2"/>
    <row r="16077" ht="12.75" x14ac:dyDescent="0.2"/>
    <row r="16078" ht="12.75" x14ac:dyDescent="0.2"/>
    <row r="16079" ht="12.75" x14ac:dyDescent="0.2"/>
    <row r="16080" ht="12.75" x14ac:dyDescent="0.2"/>
    <row r="16081" ht="12.75" x14ac:dyDescent="0.2"/>
    <row r="16082" ht="12.75" x14ac:dyDescent="0.2"/>
    <row r="16083" ht="12.75" x14ac:dyDescent="0.2"/>
    <row r="16084" ht="12.75" x14ac:dyDescent="0.2"/>
    <row r="16085" ht="12.75" x14ac:dyDescent="0.2"/>
    <row r="16086" ht="12.75" x14ac:dyDescent="0.2"/>
    <row r="16087" ht="12.75" x14ac:dyDescent="0.2"/>
    <row r="16088" ht="12.75" x14ac:dyDescent="0.2"/>
    <row r="16089" ht="12.75" x14ac:dyDescent="0.2"/>
    <row r="16090" ht="12.75" x14ac:dyDescent="0.2"/>
    <row r="16091" ht="12.75" x14ac:dyDescent="0.2"/>
    <row r="16092" ht="12.75" x14ac:dyDescent="0.2"/>
    <row r="16093" ht="12.75" x14ac:dyDescent="0.2"/>
    <row r="16094" ht="12.75" x14ac:dyDescent="0.2"/>
    <row r="16095" ht="12.75" x14ac:dyDescent="0.2"/>
    <row r="16096" ht="12.75" x14ac:dyDescent="0.2"/>
    <row r="16097" ht="12.75" x14ac:dyDescent="0.2"/>
    <row r="16098" ht="12.75" x14ac:dyDescent="0.2"/>
    <row r="16099" ht="12.75" x14ac:dyDescent="0.2"/>
    <row r="16100" ht="12.75" x14ac:dyDescent="0.2"/>
    <row r="16101" ht="12.75" x14ac:dyDescent="0.2"/>
    <row r="16102" ht="12.75" x14ac:dyDescent="0.2"/>
    <row r="16103" ht="12.75" x14ac:dyDescent="0.2"/>
    <row r="16104" ht="12.75" x14ac:dyDescent="0.2"/>
    <row r="16105" ht="12.75" x14ac:dyDescent="0.2"/>
    <row r="16106" ht="12.75" x14ac:dyDescent="0.2"/>
    <row r="16107" ht="12.75" x14ac:dyDescent="0.2"/>
    <row r="16108" ht="12.75" x14ac:dyDescent="0.2"/>
    <row r="16109" ht="12.75" x14ac:dyDescent="0.2"/>
    <row r="16110" ht="12.75" x14ac:dyDescent="0.2"/>
    <row r="16111" ht="12.75" x14ac:dyDescent="0.2"/>
    <row r="16112" ht="12.75" x14ac:dyDescent="0.2"/>
    <row r="16113" ht="12.75" x14ac:dyDescent="0.2"/>
    <row r="16114" ht="12.75" x14ac:dyDescent="0.2"/>
    <row r="16115" ht="12.75" x14ac:dyDescent="0.2"/>
    <row r="16116" ht="12.75" x14ac:dyDescent="0.2"/>
    <row r="16117" ht="12.75" x14ac:dyDescent="0.2"/>
    <row r="16118" ht="12.75" x14ac:dyDescent="0.2"/>
    <row r="16119" ht="12.75" x14ac:dyDescent="0.2"/>
    <row r="16120" ht="12.75" x14ac:dyDescent="0.2"/>
    <row r="16121" ht="12.75" x14ac:dyDescent="0.2"/>
    <row r="16122" ht="12.75" x14ac:dyDescent="0.2"/>
    <row r="16123" ht="12.75" x14ac:dyDescent="0.2"/>
    <row r="16124" ht="12.75" x14ac:dyDescent="0.2"/>
    <row r="16125" ht="12.75" x14ac:dyDescent="0.2"/>
    <row r="16126" ht="12.75" x14ac:dyDescent="0.2"/>
    <row r="16127" ht="12.75" x14ac:dyDescent="0.2"/>
    <row r="16128" ht="12.75" x14ac:dyDescent="0.2"/>
    <row r="16129" ht="12.75" x14ac:dyDescent="0.2"/>
    <row r="16130" ht="12.75" x14ac:dyDescent="0.2"/>
    <row r="16131" ht="12.75" x14ac:dyDescent="0.2"/>
    <row r="16132" ht="12.75" x14ac:dyDescent="0.2"/>
    <row r="16133" ht="12.75" x14ac:dyDescent="0.2"/>
    <row r="16134" ht="12.75" x14ac:dyDescent="0.2"/>
    <row r="16135" ht="12.75" x14ac:dyDescent="0.2"/>
    <row r="16136" ht="12.75" x14ac:dyDescent="0.2"/>
    <row r="16137" ht="12.75" x14ac:dyDescent="0.2"/>
    <row r="16138" ht="12.75" x14ac:dyDescent="0.2"/>
    <row r="16139" ht="12.75" x14ac:dyDescent="0.2"/>
    <row r="16140" ht="12.75" x14ac:dyDescent="0.2"/>
    <row r="16141" ht="12.75" x14ac:dyDescent="0.2"/>
    <row r="16142" ht="12.75" x14ac:dyDescent="0.2"/>
    <row r="16143" ht="12.75" x14ac:dyDescent="0.2"/>
    <row r="16144" ht="12.75" x14ac:dyDescent="0.2"/>
    <row r="16145" ht="12.75" x14ac:dyDescent="0.2"/>
    <row r="16146" ht="12.75" x14ac:dyDescent="0.2"/>
    <row r="16147" ht="12.75" x14ac:dyDescent="0.2"/>
    <row r="16148" ht="12.75" x14ac:dyDescent="0.2"/>
    <row r="16149" ht="12.75" x14ac:dyDescent="0.2"/>
    <row r="16150" ht="12.75" x14ac:dyDescent="0.2"/>
    <row r="16151" ht="12.75" x14ac:dyDescent="0.2"/>
    <row r="16152" ht="12.75" x14ac:dyDescent="0.2"/>
    <row r="16153" ht="12.75" x14ac:dyDescent="0.2"/>
    <row r="16154" ht="12.75" x14ac:dyDescent="0.2"/>
    <row r="16155" ht="12.75" x14ac:dyDescent="0.2"/>
    <row r="16156" ht="12.75" x14ac:dyDescent="0.2"/>
    <row r="16157" ht="12.75" x14ac:dyDescent="0.2"/>
    <row r="16158" ht="12.75" x14ac:dyDescent="0.2"/>
    <row r="16159" ht="12.75" x14ac:dyDescent="0.2"/>
    <row r="16160" ht="12.75" x14ac:dyDescent="0.2"/>
    <row r="16161" ht="12.75" x14ac:dyDescent="0.2"/>
    <row r="16162" ht="12.75" x14ac:dyDescent="0.2"/>
    <row r="16163" ht="12.75" x14ac:dyDescent="0.2"/>
    <row r="16164" ht="12.75" x14ac:dyDescent="0.2"/>
    <row r="16165" ht="12.75" x14ac:dyDescent="0.2"/>
    <row r="16166" ht="12.75" x14ac:dyDescent="0.2"/>
    <row r="16167" ht="12.75" x14ac:dyDescent="0.2"/>
    <row r="16168" ht="12.75" x14ac:dyDescent="0.2"/>
    <row r="16169" ht="12.75" x14ac:dyDescent="0.2"/>
    <row r="16170" ht="12.75" x14ac:dyDescent="0.2"/>
    <row r="16171" ht="12.75" x14ac:dyDescent="0.2"/>
    <row r="16172" ht="12.75" x14ac:dyDescent="0.2"/>
    <row r="16173" ht="12.75" x14ac:dyDescent="0.2"/>
    <row r="16174" ht="12.75" x14ac:dyDescent="0.2"/>
    <row r="16175" ht="12.75" x14ac:dyDescent="0.2"/>
    <row r="16176" ht="12.75" x14ac:dyDescent="0.2"/>
    <row r="16177" ht="12.75" x14ac:dyDescent="0.2"/>
    <row r="16178" ht="12.75" x14ac:dyDescent="0.2"/>
    <row r="16179" ht="12.75" x14ac:dyDescent="0.2"/>
    <row r="16180" ht="12.75" x14ac:dyDescent="0.2"/>
    <row r="16181" ht="12.75" x14ac:dyDescent="0.2"/>
    <row r="16182" ht="12.75" x14ac:dyDescent="0.2"/>
    <row r="16183" ht="12.75" x14ac:dyDescent="0.2"/>
    <row r="16184" ht="12.75" x14ac:dyDescent="0.2"/>
    <row r="16185" ht="12.75" x14ac:dyDescent="0.2"/>
    <row r="16186" ht="12.75" x14ac:dyDescent="0.2"/>
    <row r="16187" ht="12.75" x14ac:dyDescent="0.2"/>
    <row r="16188" ht="12.75" x14ac:dyDescent="0.2"/>
    <row r="16189" ht="12.75" x14ac:dyDescent="0.2"/>
    <row r="16190" ht="12.75" x14ac:dyDescent="0.2"/>
    <row r="16191" ht="12.75" x14ac:dyDescent="0.2"/>
    <row r="16192" ht="12.75" x14ac:dyDescent="0.2"/>
    <row r="16193" ht="12.75" x14ac:dyDescent="0.2"/>
    <row r="16194" ht="12.75" x14ac:dyDescent="0.2"/>
    <row r="16195" ht="12.75" x14ac:dyDescent="0.2"/>
    <row r="16196" ht="12.75" x14ac:dyDescent="0.2"/>
    <row r="16197" ht="12.75" x14ac:dyDescent="0.2"/>
    <row r="16198" ht="12.75" x14ac:dyDescent="0.2"/>
    <row r="16199" ht="12.75" x14ac:dyDescent="0.2"/>
    <row r="16200" ht="12.75" x14ac:dyDescent="0.2"/>
    <row r="16201" ht="12.75" x14ac:dyDescent="0.2"/>
    <row r="16202" ht="12.75" x14ac:dyDescent="0.2"/>
    <row r="16203" ht="12.75" x14ac:dyDescent="0.2"/>
    <row r="16204" ht="12.75" x14ac:dyDescent="0.2"/>
    <row r="16205" ht="12.75" x14ac:dyDescent="0.2"/>
    <row r="16206" ht="12.75" x14ac:dyDescent="0.2"/>
    <row r="16207" ht="12.75" x14ac:dyDescent="0.2"/>
    <row r="16208" ht="12.75" x14ac:dyDescent="0.2"/>
    <row r="16209" ht="12.75" x14ac:dyDescent="0.2"/>
    <row r="16210" ht="12.75" x14ac:dyDescent="0.2"/>
    <row r="16211" ht="12.75" x14ac:dyDescent="0.2"/>
    <row r="16212" ht="12.75" x14ac:dyDescent="0.2"/>
    <row r="16213" ht="12.75" x14ac:dyDescent="0.2"/>
    <row r="16214" ht="12.75" x14ac:dyDescent="0.2"/>
    <row r="16215" ht="12.75" x14ac:dyDescent="0.2"/>
    <row r="16216" ht="12.75" x14ac:dyDescent="0.2"/>
    <row r="16217" ht="12.75" x14ac:dyDescent="0.2"/>
    <row r="16218" ht="12.75" x14ac:dyDescent="0.2"/>
    <row r="16219" ht="12.75" x14ac:dyDescent="0.2"/>
    <row r="16220" ht="12.75" x14ac:dyDescent="0.2"/>
    <row r="16221" ht="12.75" x14ac:dyDescent="0.2"/>
    <row r="16222" ht="12.75" x14ac:dyDescent="0.2"/>
    <row r="16223" ht="12.75" x14ac:dyDescent="0.2"/>
    <row r="16224" ht="12.75" x14ac:dyDescent="0.2"/>
    <row r="16225" ht="12.75" x14ac:dyDescent="0.2"/>
    <row r="16226" ht="12.75" x14ac:dyDescent="0.2"/>
    <row r="16227" ht="12.75" x14ac:dyDescent="0.2"/>
    <row r="16228" ht="12.75" x14ac:dyDescent="0.2"/>
    <row r="16229" ht="12.75" x14ac:dyDescent="0.2"/>
    <row r="16230" ht="12.75" x14ac:dyDescent="0.2"/>
    <row r="16231" ht="12.75" x14ac:dyDescent="0.2"/>
    <row r="16232" ht="12.75" x14ac:dyDescent="0.2"/>
    <row r="16233" ht="12.75" x14ac:dyDescent="0.2"/>
    <row r="16234" ht="12.75" x14ac:dyDescent="0.2"/>
    <row r="16235" ht="12.75" x14ac:dyDescent="0.2"/>
    <row r="16236" ht="12.75" x14ac:dyDescent="0.2"/>
    <row r="16237" ht="12.75" x14ac:dyDescent="0.2"/>
    <row r="16238" ht="12.75" x14ac:dyDescent="0.2"/>
    <row r="16239" ht="12.75" x14ac:dyDescent="0.2"/>
    <row r="16240" ht="12.75" x14ac:dyDescent="0.2"/>
    <row r="16241" ht="12.75" x14ac:dyDescent="0.2"/>
    <row r="16242" ht="12.75" x14ac:dyDescent="0.2"/>
    <row r="16243" ht="12.75" x14ac:dyDescent="0.2"/>
    <row r="16244" ht="12.75" x14ac:dyDescent="0.2"/>
    <row r="16245" ht="12.75" x14ac:dyDescent="0.2"/>
    <row r="16246" ht="12.75" x14ac:dyDescent="0.2"/>
    <row r="16247" ht="12.75" x14ac:dyDescent="0.2"/>
    <row r="16248" ht="12.75" x14ac:dyDescent="0.2"/>
    <row r="16249" ht="12.75" x14ac:dyDescent="0.2"/>
    <row r="16250" ht="12.75" x14ac:dyDescent="0.2"/>
    <row r="16251" ht="12.75" x14ac:dyDescent="0.2"/>
    <row r="16252" ht="12.75" x14ac:dyDescent="0.2"/>
    <row r="16253" ht="12.75" x14ac:dyDescent="0.2"/>
    <row r="16254" ht="12.75" x14ac:dyDescent="0.2"/>
    <row r="16255" ht="12.75" x14ac:dyDescent="0.2"/>
    <row r="16256" ht="12.75" x14ac:dyDescent="0.2"/>
    <row r="16257" ht="12.75" x14ac:dyDescent="0.2"/>
    <row r="16258" ht="12.75" x14ac:dyDescent="0.2"/>
    <row r="16259" ht="12.75" x14ac:dyDescent="0.2"/>
    <row r="16260" ht="12.75" x14ac:dyDescent="0.2"/>
    <row r="16261" ht="12.75" x14ac:dyDescent="0.2"/>
    <row r="16262" ht="12.75" x14ac:dyDescent="0.2"/>
    <row r="16263" ht="12.75" x14ac:dyDescent="0.2"/>
    <row r="16264" ht="12.75" x14ac:dyDescent="0.2"/>
    <row r="16265" ht="12.75" x14ac:dyDescent="0.2"/>
    <row r="16266" ht="12.75" x14ac:dyDescent="0.2"/>
    <row r="16267" ht="12.75" x14ac:dyDescent="0.2"/>
    <row r="16268" ht="12.75" x14ac:dyDescent="0.2"/>
    <row r="16269" ht="12.75" x14ac:dyDescent="0.2"/>
    <row r="16270" ht="12.75" x14ac:dyDescent="0.2"/>
    <row r="16271" ht="12.75" x14ac:dyDescent="0.2"/>
    <row r="16272" ht="12.75" x14ac:dyDescent="0.2"/>
    <row r="16273" ht="12.75" x14ac:dyDescent="0.2"/>
    <row r="16274" ht="12.75" x14ac:dyDescent="0.2"/>
    <row r="16275" ht="12.75" x14ac:dyDescent="0.2"/>
    <row r="16276" ht="12.75" x14ac:dyDescent="0.2"/>
    <row r="16277" ht="12.75" x14ac:dyDescent="0.2"/>
    <row r="16278" ht="12.75" x14ac:dyDescent="0.2"/>
    <row r="16279" ht="12.75" x14ac:dyDescent="0.2"/>
    <row r="16280" ht="12.75" x14ac:dyDescent="0.2"/>
    <row r="16281" ht="12.75" x14ac:dyDescent="0.2"/>
    <row r="16282" ht="12.75" x14ac:dyDescent="0.2"/>
    <row r="16283" ht="12.75" x14ac:dyDescent="0.2"/>
    <row r="16284" ht="12.75" x14ac:dyDescent="0.2"/>
    <row r="16285" ht="12.75" x14ac:dyDescent="0.2"/>
    <row r="16286" ht="12.75" x14ac:dyDescent="0.2"/>
    <row r="16287" ht="12.75" x14ac:dyDescent="0.2"/>
    <row r="16288" ht="12.75" x14ac:dyDescent="0.2"/>
    <row r="16289" ht="12.75" x14ac:dyDescent="0.2"/>
    <row r="16290" ht="12.75" x14ac:dyDescent="0.2"/>
    <row r="16291" ht="12.75" x14ac:dyDescent="0.2"/>
    <row r="16292" ht="12.75" x14ac:dyDescent="0.2"/>
    <row r="16293" ht="12.75" x14ac:dyDescent="0.2"/>
    <row r="16294" ht="12.75" x14ac:dyDescent="0.2"/>
    <row r="16295" ht="12.75" x14ac:dyDescent="0.2"/>
    <row r="16296" ht="12.75" x14ac:dyDescent="0.2"/>
    <row r="16297" ht="12.75" x14ac:dyDescent="0.2"/>
    <row r="16298" ht="12.75" x14ac:dyDescent="0.2"/>
    <row r="16299" ht="12.75" x14ac:dyDescent="0.2"/>
    <row r="16300" ht="12.75" x14ac:dyDescent="0.2"/>
    <row r="16301" ht="12.75" x14ac:dyDescent="0.2"/>
    <row r="16302" ht="12.75" x14ac:dyDescent="0.2"/>
    <row r="16303" ht="12.75" x14ac:dyDescent="0.2"/>
    <row r="16304" ht="12.75" x14ac:dyDescent="0.2"/>
    <row r="16305" ht="12.75" x14ac:dyDescent="0.2"/>
    <row r="16306" ht="12.75" x14ac:dyDescent="0.2"/>
    <row r="16307" ht="12.75" x14ac:dyDescent="0.2"/>
    <row r="16308" ht="12.75" x14ac:dyDescent="0.2"/>
    <row r="16309" ht="12.75" x14ac:dyDescent="0.2"/>
    <row r="16310" ht="12.75" x14ac:dyDescent="0.2"/>
    <row r="16311" ht="12.75" x14ac:dyDescent="0.2"/>
    <row r="16312" ht="12.75" x14ac:dyDescent="0.2"/>
    <row r="16313" ht="12.75" x14ac:dyDescent="0.2"/>
    <row r="16314" ht="12.75" x14ac:dyDescent="0.2"/>
    <row r="16315" ht="12.75" x14ac:dyDescent="0.2"/>
    <row r="16316" ht="12.75" x14ac:dyDescent="0.2"/>
    <row r="16317" ht="12.75" x14ac:dyDescent="0.2"/>
    <row r="16318" ht="12.75" x14ac:dyDescent="0.2"/>
    <row r="16319" ht="12.75" x14ac:dyDescent="0.2"/>
    <row r="16320" ht="12.75" x14ac:dyDescent="0.2"/>
    <row r="16321" ht="12.75" x14ac:dyDescent="0.2"/>
    <row r="16322" ht="12.75" x14ac:dyDescent="0.2"/>
    <row r="16323" ht="12.75" x14ac:dyDescent="0.2"/>
    <row r="16324" ht="12.75" x14ac:dyDescent="0.2"/>
    <row r="16325" ht="12.75" x14ac:dyDescent="0.2"/>
    <row r="16326" ht="12.75" x14ac:dyDescent="0.2"/>
    <row r="16327" ht="12.75" x14ac:dyDescent="0.2"/>
    <row r="16328" ht="12.75" x14ac:dyDescent="0.2"/>
    <row r="16329" ht="12.75" x14ac:dyDescent="0.2"/>
    <row r="16330" ht="12.75" x14ac:dyDescent="0.2"/>
    <row r="16331" ht="12.75" x14ac:dyDescent="0.2"/>
    <row r="16332" ht="12.75" x14ac:dyDescent="0.2"/>
    <row r="16333" ht="12.75" x14ac:dyDescent="0.2"/>
    <row r="16334" ht="12.75" x14ac:dyDescent="0.2"/>
    <row r="16335" ht="12.75" x14ac:dyDescent="0.2"/>
    <row r="16336" ht="12.75" x14ac:dyDescent="0.2"/>
    <row r="16337" ht="12.75" x14ac:dyDescent="0.2"/>
    <row r="16338" ht="12.75" x14ac:dyDescent="0.2"/>
    <row r="16339" ht="12.75" x14ac:dyDescent="0.2"/>
    <row r="16340" ht="12.75" x14ac:dyDescent="0.2"/>
    <row r="16341" ht="12.75" x14ac:dyDescent="0.2"/>
    <row r="16342" ht="12.75" x14ac:dyDescent="0.2"/>
    <row r="16343" ht="12.75" x14ac:dyDescent="0.2"/>
    <row r="16344" ht="12.75" x14ac:dyDescent="0.2"/>
    <row r="16345" ht="12.75" x14ac:dyDescent="0.2"/>
    <row r="16346" ht="12.75" x14ac:dyDescent="0.2"/>
    <row r="16347" ht="12.75" x14ac:dyDescent="0.2"/>
    <row r="16348" ht="12.75" x14ac:dyDescent="0.2"/>
    <row r="16349" ht="12.75" x14ac:dyDescent="0.2"/>
    <row r="16350" ht="12.75" x14ac:dyDescent="0.2"/>
    <row r="16351" ht="12.75" x14ac:dyDescent="0.2"/>
    <row r="16352" ht="12.75" x14ac:dyDescent="0.2"/>
    <row r="16353" ht="12.75" x14ac:dyDescent="0.2"/>
    <row r="16354" ht="12.75" x14ac:dyDescent="0.2"/>
    <row r="16355" ht="12.75" x14ac:dyDescent="0.2"/>
    <row r="16356" ht="12.75" x14ac:dyDescent="0.2"/>
    <row r="16357" ht="12.75" x14ac:dyDescent="0.2"/>
    <row r="16358" ht="12.75" x14ac:dyDescent="0.2"/>
    <row r="16359" ht="12.75" x14ac:dyDescent="0.2"/>
    <row r="16360" ht="12.75" x14ac:dyDescent="0.2"/>
    <row r="16361" ht="12.75" x14ac:dyDescent="0.2"/>
    <row r="16362" ht="12.75" x14ac:dyDescent="0.2"/>
    <row r="16363" ht="12.75" x14ac:dyDescent="0.2"/>
    <row r="16364" ht="12.75" x14ac:dyDescent="0.2"/>
    <row r="16365" ht="12.75" x14ac:dyDescent="0.2"/>
    <row r="16366" ht="12.75" x14ac:dyDescent="0.2"/>
    <row r="16367" ht="12.75" x14ac:dyDescent="0.2"/>
    <row r="16368" ht="12.75" x14ac:dyDescent="0.2"/>
    <row r="16369" ht="12.75" x14ac:dyDescent="0.2"/>
    <row r="16370" ht="12.75" x14ac:dyDescent="0.2"/>
    <row r="16371" ht="12.75" x14ac:dyDescent="0.2"/>
    <row r="16372" ht="12.75" x14ac:dyDescent="0.2"/>
    <row r="16373" ht="12.75" x14ac:dyDescent="0.2"/>
    <row r="16374" ht="12.75" x14ac:dyDescent="0.2"/>
    <row r="16375" ht="12.75" x14ac:dyDescent="0.2"/>
    <row r="16376" ht="12.75" x14ac:dyDescent="0.2"/>
    <row r="16377" ht="12.75" x14ac:dyDescent="0.2"/>
    <row r="16378" ht="12.75" x14ac:dyDescent="0.2"/>
    <row r="16379" ht="12.75" x14ac:dyDescent="0.2"/>
    <row r="16380" ht="12.75" x14ac:dyDescent="0.2"/>
    <row r="16381" ht="12.75" x14ac:dyDescent="0.2"/>
    <row r="16382" ht="12.75" x14ac:dyDescent="0.2"/>
    <row r="16383" ht="12.75" x14ac:dyDescent="0.2"/>
    <row r="16384" ht="12.75" x14ac:dyDescent="0.2"/>
    <row r="16385" ht="12.75" x14ac:dyDescent="0.2"/>
    <row r="16386" ht="12.75" x14ac:dyDescent="0.2"/>
    <row r="16387" ht="12.75" x14ac:dyDescent="0.2"/>
    <row r="16388" ht="12.75" x14ac:dyDescent="0.2"/>
    <row r="16389" ht="12.75" x14ac:dyDescent="0.2"/>
    <row r="16390" ht="12.75" x14ac:dyDescent="0.2"/>
    <row r="16391" ht="12.75" x14ac:dyDescent="0.2"/>
    <row r="16392" ht="12.75" x14ac:dyDescent="0.2"/>
    <row r="16393" ht="12.75" x14ac:dyDescent="0.2"/>
    <row r="16394" ht="12.75" x14ac:dyDescent="0.2"/>
    <row r="16395" ht="12.75" x14ac:dyDescent="0.2"/>
    <row r="16396" ht="12.75" x14ac:dyDescent="0.2"/>
  </sheetData>
  <phoneticPr fontId="3" type="noConversion"/>
  <pageMargins left="0.18" right="0.17" top="1" bottom="0.56999999999999995" header="0.5" footer="0.31"/>
  <pageSetup paperSize="5"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6">
    <pageSetUpPr autoPageBreaks="0" fitToPage="1"/>
  </sheetPr>
  <dimension ref="A1:J33"/>
  <sheetViews>
    <sheetView workbookViewId="0"/>
  </sheetViews>
  <sheetFormatPr defaultRowHeight="12.75" x14ac:dyDescent="0.2"/>
  <cols>
    <col min="1" max="1" width="11.2851562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3" customWidth="1"/>
    <col min="7" max="7" width="11.7109375" customWidth="1"/>
    <col min="8" max="8" width="13" customWidth="1"/>
    <col min="9" max="9" width="11.7109375" customWidth="1"/>
    <col min="10" max="10" width="10.85546875" customWidth="1"/>
    <col min="11" max="11" width="11" customWidth="1"/>
    <col min="12" max="14" width="6.5703125" customWidth="1"/>
    <col min="15" max="15" width="7.85546875" customWidth="1"/>
    <col min="16" max="16" width="7.5703125" customWidth="1"/>
    <col min="17" max="17" width="7.42578125" customWidth="1"/>
    <col min="18" max="18" width="9.28515625" customWidth="1"/>
    <col min="19" max="19" width="7.85546875" customWidth="1"/>
    <col min="20" max="20" width="12.28515625" customWidth="1"/>
  </cols>
  <sheetData>
    <row r="1" spans="1:10" x14ac:dyDescent="0.2">
      <c r="A1" s="88">
        <f>+'PV-SHAPE'!A1</f>
        <v>37250</v>
      </c>
      <c r="B1" s="153">
        <f>WEEKDAY(A1)</f>
        <v>3</v>
      </c>
    </row>
    <row r="2" spans="1:10" x14ac:dyDescent="0.2">
      <c r="A2" s="38" t="s">
        <v>19</v>
      </c>
      <c r="H2" s="219"/>
      <c r="I2" s="219"/>
    </row>
    <row r="3" spans="1:10" x14ac:dyDescent="0.2">
      <c r="A3" s="39" t="s">
        <v>20</v>
      </c>
      <c r="E3" s="219"/>
      <c r="I3" t="s">
        <v>148</v>
      </c>
    </row>
    <row r="4" spans="1:10" x14ac:dyDescent="0.2">
      <c r="A4" s="30" t="s">
        <v>14</v>
      </c>
      <c r="B4" s="40" t="s">
        <v>111</v>
      </c>
      <c r="C4" s="158" t="s">
        <v>67</v>
      </c>
      <c r="D4" s="158"/>
      <c r="E4" s="127"/>
      <c r="F4" s="127" t="s">
        <v>209</v>
      </c>
      <c r="G4" s="141" t="s">
        <v>73</v>
      </c>
      <c r="H4" s="48" t="s">
        <v>73</v>
      </c>
      <c r="I4" s="48" t="s">
        <v>145</v>
      </c>
      <c r="J4" s="100" t="s">
        <v>18</v>
      </c>
    </row>
    <row r="5" spans="1:10" x14ac:dyDescent="0.2">
      <c r="A5" s="31" t="s">
        <v>15</v>
      </c>
      <c r="B5" s="42" t="s">
        <v>21</v>
      </c>
      <c r="C5" s="159" t="s">
        <v>103</v>
      </c>
      <c r="D5" s="159"/>
      <c r="E5" s="160"/>
      <c r="F5" s="160" t="s">
        <v>210</v>
      </c>
      <c r="G5" s="107" t="s">
        <v>64</v>
      </c>
      <c r="H5" s="107" t="s">
        <v>64</v>
      </c>
      <c r="I5" s="107" t="s">
        <v>146</v>
      </c>
      <c r="J5" s="104"/>
    </row>
    <row r="6" spans="1:10" x14ac:dyDescent="0.2">
      <c r="A6" s="32" t="s">
        <v>16</v>
      </c>
      <c r="B6" s="41"/>
      <c r="C6" s="172"/>
      <c r="D6" s="165"/>
      <c r="E6" s="55"/>
      <c r="F6" s="163"/>
      <c r="G6" s="109"/>
      <c r="H6" s="91"/>
      <c r="I6" s="91"/>
      <c r="J6" s="105"/>
    </row>
    <row r="7" spans="1:10" x14ac:dyDescent="0.2">
      <c r="A7" s="95"/>
      <c r="B7" s="96"/>
      <c r="C7" s="162"/>
      <c r="D7" s="162"/>
      <c r="E7" s="167"/>
      <c r="F7" s="238"/>
      <c r="G7" s="240"/>
      <c r="H7" s="240"/>
      <c r="I7" s="283"/>
      <c r="J7" s="106"/>
    </row>
    <row r="8" spans="1:10" x14ac:dyDescent="0.2">
      <c r="A8" s="36">
        <v>100</v>
      </c>
      <c r="B8">
        <v>0</v>
      </c>
      <c r="C8" s="215"/>
      <c r="D8" s="215"/>
      <c r="E8" s="46"/>
      <c r="F8" s="169"/>
      <c r="G8" s="171"/>
      <c r="H8" s="171"/>
      <c r="I8" s="171"/>
      <c r="J8" s="101">
        <f t="shared" ref="J8:J31" si="0">SUM(B8:I8)</f>
        <v>0</v>
      </c>
    </row>
    <row r="9" spans="1:10" x14ac:dyDescent="0.2">
      <c r="A9" s="29">
        <v>200</v>
      </c>
      <c r="B9">
        <v>0</v>
      </c>
      <c r="C9" s="215"/>
      <c r="D9" s="215"/>
      <c r="E9" s="46"/>
      <c r="F9" s="169"/>
      <c r="G9" s="171"/>
      <c r="H9" s="171"/>
      <c r="I9" s="171"/>
      <c r="J9" s="102">
        <f t="shared" si="0"/>
        <v>0</v>
      </c>
    </row>
    <row r="10" spans="1:10" x14ac:dyDescent="0.2">
      <c r="A10" s="29">
        <v>300</v>
      </c>
      <c r="B10">
        <v>0</v>
      </c>
      <c r="C10" s="215"/>
      <c r="D10" s="215"/>
      <c r="E10" s="46"/>
      <c r="F10" s="169"/>
      <c r="G10" s="171"/>
      <c r="H10" s="171"/>
      <c r="I10" s="171"/>
      <c r="J10" s="102">
        <f t="shared" si="0"/>
        <v>0</v>
      </c>
    </row>
    <row r="11" spans="1:10" x14ac:dyDescent="0.2">
      <c r="A11" s="29">
        <v>400</v>
      </c>
      <c r="B11">
        <v>0</v>
      </c>
      <c r="C11" s="215"/>
      <c r="D11" s="215"/>
      <c r="E11" s="46"/>
      <c r="F11" s="169"/>
      <c r="G11" s="171"/>
      <c r="H11" s="171"/>
      <c r="I11" s="171"/>
      <c r="J11" s="102">
        <f t="shared" si="0"/>
        <v>0</v>
      </c>
    </row>
    <row r="12" spans="1:10" x14ac:dyDescent="0.2">
      <c r="A12" s="29">
        <v>500</v>
      </c>
      <c r="B12">
        <v>0</v>
      </c>
      <c r="C12" s="215"/>
      <c r="D12" s="215"/>
      <c r="E12" s="46"/>
      <c r="F12" s="169"/>
      <c r="G12" s="171"/>
      <c r="H12" s="171"/>
      <c r="I12" s="171"/>
      <c r="J12" s="102">
        <f t="shared" si="0"/>
        <v>0</v>
      </c>
    </row>
    <row r="13" spans="1:10" x14ac:dyDescent="0.2">
      <c r="A13" s="29">
        <v>600</v>
      </c>
      <c r="B13">
        <v>0</v>
      </c>
      <c r="C13" s="215"/>
      <c r="D13" s="215"/>
      <c r="E13" s="46"/>
      <c r="F13" s="169"/>
      <c r="G13" s="171"/>
      <c r="H13" s="171"/>
      <c r="I13" s="171"/>
      <c r="J13" s="102">
        <f t="shared" si="0"/>
        <v>0</v>
      </c>
    </row>
    <row r="14" spans="1:10" x14ac:dyDescent="0.2">
      <c r="A14" s="29">
        <v>700</v>
      </c>
      <c r="B14">
        <v>0</v>
      </c>
      <c r="C14" s="215"/>
      <c r="D14" s="215"/>
      <c r="E14" s="169"/>
      <c r="F14" s="169"/>
      <c r="G14" s="171"/>
      <c r="H14" s="171"/>
      <c r="I14" s="171"/>
      <c r="J14" s="102">
        <f t="shared" si="0"/>
        <v>0</v>
      </c>
    </row>
    <row r="15" spans="1:10" x14ac:dyDescent="0.2">
      <c r="A15" s="29">
        <v>800</v>
      </c>
      <c r="B15">
        <v>0</v>
      </c>
      <c r="C15" s="215"/>
      <c r="D15" s="215"/>
      <c r="E15" s="169"/>
      <c r="F15" s="169"/>
      <c r="G15" s="171"/>
      <c r="H15" s="171"/>
      <c r="I15" s="171"/>
      <c r="J15" s="102">
        <f t="shared" si="0"/>
        <v>0</v>
      </c>
    </row>
    <row r="16" spans="1:10" x14ac:dyDescent="0.2">
      <c r="A16" s="29">
        <v>900</v>
      </c>
      <c r="B16">
        <v>0</v>
      </c>
      <c r="C16" s="215"/>
      <c r="D16" s="215"/>
      <c r="E16" s="169"/>
      <c r="F16" s="169"/>
      <c r="G16" s="171"/>
      <c r="H16" s="171"/>
      <c r="I16" s="171"/>
      <c r="J16" s="102">
        <f t="shared" si="0"/>
        <v>0</v>
      </c>
    </row>
    <row r="17" spans="1:10" x14ac:dyDescent="0.2">
      <c r="A17" s="29">
        <v>1000</v>
      </c>
      <c r="B17">
        <v>0</v>
      </c>
      <c r="C17" s="215"/>
      <c r="D17" s="215"/>
      <c r="E17" s="169"/>
      <c r="F17" s="169"/>
      <c r="G17" s="171"/>
      <c r="H17" s="171"/>
      <c r="I17" s="171"/>
      <c r="J17" s="102">
        <f t="shared" si="0"/>
        <v>0</v>
      </c>
    </row>
    <row r="18" spans="1:10" x14ac:dyDescent="0.2">
      <c r="A18" s="29">
        <v>1100</v>
      </c>
      <c r="B18">
        <v>0</v>
      </c>
      <c r="C18" s="215"/>
      <c r="D18" s="215"/>
      <c r="E18" s="169"/>
      <c r="F18" s="169"/>
      <c r="G18" s="171"/>
      <c r="H18" s="171"/>
      <c r="I18" s="171"/>
      <c r="J18" s="102">
        <f t="shared" si="0"/>
        <v>0</v>
      </c>
    </row>
    <row r="19" spans="1:10" x14ac:dyDescent="0.2">
      <c r="A19" s="29">
        <v>1200</v>
      </c>
      <c r="B19">
        <v>0</v>
      </c>
      <c r="C19" s="215"/>
      <c r="D19" s="215"/>
      <c r="E19" s="169"/>
      <c r="F19" s="169"/>
      <c r="G19" s="171"/>
      <c r="H19" s="171"/>
      <c r="I19" s="171"/>
      <c r="J19" s="102">
        <f t="shared" si="0"/>
        <v>0</v>
      </c>
    </row>
    <row r="20" spans="1:10" x14ac:dyDescent="0.2">
      <c r="A20" s="29">
        <v>1300</v>
      </c>
      <c r="B20">
        <v>0</v>
      </c>
      <c r="C20" s="215"/>
      <c r="D20" s="215"/>
      <c r="E20" s="169"/>
      <c r="F20" s="169"/>
      <c r="G20" s="171"/>
      <c r="H20" s="171"/>
      <c r="I20" s="171"/>
      <c r="J20" s="102">
        <f t="shared" si="0"/>
        <v>0</v>
      </c>
    </row>
    <row r="21" spans="1:10" x14ac:dyDescent="0.2">
      <c r="A21" s="29">
        <v>1400</v>
      </c>
      <c r="B21">
        <v>0</v>
      </c>
      <c r="C21" s="215"/>
      <c r="D21" s="215"/>
      <c r="E21" s="169"/>
      <c r="F21" s="169"/>
      <c r="G21" s="171"/>
      <c r="H21" s="171"/>
      <c r="I21" s="171"/>
      <c r="J21" s="102">
        <f t="shared" si="0"/>
        <v>0</v>
      </c>
    </row>
    <row r="22" spans="1:10" x14ac:dyDescent="0.2">
      <c r="A22" s="29">
        <v>1500</v>
      </c>
      <c r="B22">
        <v>0</v>
      </c>
      <c r="C22" s="215"/>
      <c r="D22" s="215"/>
      <c r="E22" s="169"/>
      <c r="F22" s="169"/>
      <c r="G22" s="171"/>
      <c r="H22" s="171"/>
      <c r="I22" s="171"/>
      <c r="J22" s="102">
        <f t="shared" si="0"/>
        <v>0</v>
      </c>
    </row>
    <row r="23" spans="1:10" x14ac:dyDescent="0.2">
      <c r="A23" s="29">
        <v>1600</v>
      </c>
      <c r="B23">
        <v>0</v>
      </c>
      <c r="C23" s="215"/>
      <c r="D23" s="215"/>
      <c r="E23" s="169"/>
      <c r="F23" s="169"/>
      <c r="G23" s="171"/>
      <c r="H23" s="171"/>
      <c r="I23" s="171"/>
      <c r="J23" s="102">
        <f t="shared" si="0"/>
        <v>0</v>
      </c>
    </row>
    <row r="24" spans="1:10" x14ac:dyDescent="0.2">
      <c r="A24" s="29">
        <v>1700</v>
      </c>
      <c r="B24">
        <v>0</v>
      </c>
      <c r="C24" s="215"/>
      <c r="D24" s="215"/>
      <c r="E24" s="169"/>
      <c r="F24" s="169"/>
      <c r="G24" s="171"/>
      <c r="H24" s="171"/>
      <c r="I24" s="171"/>
      <c r="J24" s="102">
        <f t="shared" si="0"/>
        <v>0</v>
      </c>
    </row>
    <row r="25" spans="1:10" x14ac:dyDescent="0.2">
      <c r="A25" s="29">
        <v>1800</v>
      </c>
      <c r="B25">
        <v>0</v>
      </c>
      <c r="C25" s="215"/>
      <c r="D25" s="215"/>
      <c r="E25" s="169"/>
      <c r="F25" s="169"/>
      <c r="G25" s="171"/>
      <c r="H25" s="171"/>
      <c r="I25" s="171"/>
      <c r="J25" s="102">
        <f t="shared" si="0"/>
        <v>0</v>
      </c>
    </row>
    <row r="26" spans="1:10" x14ac:dyDescent="0.2">
      <c r="A26" s="29">
        <v>1900</v>
      </c>
      <c r="B26">
        <v>0</v>
      </c>
      <c r="C26" s="215"/>
      <c r="D26" s="215"/>
      <c r="E26" s="169"/>
      <c r="F26" s="169"/>
      <c r="G26" s="171"/>
      <c r="H26" s="171"/>
      <c r="I26" s="171"/>
      <c r="J26" s="102">
        <f t="shared" si="0"/>
        <v>0</v>
      </c>
    </row>
    <row r="27" spans="1:10" x14ac:dyDescent="0.2">
      <c r="A27" s="29">
        <v>2000</v>
      </c>
      <c r="B27">
        <v>0</v>
      </c>
      <c r="C27" s="215"/>
      <c r="D27" s="215"/>
      <c r="E27" s="169"/>
      <c r="F27" s="169"/>
      <c r="G27" s="171"/>
      <c r="H27" s="171"/>
      <c r="I27" s="171"/>
      <c r="J27" s="102">
        <f t="shared" si="0"/>
        <v>0</v>
      </c>
    </row>
    <row r="28" spans="1:10" x14ac:dyDescent="0.2">
      <c r="A28" s="29">
        <v>2100</v>
      </c>
      <c r="B28">
        <v>0</v>
      </c>
      <c r="C28" s="215"/>
      <c r="D28" s="215"/>
      <c r="E28" s="169"/>
      <c r="F28" s="169"/>
      <c r="G28" s="171"/>
      <c r="H28" s="171"/>
      <c r="I28" s="171"/>
      <c r="J28" s="102">
        <f t="shared" si="0"/>
        <v>0</v>
      </c>
    </row>
    <row r="29" spans="1:10" x14ac:dyDescent="0.2">
      <c r="A29" s="29">
        <v>2200</v>
      </c>
      <c r="B29">
        <v>0</v>
      </c>
      <c r="C29" s="215"/>
      <c r="D29" s="215"/>
      <c r="E29" s="169"/>
      <c r="F29" s="169"/>
      <c r="G29" s="171"/>
      <c r="H29" s="171"/>
      <c r="I29" s="171"/>
      <c r="J29" s="102">
        <f t="shared" si="0"/>
        <v>0</v>
      </c>
    </row>
    <row r="30" spans="1:10" x14ac:dyDescent="0.2">
      <c r="A30" s="29">
        <v>2300</v>
      </c>
      <c r="B30">
        <v>0</v>
      </c>
      <c r="C30" s="215"/>
      <c r="D30" s="215"/>
      <c r="E30" s="46"/>
      <c r="F30" s="169"/>
      <c r="G30" s="171"/>
      <c r="H30" s="171"/>
      <c r="I30" s="171"/>
      <c r="J30" s="102">
        <f t="shared" si="0"/>
        <v>0</v>
      </c>
    </row>
    <row r="31" spans="1:10" x14ac:dyDescent="0.2">
      <c r="A31" s="37">
        <v>2400</v>
      </c>
      <c r="B31" s="43">
        <v>0</v>
      </c>
      <c r="C31" s="216"/>
      <c r="D31" s="216"/>
      <c r="E31" s="47"/>
      <c r="F31" s="170"/>
      <c r="G31" s="214"/>
      <c r="H31" s="214"/>
      <c r="I31" s="214"/>
      <c r="J31" s="103">
        <f t="shared" si="0"/>
        <v>0</v>
      </c>
    </row>
    <row r="33" spans="2:10" x14ac:dyDescent="0.2">
      <c r="B33" s="44">
        <f>SUM(B8:B32)</f>
        <v>0</v>
      </c>
      <c r="C33" s="44">
        <f t="shared" ref="C33:I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 fitToPage="1"/>
  </sheetPr>
  <dimension ref="A1:M33"/>
  <sheetViews>
    <sheetView workbookViewId="0"/>
  </sheetViews>
  <sheetFormatPr defaultRowHeight="12.75" x14ac:dyDescent="0.2"/>
  <cols>
    <col min="1" max="1" width="11.8554687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7" customWidth="1"/>
    <col min="7" max="9" width="13" customWidth="1"/>
    <col min="10" max="11" width="17.7109375" customWidth="1"/>
    <col min="12" max="12" width="16.14062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+'PV-SHAPE'!A1-1</f>
        <v>37249</v>
      </c>
      <c r="B1" s="153">
        <f>WEEKDAY(A1)</f>
        <v>2</v>
      </c>
    </row>
    <row r="2" spans="1:13" ht="15" x14ac:dyDescent="0.2">
      <c r="A2" s="38" t="s">
        <v>19</v>
      </c>
      <c r="E2" s="224"/>
      <c r="L2" s="224"/>
    </row>
    <row r="3" spans="1:13" x14ac:dyDescent="0.2">
      <c r="A3" s="39" t="s">
        <v>20</v>
      </c>
      <c r="J3" s="219" t="s">
        <v>160</v>
      </c>
      <c r="K3" s="219"/>
      <c r="L3" s="219"/>
    </row>
    <row r="4" spans="1:13" x14ac:dyDescent="0.2">
      <c r="A4" s="30" t="s">
        <v>14</v>
      </c>
      <c r="B4" s="40" t="s">
        <v>44</v>
      </c>
      <c r="C4" s="158" t="s">
        <v>67</v>
      </c>
      <c r="D4" s="304" t="s">
        <v>135</v>
      </c>
      <c r="E4" s="127" t="s">
        <v>164</v>
      </c>
      <c r="F4" s="127" t="s">
        <v>161</v>
      </c>
      <c r="G4" s="127" t="s">
        <v>201</v>
      </c>
      <c r="H4" s="48" t="s">
        <v>63</v>
      </c>
      <c r="I4" s="48" t="s">
        <v>129</v>
      </c>
      <c r="J4" s="48" t="s">
        <v>63</v>
      </c>
      <c r="K4" s="48" t="s">
        <v>63</v>
      </c>
      <c r="L4" s="48" t="s">
        <v>63</v>
      </c>
      <c r="M4" s="100" t="s">
        <v>18</v>
      </c>
    </row>
    <row r="5" spans="1:13" x14ac:dyDescent="0.2">
      <c r="A5" s="31" t="s">
        <v>15</v>
      </c>
      <c r="B5" s="42" t="s">
        <v>21</v>
      </c>
      <c r="C5" s="159" t="s">
        <v>103</v>
      </c>
      <c r="D5" s="305" t="s">
        <v>171</v>
      </c>
      <c r="E5" s="128" t="s">
        <v>66</v>
      </c>
      <c r="F5" s="160" t="s">
        <v>66</v>
      </c>
      <c r="G5" s="160" t="s">
        <v>66</v>
      </c>
      <c r="H5" s="107" t="s">
        <v>189</v>
      </c>
      <c r="I5" s="107" t="s">
        <v>64</v>
      </c>
      <c r="J5" s="107" t="s">
        <v>140</v>
      </c>
      <c r="K5" s="107" t="s">
        <v>189</v>
      </c>
      <c r="L5" s="107" t="s">
        <v>189</v>
      </c>
      <c r="M5" s="104"/>
    </row>
    <row r="6" spans="1:13" x14ac:dyDescent="0.2">
      <c r="A6" s="32" t="s">
        <v>16</v>
      </c>
      <c r="B6" s="41"/>
      <c r="C6" s="172"/>
      <c r="D6" s="305"/>
      <c r="E6" s="222"/>
      <c r="F6" s="163"/>
      <c r="G6" s="179"/>
      <c r="H6" s="109" t="s">
        <v>71</v>
      </c>
      <c r="I6" s="91"/>
      <c r="J6" s="109" t="s">
        <v>133</v>
      </c>
      <c r="K6" s="109" t="s">
        <v>71</v>
      </c>
      <c r="L6" s="109" t="s">
        <v>203</v>
      </c>
      <c r="M6" s="105"/>
    </row>
    <row r="7" spans="1:13" x14ac:dyDescent="0.2">
      <c r="A7" s="95"/>
      <c r="B7" s="96"/>
      <c r="C7" s="162"/>
      <c r="D7" s="321"/>
      <c r="E7" s="234"/>
      <c r="F7" s="234"/>
      <c r="G7" s="234"/>
      <c r="H7" s="236"/>
      <c r="I7" s="323"/>
      <c r="J7" s="283"/>
      <c r="K7" s="283"/>
      <c r="L7" s="283"/>
      <c r="M7" s="237"/>
    </row>
    <row r="8" spans="1:13" x14ac:dyDescent="0.2">
      <c r="A8" s="36">
        <v>100</v>
      </c>
      <c r="B8">
        <v>0</v>
      </c>
      <c r="C8" s="215"/>
      <c r="D8" s="318"/>
      <c r="E8" s="275"/>
      <c r="F8" s="169"/>
      <c r="G8" s="169"/>
      <c r="H8" s="171"/>
      <c r="I8" s="171"/>
      <c r="J8" s="171"/>
      <c r="K8" s="171"/>
      <c r="L8" s="171"/>
      <c r="M8" s="101">
        <f t="shared" ref="M8:M31" si="0">SUM(B8:L8)</f>
        <v>0</v>
      </c>
    </row>
    <row r="9" spans="1:13" x14ac:dyDescent="0.2">
      <c r="A9" s="29">
        <v>200</v>
      </c>
      <c r="B9">
        <v>0</v>
      </c>
      <c r="C9" s="215"/>
      <c r="D9" s="319"/>
      <c r="E9" s="226"/>
      <c r="F9" s="169"/>
      <c r="G9" s="169"/>
      <c r="H9" s="171"/>
      <c r="I9" s="171"/>
      <c r="J9" s="171"/>
      <c r="K9" s="171"/>
      <c r="L9" s="171"/>
      <c r="M9" s="102">
        <f t="shared" si="0"/>
        <v>0</v>
      </c>
    </row>
    <row r="10" spans="1:13" x14ac:dyDescent="0.2">
      <c r="A10" s="29">
        <v>300</v>
      </c>
      <c r="B10">
        <v>0</v>
      </c>
      <c r="C10" s="215"/>
      <c r="D10" s="319"/>
      <c r="E10" s="226"/>
      <c r="F10" s="169"/>
      <c r="G10" s="169"/>
      <c r="H10" s="171"/>
      <c r="I10" s="171"/>
      <c r="J10" s="171"/>
      <c r="K10" s="171"/>
      <c r="L10" s="171"/>
      <c r="M10" s="102">
        <f t="shared" si="0"/>
        <v>0</v>
      </c>
    </row>
    <row r="11" spans="1:13" x14ac:dyDescent="0.2">
      <c r="A11" s="29">
        <v>400</v>
      </c>
      <c r="B11">
        <v>0</v>
      </c>
      <c r="C11" s="215"/>
      <c r="D11" s="319"/>
      <c r="E11" s="226"/>
      <c r="F11" s="169"/>
      <c r="G11" s="169"/>
      <c r="H11" s="171"/>
      <c r="I11" s="171"/>
      <c r="J11" s="171"/>
      <c r="K11" s="171"/>
      <c r="L11" s="171"/>
      <c r="M11" s="102">
        <f t="shared" si="0"/>
        <v>0</v>
      </c>
    </row>
    <row r="12" spans="1:13" x14ac:dyDescent="0.2">
      <c r="A12" s="29">
        <v>500</v>
      </c>
      <c r="B12">
        <v>0</v>
      </c>
      <c r="C12" s="215"/>
      <c r="D12" s="319"/>
      <c r="E12" s="226"/>
      <c r="F12" s="169"/>
      <c r="G12" s="169"/>
      <c r="H12" s="171"/>
      <c r="I12" s="171"/>
      <c r="J12" s="171"/>
      <c r="K12" s="171"/>
      <c r="L12" s="171"/>
      <c r="M12" s="102">
        <f t="shared" si="0"/>
        <v>0</v>
      </c>
    </row>
    <row r="13" spans="1:13" x14ac:dyDescent="0.2">
      <c r="A13" s="29">
        <v>600</v>
      </c>
      <c r="B13">
        <v>0</v>
      </c>
      <c r="C13" s="215"/>
      <c r="D13" s="319"/>
      <c r="E13" s="226"/>
      <c r="F13" s="169"/>
      <c r="G13" s="169"/>
      <c r="H13" s="171"/>
      <c r="I13" s="171"/>
      <c r="J13" s="171"/>
      <c r="K13" s="171"/>
      <c r="L13" s="171"/>
      <c r="M13" s="102">
        <f t="shared" si="0"/>
        <v>0</v>
      </c>
    </row>
    <row r="14" spans="1:13" x14ac:dyDescent="0.2">
      <c r="A14" s="29">
        <v>700</v>
      </c>
      <c r="B14">
        <v>0</v>
      </c>
      <c r="C14" s="215"/>
      <c r="D14" s="319"/>
      <c r="E14" s="226"/>
      <c r="F14" s="169"/>
      <c r="G14" s="169"/>
      <c r="H14" s="171"/>
      <c r="I14" s="171"/>
      <c r="J14" s="171"/>
      <c r="K14" s="171"/>
      <c r="L14" s="171"/>
      <c r="M14" s="102">
        <f t="shared" si="0"/>
        <v>0</v>
      </c>
    </row>
    <row r="15" spans="1:13" x14ac:dyDescent="0.2">
      <c r="A15" s="29">
        <v>800</v>
      </c>
      <c r="B15">
        <v>0</v>
      </c>
      <c r="C15" s="215"/>
      <c r="D15" s="319"/>
      <c r="E15" s="226"/>
      <c r="F15" s="169"/>
      <c r="G15" s="169"/>
      <c r="H15" s="171"/>
      <c r="I15" s="171"/>
      <c r="J15" s="171"/>
      <c r="K15" s="171"/>
      <c r="L15" s="171"/>
      <c r="M15" s="102">
        <f t="shared" si="0"/>
        <v>0</v>
      </c>
    </row>
    <row r="16" spans="1:13" x14ac:dyDescent="0.2">
      <c r="A16" s="29">
        <v>900</v>
      </c>
      <c r="B16">
        <v>0</v>
      </c>
      <c r="C16" s="215"/>
      <c r="D16" s="319"/>
      <c r="E16" s="226"/>
      <c r="F16" s="169"/>
      <c r="G16" s="169"/>
      <c r="H16" s="171"/>
      <c r="I16" s="171"/>
      <c r="J16" s="171"/>
      <c r="K16" s="171"/>
      <c r="L16" s="171"/>
      <c r="M16" s="102">
        <f t="shared" si="0"/>
        <v>0</v>
      </c>
    </row>
    <row r="17" spans="1:13" x14ac:dyDescent="0.2">
      <c r="A17" s="29">
        <v>1000</v>
      </c>
      <c r="B17">
        <v>0</v>
      </c>
      <c r="C17" s="215"/>
      <c r="D17" s="319"/>
      <c r="E17" s="226"/>
      <c r="F17" s="169"/>
      <c r="G17" s="169"/>
      <c r="H17" s="171"/>
      <c r="I17" s="171"/>
      <c r="J17" s="171"/>
      <c r="K17" s="171"/>
      <c r="L17" s="171"/>
      <c r="M17" s="102">
        <f t="shared" si="0"/>
        <v>0</v>
      </c>
    </row>
    <row r="18" spans="1:13" x14ac:dyDescent="0.2">
      <c r="A18" s="29">
        <v>1100</v>
      </c>
      <c r="B18">
        <v>0</v>
      </c>
      <c r="C18" s="215"/>
      <c r="D18" s="319"/>
      <c r="E18" s="226"/>
      <c r="F18" s="169"/>
      <c r="G18" s="169"/>
      <c r="H18" s="171"/>
      <c r="I18" s="171"/>
      <c r="J18" s="171"/>
      <c r="K18" s="171"/>
      <c r="L18" s="171"/>
      <c r="M18" s="102">
        <f t="shared" si="0"/>
        <v>0</v>
      </c>
    </row>
    <row r="19" spans="1:13" x14ac:dyDescent="0.2">
      <c r="A19" s="29">
        <v>1200</v>
      </c>
      <c r="B19">
        <v>0</v>
      </c>
      <c r="C19" s="215"/>
      <c r="D19" s="319"/>
      <c r="E19" s="226"/>
      <c r="F19" s="169"/>
      <c r="G19" s="169"/>
      <c r="H19" s="171"/>
      <c r="I19" s="171"/>
      <c r="J19" s="171"/>
      <c r="K19" s="171"/>
      <c r="L19" s="171"/>
      <c r="M19" s="102">
        <f t="shared" si="0"/>
        <v>0</v>
      </c>
    </row>
    <row r="20" spans="1:13" x14ac:dyDescent="0.2">
      <c r="A20" s="29">
        <v>1300</v>
      </c>
      <c r="B20">
        <v>0</v>
      </c>
      <c r="C20" s="215"/>
      <c r="D20" s="319"/>
      <c r="E20" s="226"/>
      <c r="F20" s="169"/>
      <c r="G20" s="169"/>
      <c r="H20" s="171"/>
      <c r="I20" s="171"/>
      <c r="J20" s="171"/>
      <c r="K20" s="171"/>
      <c r="L20" s="171"/>
      <c r="M20" s="102">
        <f t="shared" si="0"/>
        <v>0</v>
      </c>
    </row>
    <row r="21" spans="1:13" x14ac:dyDescent="0.2">
      <c r="A21" s="29">
        <v>1400</v>
      </c>
      <c r="B21">
        <v>0</v>
      </c>
      <c r="C21" s="215"/>
      <c r="D21" s="319"/>
      <c r="E21" s="226"/>
      <c r="F21" s="169"/>
      <c r="G21" s="169"/>
      <c r="H21" s="171"/>
      <c r="I21" s="171"/>
      <c r="J21" s="171"/>
      <c r="K21" s="171"/>
      <c r="L21" s="171"/>
      <c r="M21" s="102">
        <f t="shared" si="0"/>
        <v>0</v>
      </c>
    </row>
    <row r="22" spans="1:13" x14ac:dyDescent="0.2">
      <c r="A22" s="29">
        <v>1500</v>
      </c>
      <c r="B22">
        <v>0</v>
      </c>
      <c r="C22" s="215"/>
      <c r="D22" s="319"/>
      <c r="E22" s="226"/>
      <c r="F22" s="169"/>
      <c r="G22" s="169"/>
      <c r="H22" s="171"/>
      <c r="I22" s="171"/>
      <c r="J22" s="171"/>
      <c r="K22" s="171"/>
      <c r="L22" s="171"/>
      <c r="M22" s="102">
        <f t="shared" si="0"/>
        <v>0</v>
      </c>
    </row>
    <row r="23" spans="1:13" x14ac:dyDescent="0.2">
      <c r="A23" s="29">
        <v>1600</v>
      </c>
      <c r="B23">
        <v>0</v>
      </c>
      <c r="C23" s="215"/>
      <c r="D23" s="319"/>
      <c r="E23" s="226"/>
      <c r="F23" s="169"/>
      <c r="G23" s="169"/>
      <c r="H23" s="171"/>
      <c r="I23" s="171"/>
      <c r="J23" s="171"/>
      <c r="K23" s="171"/>
      <c r="L23" s="171"/>
      <c r="M23" s="102">
        <f t="shared" si="0"/>
        <v>0</v>
      </c>
    </row>
    <row r="24" spans="1:13" x14ac:dyDescent="0.2">
      <c r="A24" s="29">
        <v>1700</v>
      </c>
      <c r="B24">
        <v>0</v>
      </c>
      <c r="C24" s="215"/>
      <c r="D24" s="319"/>
      <c r="E24" s="226"/>
      <c r="F24" s="169"/>
      <c r="G24" s="169"/>
      <c r="H24" s="171"/>
      <c r="I24" s="171"/>
      <c r="J24" s="171"/>
      <c r="K24" s="171"/>
      <c r="L24" s="171"/>
      <c r="M24" s="102">
        <f t="shared" si="0"/>
        <v>0</v>
      </c>
    </row>
    <row r="25" spans="1:13" x14ac:dyDescent="0.2">
      <c r="A25" s="29">
        <v>1800</v>
      </c>
      <c r="B25">
        <v>0</v>
      </c>
      <c r="C25" s="215"/>
      <c r="D25" s="319"/>
      <c r="E25" s="226"/>
      <c r="F25" s="169"/>
      <c r="G25" s="169"/>
      <c r="H25" s="171"/>
      <c r="I25" s="171"/>
      <c r="J25" s="171"/>
      <c r="K25" s="171"/>
      <c r="L25" s="171"/>
      <c r="M25" s="102">
        <f t="shared" si="0"/>
        <v>0</v>
      </c>
    </row>
    <row r="26" spans="1:13" x14ac:dyDescent="0.2">
      <c r="A26" s="29">
        <v>1900</v>
      </c>
      <c r="B26">
        <v>0</v>
      </c>
      <c r="C26" s="215"/>
      <c r="D26" s="319"/>
      <c r="E26" s="226"/>
      <c r="F26" s="169"/>
      <c r="G26" s="169"/>
      <c r="H26" s="171"/>
      <c r="I26" s="171"/>
      <c r="J26" s="171"/>
      <c r="K26" s="171"/>
      <c r="L26" s="171"/>
      <c r="M26" s="102">
        <f t="shared" si="0"/>
        <v>0</v>
      </c>
    </row>
    <row r="27" spans="1:13" x14ac:dyDescent="0.2">
      <c r="A27" s="29">
        <v>2000</v>
      </c>
      <c r="B27">
        <v>0</v>
      </c>
      <c r="C27" s="215"/>
      <c r="D27" s="319"/>
      <c r="E27" s="226"/>
      <c r="F27" s="169"/>
      <c r="G27" s="169"/>
      <c r="H27" s="171"/>
      <c r="I27" s="171"/>
      <c r="J27" s="171"/>
      <c r="K27" s="171"/>
      <c r="L27" s="171"/>
      <c r="M27" s="102">
        <f t="shared" si="0"/>
        <v>0</v>
      </c>
    </row>
    <row r="28" spans="1:13" x14ac:dyDescent="0.2">
      <c r="A28" s="29">
        <v>2100</v>
      </c>
      <c r="B28">
        <v>0</v>
      </c>
      <c r="C28" s="215"/>
      <c r="D28" s="319"/>
      <c r="E28" s="226"/>
      <c r="F28" s="169"/>
      <c r="G28" s="169"/>
      <c r="H28" s="171"/>
      <c r="I28" s="171"/>
      <c r="J28" s="171"/>
      <c r="K28" s="171"/>
      <c r="L28" s="171"/>
      <c r="M28" s="102">
        <f t="shared" si="0"/>
        <v>0</v>
      </c>
    </row>
    <row r="29" spans="1:13" x14ac:dyDescent="0.2">
      <c r="A29" s="29">
        <v>2200</v>
      </c>
      <c r="B29">
        <v>0</v>
      </c>
      <c r="C29" s="215"/>
      <c r="D29" s="319"/>
      <c r="E29" s="226"/>
      <c r="F29" s="169"/>
      <c r="G29" s="169"/>
      <c r="H29" s="171"/>
      <c r="I29" s="171"/>
      <c r="J29" s="171"/>
      <c r="K29" s="171"/>
      <c r="L29" s="171"/>
      <c r="M29" s="102">
        <f t="shared" si="0"/>
        <v>0</v>
      </c>
    </row>
    <row r="30" spans="1:13" x14ac:dyDescent="0.2">
      <c r="A30" s="29">
        <v>2300</v>
      </c>
      <c r="B30">
        <v>0</v>
      </c>
      <c r="C30" s="215"/>
      <c r="D30" s="319"/>
      <c r="E30" s="226"/>
      <c r="F30" s="169"/>
      <c r="G30" s="169"/>
      <c r="H30" s="171"/>
      <c r="I30" s="171"/>
      <c r="J30" s="171"/>
      <c r="K30" s="171"/>
      <c r="L30" s="171"/>
      <c r="M30" s="102">
        <f t="shared" si="0"/>
        <v>0</v>
      </c>
    </row>
    <row r="31" spans="1:13" x14ac:dyDescent="0.2">
      <c r="A31" s="37">
        <v>2400</v>
      </c>
      <c r="B31" s="324">
        <v>0</v>
      </c>
      <c r="C31" s="216"/>
      <c r="D31" s="320"/>
      <c r="E31" s="170"/>
      <c r="F31" s="170"/>
      <c r="G31" s="170"/>
      <c r="H31" s="214"/>
      <c r="I31" s="214"/>
      <c r="J31" s="214"/>
      <c r="K31" s="214"/>
      <c r="L31" s="214"/>
      <c r="M31" s="103">
        <f t="shared" si="0"/>
        <v>0</v>
      </c>
    </row>
    <row r="32" spans="1:13" x14ac:dyDescent="0.2">
      <c r="B32" s="154"/>
    </row>
    <row r="33" spans="2:13" x14ac:dyDescent="0.2">
      <c r="B33" s="44">
        <f>SUM(B8:B32)</f>
        <v>0</v>
      </c>
      <c r="C33" s="44">
        <f t="shared" ref="C33:I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>SUM(J8:J31)</f>
        <v>0</v>
      </c>
      <c r="K33" s="177">
        <f>SUM(K8:K31)</f>
        <v>0</v>
      </c>
      <c r="L33" s="177">
        <f>SUM(L8:L31)</f>
        <v>0</v>
      </c>
      <c r="M33" s="44">
        <f>SUM(M8:M32)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 fitToPage="1"/>
  </sheetPr>
  <dimension ref="A1:M43"/>
  <sheetViews>
    <sheetView workbookViewId="0"/>
  </sheetViews>
  <sheetFormatPr defaultRowHeight="12.75" x14ac:dyDescent="0.2"/>
  <cols>
    <col min="1" max="1" width="13" customWidth="1"/>
    <col min="2" max="2" width="16.7109375" customWidth="1"/>
    <col min="3" max="3" width="16.7109375" hidden="1" customWidth="1"/>
    <col min="4" max="4" width="17.42578125" bestFit="1" customWidth="1"/>
    <col min="5" max="6" width="13" customWidth="1"/>
    <col min="7" max="7" width="14.7109375" customWidth="1"/>
    <col min="8" max="8" width="15.5703125" customWidth="1"/>
    <col min="9" max="9" width="15" customWidth="1"/>
    <col min="10" max="10" width="14.140625" customWidth="1"/>
    <col min="11" max="11" width="13.85546875" customWidth="1"/>
    <col min="12" max="12" width="1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+'PV-SHAPE'!A1</f>
        <v>37250</v>
      </c>
      <c r="B1" s="153">
        <f>WEEKDAY(A1)</f>
        <v>3</v>
      </c>
    </row>
    <row r="2" spans="1:13" ht="15" x14ac:dyDescent="0.2">
      <c r="A2" s="38" t="s">
        <v>19</v>
      </c>
      <c r="D2" s="224"/>
      <c r="H2" s="219"/>
      <c r="I2" s="219"/>
      <c r="J2" s="219"/>
      <c r="K2" s="219"/>
    </row>
    <row r="3" spans="1:13" x14ac:dyDescent="0.2">
      <c r="A3" s="39" t="s">
        <v>20</v>
      </c>
      <c r="D3" s="219"/>
      <c r="G3" s="322"/>
      <c r="H3" s="219"/>
      <c r="I3" s="219"/>
      <c r="J3" s="219"/>
      <c r="K3" s="219"/>
      <c r="L3" s="219"/>
    </row>
    <row r="4" spans="1:13" x14ac:dyDescent="0.2">
      <c r="A4" s="30"/>
      <c r="B4" s="40" t="s">
        <v>44</v>
      </c>
      <c r="C4" s="158" t="s">
        <v>67</v>
      </c>
      <c r="D4" s="304" t="s">
        <v>135</v>
      </c>
      <c r="E4" s="127" t="s">
        <v>161</v>
      </c>
      <c r="F4" s="127" t="s">
        <v>164</v>
      </c>
      <c r="G4" s="127" t="s">
        <v>67</v>
      </c>
      <c r="H4" s="141" t="s">
        <v>164</v>
      </c>
      <c r="I4" s="141" t="s">
        <v>161</v>
      </c>
      <c r="J4" s="141" t="s">
        <v>161</v>
      </c>
      <c r="K4" s="48" t="s">
        <v>200</v>
      </c>
      <c r="L4" s="48" t="s">
        <v>200</v>
      </c>
      <c r="M4" s="100" t="s">
        <v>18</v>
      </c>
    </row>
    <row r="5" spans="1:13" x14ac:dyDescent="0.2">
      <c r="A5" s="31" t="s">
        <v>15</v>
      </c>
      <c r="B5" s="42" t="s">
        <v>21</v>
      </c>
      <c r="C5" s="159" t="s">
        <v>103</v>
      </c>
      <c r="D5" s="305" t="s">
        <v>171</v>
      </c>
      <c r="E5" s="160" t="s">
        <v>66</v>
      </c>
      <c r="F5" s="160" t="s">
        <v>66</v>
      </c>
      <c r="G5" s="160" t="s">
        <v>66</v>
      </c>
      <c r="H5" s="140" t="s">
        <v>64</v>
      </c>
      <c r="I5" s="140" t="s">
        <v>64</v>
      </c>
      <c r="J5" s="107" t="s">
        <v>64</v>
      </c>
      <c r="K5" s="107" t="s">
        <v>71</v>
      </c>
      <c r="L5" s="107" t="s">
        <v>203</v>
      </c>
      <c r="M5" s="104"/>
    </row>
    <row r="6" spans="1:13" x14ac:dyDescent="0.2">
      <c r="A6" s="32" t="s">
        <v>16</v>
      </c>
      <c r="B6" s="307" t="s">
        <v>181</v>
      </c>
      <c r="C6" s="172"/>
      <c r="D6" s="311"/>
      <c r="E6" s="163"/>
      <c r="F6" s="163"/>
      <c r="G6" s="326"/>
      <c r="H6" s="109"/>
      <c r="I6" s="109"/>
      <c r="J6" s="109"/>
      <c r="K6" s="109"/>
      <c r="L6" s="109"/>
      <c r="M6" s="105"/>
    </row>
    <row r="7" spans="1:13" x14ac:dyDescent="0.2">
      <c r="A7" s="95"/>
      <c r="B7" s="306" t="s">
        <v>182</v>
      </c>
      <c r="C7" s="162"/>
      <c r="D7" s="312"/>
      <c r="E7" s="325"/>
      <c r="F7" s="325"/>
      <c r="G7" s="238"/>
      <c r="H7" s="329"/>
      <c r="I7" s="291"/>
      <c r="J7" s="291"/>
      <c r="K7" s="283"/>
      <c r="L7" s="328"/>
      <c r="M7" s="237"/>
    </row>
    <row r="8" spans="1:13" x14ac:dyDescent="0.2">
      <c r="A8" s="36">
        <v>100</v>
      </c>
      <c r="B8" s="70">
        <v>0</v>
      </c>
      <c r="C8" s="215"/>
      <c r="D8" s="309">
        <f>+'Daily Deals'!P$27+D$6</f>
        <v>0</v>
      </c>
      <c r="E8" s="169"/>
      <c r="F8" s="169"/>
      <c r="G8" s="169"/>
      <c r="H8" s="171"/>
      <c r="I8" s="171"/>
      <c r="J8" s="171"/>
      <c r="K8" s="171"/>
      <c r="L8" s="171"/>
      <c r="M8" s="332">
        <f t="shared" ref="M8:M31" si="0">SUM(B8:L8)</f>
        <v>0</v>
      </c>
    </row>
    <row r="9" spans="1:13" x14ac:dyDescent="0.2">
      <c r="A9" s="29">
        <v>200</v>
      </c>
      <c r="B9" s="70">
        <v>0</v>
      </c>
      <c r="C9" s="215"/>
      <c r="D9" s="309">
        <f>+'Daily Deals'!P$27+D$6</f>
        <v>0</v>
      </c>
      <c r="E9" s="169"/>
      <c r="F9" s="169"/>
      <c r="G9" s="169"/>
      <c r="H9" s="171"/>
      <c r="I9" s="171"/>
      <c r="J9" s="171"/>
      <c r="K9" s="171"/>
      <c r="L9" s="171"/>
      <c r="M9" s="135">
        <f t="shared" si="0"/>
        <v>0</v>
      </c>
    </row>
    <row r="10" spans="1:13" x14ac:dyDescent="0.2">
      <c r="A10" s="29">
        <v>300</v>
      </c>
      <c r="B10" s="70">
        <v>0</v>
      </c>
      <c r="C10" s="215"/>
      <c r="D10" s="309">
        <f>+'Daily Deals'!P$27+D$6</f>
        <v>0</v>
      </c>
      <c r="E10" s="169"/>
      <c r="F10" s="169"/>
      <c r="G10" s="169"/>
      <c r="H10" s="171"/>
      <c r="I10" s="171"/>
      <c r="J10" s="171"/>
      <c r="K10" s="171"/>
      <c r="L10" s="171"/>
      <c r="M10" s="135">
        <f t="shared" si="0"/>
        <v>0</v>
      </c>
    </row>
    <row r="11" spans="1:13" x14ac:dyDescent="0.2">
      <c r="A11" s="29">
        <v>400</v>
      </c>
      <c r="B11" s="70">
        <v>0</v>
      </c>
      <c r="C11" s="215"/>
      <c r="D11" s="309">
        <f>+'Daily Deals'!P$27+D$6</f>
        <v>0</v>
      </c>
      <c r="E11" s="169"/>
      <c r="F11" s="169"/>
      <c r="G11" s="169"/>
      <c r="H11" s="171"/>
      <c r="I11" s="171"/>
      <c r="J11" s="171"/>
      <c r="K11" s="171"/>
      <c r="L11" s="171"/>
      <c r="M11" s="135">
        <f t="shared" si="0"/>
        <v>0</v>
      </c>
    </row>
    <row r="12" spans="1:13" x14ac:dyDescent="0.2">
      <c r="A12" s="29">
        <v>500</v>
      </c>
      <c r="B12" s="70">
        <v>0</v>
      </c>
      <c r="C12" s="215"/>
      <c r="D12" s="309">
        <f>+'Daily Deals'!P$27+D$6</f>
        <v>0</v>
      </c>
      <c r="E12" s="169"/>
      <c r="F12" s="169"/>
      <c r="G12" s="169"/>
      <c r="H12" s="171"/>
      <c r="I12" s="171"/>
      <c r="J12" s="171"/>
      <c r="K12" s="171"/>
      <c r="L12" s="171"/>
      <c r="M12" s="135">
        <f t="shared" si="0"/>
        <v>0</v>
      </c>
    </row>
    <row r="13" spans="1:13" x14ac:dyDescent="0.2">
      <c r="A13" s="29">
        <v>600</v>
      </c>
      <c r="B13" s="70">
        <v>0</v>
      </c>
      <c r="C13" s="215"/>
      <c r="D13" s="309">
        <f>+'Daily Deals'!P$27+D$6</f>
        <v>0</v>
      </c>
      <c r="E13" s="169"/>
      <c r="F13" s="169"/>
      <c r="G13" s="169"/>
      <c r="H13" s="171"/>
      <c r="I13" s="171"/>
      <c r="J13" s="171"/>
      <c r="K13" s="171"/>
      <c r="L13" s="171"/>
      <c r="M13" s="135">
        <f t="shared" si="0"/>
        <v>0</v>
      </c>
    </row>
    <row r="14" spans="1:13" x14ac:dyDescent="0.2">
      <c r="A14" s="29">
        <v>700</v>
      </c>
      <c r="B14" s="70">
        <v>0</v>
      </c>
      <c r="C14" s="215"/>
      <c r="D14" s="309" t="e">
        <f>+'Daily Deals'!#REF!+D$7</f>
        <v>#REF!</v>
      </c>
      <c r="E14" s="169"/>
      <c r="F14" s="169"/>
      <c r="G14" s="169"/>
      <c r="H14" s="171"/>
      <c r="I14" s="171"/>
      <c r="J14" s="171"/>
      <c r="K14" s="171"/>
      <c r="L14" s="171"/>
      <c r="M14" s="135" t="e">
        <f t="shared" si="0"/>
        <v>#REF!</v>
      </c>
    </row>
    <row r="15" spans="1:13" x14ac:dyDescent="0.2">
      <c r="A15" s="29">
        <v>800</v>
      </c>
      <c r="B15" s="70">
        <v>0</v>
      </c>
      <c r="C15" s="215"/>
      <c r="D15" s="309" t="e">
        <f>+'Daily Deals'!#REF!+D$7</f>
        <v>#REF!</v>
      </c>
      <c r="E15" s="169"/>
      <c r="F15" s="169"/>
      <c r="G15" s="169"/>
      <c r="H15" s="171"/>
      <c r="I15" s="171"/>
      <c r="J15" s="171"/>
      <c r="K15" s="171"/>
      <c r="L15" s="171"/>
      <c r="M15" s="135" t="e">
        <f t="shared" si="0"/>
        <v>#REF!</v>
      </c>
    </row>
    <row r="16" spans="1:13" x14ac:dyDescent="0.2">
      <c r="A16" s="29">
        <v>900</v>
      </c>
      <c r="B16" s="70">
        <v>0</v>
      </c>
      <c r="C16" s="215"/>
      <c r="D16" s="309" t="e">
        <f>+'Daily Deals'!#REF!+D$7</f>
        <v>#REF!</v>
      </c>
      <c r="E16" s="169"/>
      <c r="F16" s="169"/>
      <c r="G16" s="169"/>
      <c r="H16" s="171"/>
      <c r="I16" s="171"/>
      <c r="J16" s="171"/>
      <c r="K16" s="171"/>
      <c r="L16" s="171"/>
      <c r="M16" s="135" t="e">
        <f t="shared" si="0"/>
        <v>#REF!</v>
      </c>
    </row>
    <row r="17" spans="1:13" x14ac:dyDescent="0.2">
      <c r="A17" s="29">
        <v>1000</v>
      </c>
      <c r="B17" s="70">
        <v>0</v>
      </c>
      <c r="C17" s="215"/>
      <c r="D17" s="309" t="e">
        <f>+'Daily Deals'!#REF!+D$7</f>
        <v>#REF!</v>
      </c>
      <c r="E17" s="169"/>
      <c r="F17" s="169"/>
      <c r="G17" s="169"/>
      <c r="H17" s="171"/>
      <c r="I17" s="171"/>
      <c r="J17" s="171"/>
      <c r="K17" s="171"/>
      <c r="L17" s="171"/>
      <c r="M17" s="135" t="e">
        <f t="shared" si="0"/>
        <v>#REF!</v>
      </c>
    </row>
    <row r="18" spans="1:13" x14ac:dyDescent="0.2">
      <c r="A18" s="29">
        <v>1100</v>
      </c>
      <c r="B18" s="70">
        <v>0</v>
      </c>
      <c r="C18" s="215"/>
      <c r="D18" s="309" t="e">
        <f>+'Daily Deals'!#REF!+D$7</f>
        <v>#REF!</v>
      </c>
      <c r="E18" s="169"/>
      <c r="F18" s="169"/>
      <c r="G18" s="169"/>
      <c r="H18" s="171"/>
      <c r="I18" s="171"/>
      <c r="J18" s="171"/>
      <c r="K18" s="171"/>
      <c r="L18" s="171"/>
      <c r="M18" s="135" t="e">
        <f t="shared" si="0"/>
        <v>#REF!</v>
      </c>
    </row>
    <row r="19" spans="1:13" x14ac:dyDescent="0.2">
      <c r="A19" s="29">
        <v>1200</v>
      </c>
      <c r="B19" s="70">
        <v>0</v>
      </c>
      <c r="C19" s="215"/>
      <c r="D19" s="309" t="e">
        <f>+'Daily Deals'!#REF!+D$7</f>
        <v>#REF!</v>
      </c>
      <c r="E19" s="169"/>
      <c r="F19" s="169"/>
      <c r="G19" s="169"/>
      <c r="H19" s="171"/>
      <c r="I19" s="171"/>
      <c r="J19" s="171"/>
      <c r="K19" s="171"/>
      <c r="L19" s="171"/>
      <c r="M19" s="135" t="e">
        <f t="shared" si="0"/>
        <v>#REF!</v>
      </c>
    </row>
    <row r="20" spans="1:13" x14ac:dyDescent="0.2">
      <c r="A20" s="29">
        <v>1300</v>
      </c>
      <c r="B20" s="70">
        <v>0</v>
      </c>
      <c r="C20" s="215"/>
      <c r="D20" s="309" t="e">
        <f>+'Daily Deals'!#REF!+D$7</f>
        <v>#REF!</v>
      </c>
      <c r="E20" s="169"/>
      <c r="F20" s="169"/>
      <c r="G20" s="169"/>
      <c r="H20" s="171"/>
      <c r="I20" s="171"/>
      <c r="J20" s="171"/>
      <c r="K20" s="171"/>
      <c r="L20" s="171"/>
      <c r="M20" s="135" t="e">
        <f t="shared" si="0"/>
        <v>#REF!</v>
      </c>
    </row>
    <row r="21" spans="1:13" x14ac:dyDescent="0.2">
      <c r="A21" s="29">
        <v>1400</v>
      </c>
      <c r="B21" s="70">
        <v>0</v>
      </c>
      <c r="C21" s="215"/>
      <c r="D21" s="309" t="e">
        <f>+'Daily Deals'!#REF!+D$7</f>
        <v>#REF!</v>
      </c>
      <c r="E21" s="169"/>
      <c r="F21" s="169"/>
      <c r="G21" s="169"/>
      <c r="H21" s="171"/>
      <c r="I21" s="171"/>
      <c r="J21" s="171"/>
      <c r="K21" s="171"/>
      <c r="L21" s="171"/>
      <c r="M21" s="135" t="e">
        <f t="shared" si="0"/>
        <v>#REF!</v>
      </c>
    </row>
    <row r="22" spans="1:13" x14ac:dyDescent="0.2">
      <c r="A22" s="29">
        <v>1500</v>
      </c>
      <c r="B22" s="70">
        <v>0</v>
      </c>
      <c r="C22" s="215"/>
      <c r="D22" s="309" t="e">
        <f>+'Daily Deals'!#REF!+D$7</f>
        <v>#REF!</v>
      </c>
      <c r="E22" s="169"/>
      <c r="F22" s="169"/>
      <c r="G22" s="169"/>
      <c r="H22" s="171"/>
      <c r="I22" s="171"/>
      <c r="J22" s="171"/>
      <c r="K22" s="171"/>
      <c r="L22" s="171"/>
      <c r="M22" s="135" t="e">
        <f t="shared" si="0"/>
        <v>#REF!</v>
      </c>
    </row>
    <row r="23" spans="1:13" x14ac:dyDescent="0.2">
      <c r="A23" s="29">
        <v>1600</v>
      </c>
      <c r="B23" s="70">
        <v>0</v>
      </c>
      <c r="C23" s="215"/>
      <c r="D23" s="309" t="e">
        <f>+'Daily Deals'!#REF!+D$7</f>
        <v>#REF!</v>
      </c>
      <c r="E23" s="169"/>
      <c r="F23" s="169"/>
      <c r="G23" s="169"/>
      <c r="H23" s="171"/>
      <c r="I23" s="171"/>
      <c r="J23" s="171"/>
      <c r="K23" s="171"/>
      <c r="L23" s="171"/>
      <c r="M23" s="135" t="e">
        <f t="shared" si="0"/>
        <v>#REF!</v>
      </c>
    </row>
    <row r="24" spans="1:13" x14ac:dyDescent="0.2">
      <c r="A24" s="29">
        <v>1700</v>
      </c>
      <c r="B24" s="70">
        <v>0</v>
      </c>
      <c r="C24" s="215"/>
      <c r="D24" s="309" t="e">
        <f>+'Daily Deals'!#REF!+D$7</f>
        <v>#REF!</v>
      </c>
      <c r="E24" s="169"/>
      <c r="F24" s="169"/>
      <c r="G24" s="169"/>
      <c r="H24" s="171"/>
      <c r="I24" s="171"/>
      <c r="J24" s="171"/>
      <c r="K24" s="171"/>
      <c r="L24" s="171"/>
      <c r="M24" s="135" t="e">
        <f t="shared" si="0"/>
        <v>#REF!</v>
      </c>
    </row>
    <row r="25" spans="1:13" x14ac:dyDescent="0.2">
      <c r="A25" s="29">
        <v>1800</v>
      </c>
      <c r="B25" s="70">
        <v>0</v>
      </c>
      <c r="C25" s="215"/>
      <c r="D25" s="309" t="e">
        <f>+'Daily Deals'!#REF!+D$7</f>
        <v>#REF!</v>
      </c>
      <c r="E25" s="169"/>
      <c r="F25" s="169"/>
      <c r="G25" s="169"/>
      <c r="H25" s="171"/>
      <c r="I25" s="171"/>
      <c r="J25" s="171"/>
      <c r="K25" s="171"/>
      <c r="L25" s="171"/>
      <c r="M25" s="135" t="e">
        <f t="shared" si="0"/>
        <v>#REF!</v>
      </c>
    </row>
    <row r="26" spans="1:13" x14ac:dyDescent="0.2">
      <c r="A26" s="29">
        <v>1900</v>
      </c>
      <c r="B26" s="70">
        <v>0</v>
      </c>
      <c r="C26" s="215"/>
      <c r="D26" s="309" t="e">
        <f>+'Daily Deals'!#REF!+D$7</f>
        <v>#REF!</v>
      </c>
      <c r="E26" s="169"/>
      <c r="F26" s="169"/>
      <c r="G26" s="169"/>
      <c r="H26" s="171"/>
      <c r="I26" s="171"/>
      <c r="J26" s="171"/>
      <c r="K26" s="171"/>
      <c r="L26" s="171"/>
      <c r="M26" s="135" t="e">
        <f t="shared" si="0"/>
        <v>#REF!</v>
      </c>
    </row>
    <row r="27" spans="1:13" x14ac:dyDescent="0.2">
      <c r="A27" s="29">
        <v>2000</v>
      </c>
      <c r="B27" s="70">
        <v>0</v>
      </c>
      <c r="C27" s="215"/>
      <c r="D27" s="309" t="e">
        <f>+'Daily Deals'!#REF!+D$7</f>
        <v>#REF!</v>
      </c>
      <c r="E27" s="169"/>
      <c r="F27" s="169"/>
      <c r="G27" s="169"/>
      <c r="H27" s="171"/>
      <c r="I27" s="171"/>
      <c r="J27" s="171"/>
      <c r="K27" s="171"/>
      <c r="L27" s="171"/>
      <c r="M27" s="135" t="e">
        <f t="shared" si="0"/>
        <v>#REF!</v>
      </c>
    </row>
    <row r="28" spans="1:13" x14ac:dyDescent="0.2">
      <c r="A28" s="29">
        <v>2100</v>
      </c>
      <c r="B28" s="70">
        <v>0</v>
      </c>
      <c r="C28" s="215"/>
      <c r="D28" s="309" t="e">
        <f>+'Daily Deals'!#REF!+D$7</f>
        <v>#REF!</v>
      </c>
      <c r="E28" s="169"/>
      <c r="F28" s="169"/>
      <c r="G28" s="169"/>
      <c r="H28" s="171"/>
      <c r="I28" s="171"/>
      <c r="J28" s="171"/>
      <c r="K28" s="171"/>
      <c r="L28" s="171"/>
      <c r="M28" s="135" t="e">
        <f t="shared" si="0"/>
        <v>#REF!</v>
      </c>
    </row>
    <row r="29" spans="1:13" x14ac:dyDescent="0.2">
      <c r="A29" s="29">
        <v>2200</v>
      </c>
      <c r="B29" s="70">
        <v>0</v>
      </c>
      <c r="C29" s="215"/>
      <c r="D29" s="309" t="e">
        <f>+'Daily Deals'!#REF!+D$7</f>
        <v>#REF!</v>
      </c>
      <c r="E29" s="169"/>
      <c r="F29" s="169"/>
      <c r="G29" s="169"/>
      <c r="H29" s="171"/>
      <c r="I29" s="171"/>
      <c r="J29" s="171"/>
      <c r="K29" s="171"/>
      <c r="L29" s="171"/>
      <c r="M29" s="135" t="e">
        <f t="shared" si="0"/>
        <v>#REF!</v>
      </c>
    </row>
    <row r="30" spans="1:13" x14ac:dyDescent="0.2">
      <c r="A30" s="29">
        <v>2300</v>
      </c>
      <c r="B30" s="70">
        <v>0</v>
      </c>
      <c r="C30" s="215"/>
      <c r="D30" s="309">
        <f>+'Daily Deals'!P$27+D$6</f>
        <v>0</v>
      </c>
      <c r="E30" s="169"/>
      <c r="F30" s="169"/>
      <c r="G30" s="169"/>
      <c r="H30" s="171"/>
      <c r="I30" s="171"/>
      <c r="J30" s="171"/>
      <c r="K30" s="171"/>
      <c r="L30" s="171"/>
      <c r="M30" s="135">
        <f t="shared" si="0"/>
        <v>0</v>
      </c>
    </row>
    <row r="31" spans="1:13" x14ac:dyDescent="0.2">
      <c r="A31" s="37">
        <v>2400</v>
      </c>
      <c r="B31" s="157">
        <v>0</v>
      </c>
      <c r="C31" s="216"/>
      <c r="D31" s="310">
        <f>+'Daily Deals'!P$27+D$6</f>
        <v>0</v>
      </c>
      <c r="E31" s="170"/>
      <c r="F31" s="170"/>
      <c r="G31" s="170"/>
      <c r="H31" s="214"/>
      <c r="I31" s="214"/>
      <c r="J31" s="214"/>
      <c r="K31" s="214"/>
      <c r="L31" s="214"/>
      <c r="M31" s="135">
        <f t="shared" si="0"/>
        <v>0</v>
      </c>
    </row>
    <row r="32" spans="1:13" x14ac:dyDescent="0.2">
      <c r="M32" s="327"/>
    </row>
    <row r="33" spans="2:13" x14ac:dyDescent="0.2">
      <c r="B33" s="44">
        <f>SUM(B8:B32)</f>
        <v>0</v>
      </c>
      <c r="C33" s="44">
        <f t="shared" ref="C33:L33" si="1">SUM(C8:C31)</f>
        <v>0</v>
      </c>
      <c r="D33" s="177" t="e">
        <f t="shared" si="1"/>
        <v>#REF!</v>
      </c>
      <c r="E33" s="177">
        <f t="shared" si="1"/>
        <v>0</v>
      </c>
      <c r="F33" s="177">
        <f t="shared" si="1"/>
        <v>0</v>
      </c>
      <c r="G33" s="177">
        <f>SUM(G8:G31)</f>
        <v>0</v>
      </c>
      <c r="H33" s="177">
        <f t="shared" si="1"/>
        <v>0</v>
      </c>
      <c r="I33" s="177">
        <f>SUM(I8:I31)</f>
        <v>0</v>
      </c>
      <c r="J33" s="177">
        <f>SUM(J8:J31)</f>
        <v>0</v>
      </c>
      <c r="K33" s="177">
        <f>SUM(K8:K31)</f>
        <v>0</v>
      </c>
      <c r="L33" s="177">
        <f t="shared" si="1"/>
        <v>0</v>
      </c>
      <c r="M33" s="269" t="e">
        <f>SUM(M8:M32)</f>
        <v>#REF!</v>
      </c>
    </row>
    <row r="35" spans="2:13" x14ac:dyDescent="0.2">
      <c r="B35" s="44"/>
      <c r="C35" s="44"/>
      <c r="D35" s="44"/>
      <c r="E35" s="313" t="s">
        <v>184</v>
      </c>
      <c r="F35" s="313" t="s">
        <v>185</v>
      </c>
      <c r="G35" s="313" t="s">
        <v>186</v>
      </c>
      <c r="H35" s="44"/>
      <c r="I35" s="44"/>
    </row>
    <row r="36" spans="2:13" x14ac:dyDescent="0.2">
      <c r="B36" s="44"/>
      <c r="C36" s="44"/>
      <c r="D36" s="44"/>
      <c r="E36" s="35">
        <f>+ABS(E37*E38)</f>
        <v>0</v>
      </c>
      <c r="F36" s="35">
        <f>+ABS(F37*F38)</f>
        <v>0</v>
      </c>
      <c r="G36" s="35">
        <f>+ABS(G37*G38)</f>
        <v>0</v>
      </c>
      <c r="H36" s="175"/>
      <c r="I36" s="295">
        <f>SUM(E36:G36)</f>
        <v>0</v>
      </c>
      <c r="K36" s="253" t="s">
        <v>128</v>
      </c>
      <c r="L36" s="254" t="s">
        <v>158</v>
      </c>
      <c r="M36" s="293"/>
    </row>
    <row r="37" spans="2:13" x14ac:dyDescent="0.2">
      <c r="B37" s="219" t="s">
        <v>172</v>
      </c>
      <c r="D37" s="44"/>
      <c r="E37" s="166"/>
      <c r="F37" s="156"/>
      <c r="G37" s="156"/>
      <c r="H37" s="175"/>
      <c r="I37" s="156" t="e">
        <f>+I36/I38</f>
        <v>#DIV/0!</v>
      </c>
      <c r="J37" s="257" t="e">
        <f>ROUND(I37,2)</f>
        <v>#DIV/0!</v>
      </c>
      <c r="K37" s="255"/>
      <c r="L37" s="256" t="s">
        <v>159</v>
      </c>
      <c r="M37" s="294"/>
    </row>
    <row r="38" spans="2:13" x14ac:dyDescent="0.2">
      <c r="B38" s="308">
        <v>0</v>
      </c>
      <c r="D38" s="44"/>
      <c r="E38" s="260"/>
      <c r="F38" s="260"/>
      <c r="G38" s="260"/>
      <c r="H38" s="175"/>
      <c r="I38" s="260">
        <f>SUM(E38:G38)</f>
        <v>0</v>
      </c>
    </row>
    <row r="39" spans="2:13" x14ac:dyDescent="0.2">
      <c r="D39" s="44"/>
    </row>
    <row r="40" spans="2:13" x14ac:dyDescent="0.2">
      <c r="D40" s="44"/>
    </row>
    <row r="41" spans="2:13" x14ac:dyDescent="0.2">
      <c r="B41" s="219" t="s">
        <v>172</v>
      </c>
      <c r="D41" s="44"/>
      <c r="E41" s="35">
        <f>+ABS(E42*E43)</f>
        <v>0</v>
      </c>
      <c r="F41" s="35">
        <f>+ABS(F42*F43)</f>
        <v>0</v>
      </c>
      <c r="G41" s="35">
        <f>+ABS(G42*G43)</f>
        <v>0</v>
      </c>
      <c r="H41" s="175"/>
      <c r="I41" s="295">
        <f>SUM(E41:G41)</f>
        <v>0</v>
      </c>
      <c r="K41" s="253" t="s">
        <v>128</v>
      </c>
      <c r="L41" s="254" t="s">
        <v>158</v>
      </c>
      <c r="M41" s="293"/>
    </row>
    <row r="42" spans="2:13" x14ac:dyDescent="0.2">
      <c r="B42" s="308">
        <v>0</v>
      </c>
      <c r="D42" s="44"/>
      <c r="E42" s="166"/>
      <c r="F42" s="156"/>
      <c r="G42" s="156"/>
      <c r="H42" s="175"/>
      <c r="I42" s="156" t="e">
        <f>+I41/I43</f>
        <v>#DIV/0!</v>
      </c>
      <c r="J42" s="257" t="e">
        <f>ROUND(I42,2)</f>
        <v>#DIV/0!</v>
      </c>
      <c r="K42" s="255"/>
      <c r="L42" s="256" t="s">
        <v>159</v>
      </c>
      <c r="M42" s="294"/>
    </row>
    <row r="43" spans="2:13" x14ac:dyDescent="0.2">
      <c r="E43" s="260"/>
      <c r="F43" s="260"/>
      <c r="G43" s="260"/>
      <c r="H43" s="175"/>
      <c r="I43" s="260">
        <f>SUM(E43:G43)</f>
        <v>0</v>
      </c>
    </row>
  </sheetData>
  <phoneticPr fontId="3" type="noConversion"/>
  <pageMargins left="0.75" right="0.75" top="1" bottom="1" header="0.5" footer="0.5"/>
  <pageSetup paperSize="5" scale="8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5">
    <pageSetUpPr fitToPage="1"/>
  </sheetPr>
  <dimension ref="A1:L34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8.28515625" customWidth="1"/>
    <col min="4" max="4" width="19.140625" customWidth="1"/>
    <col min="5" max="5" width="16.7109375" customWidth="1"/>
    <col min="6" max="6" width="16.140625" customWidth="1"/>
    <col min="7" max="7" width="13.42578125" customWidth="1"/>
    <col min="8" max="8" width="13.7109375" bestFit="1" customWidth="1"/>
    <col min="9" max="9" width="12.85546875" customWidth="1"/>
    <col min="10" max="10" width="15.28515625" customWidth="1"/>
    <col min="11" max="11" width="10.85546875" customWidth="1"/>
    <col min="12" max="12" width="11" style="177" customWidth="1"/>
    <col min="13" max="15" width="6.5703125" customWidth="1"/>
    <col min="16" max="16" width="7.85546875" customWidth="1"/>
    <col min="17" max="17" width="7.5703125" customWidth="1"/>
    <col min="18" max="18" width="7.42578125" customWidth="1"/>
    <col min="19" max="19" width="9.28515625" customWidth="1"/>
    <col min="20" max="20" width="7.85546875" customWidth="1"/>
    <col min="21" max="21" width="12.28515625" customWidth="1"/>
  </cols>
  <sheetData>
    <row r="1" spans="1:11" x14ac:dyDescent="0.2">
      <c r="A1" s="88">
        <f>+'PV-SHAPE'!A1-1</f>
        <v>37249</v>
      </c>
      <c r="B1" s="153">
        <f>WEEKDAY(A1)</f>
        <v>2</v>
      </c>
    </row>
    <row r="2" spans="1:11" ht="15" x14ac:dyDescent="0.2">
      <c r="A2" s="38" t="s">
        <v>19</v>
      </c>
      <c r="F2" s="224"/>
      <c r="G2" s="224"/>
      <c r="I2" s="224"/>
    </row>
    <row r="3" spans="1:11" x14ac:dyDescent="0.2">
      <c r="A3" s="39" t="s">
        <v>20</v>
      </c>
    </row>
    <row r="4" spans="1:11" x14ac:dyDescent="0.2">
      <c r="A4" s="30" t="s">
        <v>14</v>
      </c>
      <c r="B4" s="40" t="s">
        <v>39</v>
      </c>
      <c r="C4" s="127" t="s">
        <v>101</v>
      </c>
      <c r="D4" s="127" t="s">
        <v>72</v>
      </c>
      <c r="E4" s="158" t="s">
        <v>190</v>
      </c>
      <c r="F4" s="158" t="s">
        <v>65</v>
      </c>
      <c r="G4" s="149" t="s">
        <v>42</v>
      </c>
      <c r="H4" s="48" t="s">
        <v>53</v>
      </c>
      <c r="I4" s="110" t="s">
        <v>101</v>
      </c>
      <c r="J4" s="48" t="s">
        <v>191</v>
      </c>
      <c r="K4" s="100" t="s">
        <v>18</v>
      </c>
    </row>
    <row r="5" spans="1:11" x14ac:dyDescent="0.2">
      <c r="A5" s="31" t="s">
        <v>15</v>
      </c>
      <c r="B5" s="42" t="s">
        <v>21</v>
      </c>
      <c r="C5" s="160" t="s">
        <v>66</v>
      </c>
      <c r="D5" s="176"/>
      <c r="E5" s="160" t="s">
        <v>66</v>
      </c>
      <c r="F5" s="160" t="s">
        <v>66</v>
      </c>
      <c r="G5" s="139" t="s">
        <v>37</v>
      </c>
      <c r="H5" s="49" t="s">
        <v>57</v>
      </c>
      <c r="I5" s="125" t="s">
        <v>64</v>
      </c>
      <c r="J5" s="107" t="s">
        <v>154</v>
      </c>
      <c r="K5" s="104"/>
    </row>
    <row r="6" spans="1:11" x14ac:dyDescent="0.2">
      <c r="A6" s="32" t="s">
        <v>16</v>
      </c>
      <c r="B6" s="41"/>
      <c r="C6" s="179"/>
      <c r="D6" s="134"/>
      <c r="E6" s="163"/>
      <c r="F6" s="225"/>
      <c r="G6" s="142"/>
      <c r="H6" s="91"/>
      <c r="I6" s="151"/>
      <c r="J6" s="54"/>
      <c r="K6" s="105"/>
    </row>
    <row r="7" spans="1:11" x14ac:dyDescent="0.2">
      <c r="A7" s="131"/>
      <c r="B7" s="132"/>
      <c r="C7" s="238"/>
      <c r="D7" s="164" t="s">
        <v>157</v>
      </c>
      <c r="E7" s="238">
        <v>19</v>
      </c>
      <c r="F7" s="238"/>
      <c r="G7" s="150">
        <v>28.082000000000001</v>
      </c>
      <c r="H7" s="93"/>
      <c r="I7" s="152"/>
      <c r="J7" s="265">
        <v>149057</v>
      </c>
      <c r="K7" s="106"/>
    </row>
    <row r="8" spans="1:11" x14ac:dyDescent="0.2">
      <c r="A8" s="36">
        <v>100</v>
      </c>
      <c r="B8">
        <v>0</v>
      </c>
      <c r="C8" s="46"/>
      <c r="D8" s="169"/>
      <c r="E8" s="169">
        <v>10</v>
      </c>
      <c r="F8" s="169"/>
      <c r="G8" s="270"/>
      <c r="H8" s="50"/>
      <c r="I8" s="245"/>
      <c r="J8" s="171">
        <v>-10</v>
      </c>
      <c r="K8" s="101">
        <f t="shared" ref="K8:K31" si="0">SUM(B8:J8)</f>
        <v>0</v>
      </c>
    </row>
    <row r="9" spans="1:11" x14ac:dyDescent="0.2">
      <c r="A9" s="29">
        <v>200</v>
      </c>
      <c r="B9">
        <v>0</v>
      </c>
      <c r="C9" s="46"/>
      <c r="D9" s="169"/>
      <c r="E9" s="169">
        <v>10</v>
      </c>
      <c r="F9" s="169"/>
      <c r="G9" s="242"/>
      <c r="H9" s="50"/>
      <c r="I9" s="50"/>
      <c r="J9" s="171">
        <v>-10</v>
      </c>
      <c r="K9" s="102">
        <f t="shared" si="0"/>
        <v>0</v>
      </c>
    </row>
    <row r="10" spans="1:11" x14ac:dyDescent="0.2">
      <c r="A10" s="29">
        <v>300</v>
      </c>
      <c r="B10">
        <v>0</v>
      </c>
      <c r="C10" s="46"/>
      <c r="D10" s="169"/>
      <c r="E10" s="169">
        <v>10</v>
      </c>
      <c r="F10" s="169"/>
      <c r="G10" s="242"/>
      <c r="H10" s="50"/>
      <c r="I10" s="50"/>
      <c r="J10" s="171">
        <v>-10</v>
      </c>
      <c r="K10" s="102">
        <f t="shared" si="0"/>
        <v>0</v>
      </c>
    </row>
    <row r="11" spans="1:11" x14ac:dyDescent="0.2">
      <c r="A11" s="29">
        <v>400</v>
      </c>
      <c r="B11">
        <v>0</v>
      </c>
      <c r="C11" s="46"/>
      <c r="D11" s="169"/>
      <c r="E11" s="169">
        <v>10</v>
      </c>
      <c r="F11" s="169"/>
      <c r="G11" s="242"/>
      <c r="H11" s="50"/>
      <c r="I11" s="50"/>
      <c r="J11" s="171">
        <v>-10</v>
      </c>
      <c r="K11" s="102">
        <f t="shared" si="0"/>
        <v>0</v>
      </c>
    </row>
    <row r="12" spans="1:11" x14ac:dyDescent="0.2">
      <c r="A12" s="29">
        <v>500</v>
      </c>
      <c r="B12">
        <v>0</v>
      </c>
      <c r="C12" s="46"/>
      <c r="D12" s="169"/>
      <c r="E12" s="169">
        <v>10</v>
      </c>
      <c r="F12" s="169"/>
      <c r="G12" s="242"/>
      <c r="H12" s="50"/>
      <c r="I12" s="50"/>
      <c r="J12" s="171">
        <v>-10</v>
      </c>
      <c r="K12" s="102">
        <f t="shared" si="0"/>
        <v>0</v>
      </c>
    </row>
    <row r="13" spans="1:11" x14ac:dyDescent="0.2">
      <c r="A13" s="29">
        <v>600</v>
      </c>
      <c r="B13">
        <v>0</v>
      </c>
      <c r="C13" s="46"/>
      <c r="D13" s="169"/>
      <c r="E13" s="169">
        <v>10</v>
      </c>
      <c r="F13" s="169"/>
      <c r="G13" s="242"/>
      <c r="H13" s="50"/>
      <c r="I13" s="50"/>
      <c r="J13" s="171">
        <v>-10</v>
      </c>
      <c r="K13" s="102">
        <f t="shared" si="0"/>
        <v>0</v>
      </c>
    </row>
    <row r="14" spans="1:11" x14ac:dyDescent="0.2">
      <c r="A14" s="29">
        <v>700</v>
      </c>
      <c r="B14">
        <v>0</v>
      </c>
      <c r="C14" s="46"/>
      <c r="D14" s="169"/>
      <c r="E14" s="169">
        <v>10</v>
      </c>
      <c r="F14" s="169"/>
      <c r="G14" s="242"/>
      <c r="H14" s="50"/>
      <c r="I14" s="50"/>
      <c r="J14" s="171">
        <v>-10</v>
      </c>
      <c r="K14" s="102">
        <f t="shared" si="0"/>
        <v>0</v>
      </c>
    </row>
    <row r="15" spans="1:11" x14ac:dyDescent="0.2">
      <c r="A15" s="29">
        <v>800</v>
      </c>
      <c r="B15">
        <v>0</v>
      </c>
      <c r="C15" s="46"/>
      <c r="D15" s="169"/>
      <c r="E15" s="169">
        <v>10</v>
      </c>
      <c r="F15" s="169"/>
      <c r="G15" s="242"/>
      <c r="H15" s="50"/>
      <c r="I15" s="50"/>
      <c r="J15" s="171">
        <v>-10</v>
      </c>
      <c r="K15" s="102">
        <f t="shared" si="0"/>
        <v>0</v>
      </c>
    </row>
    <row r="16" spans="1:11" x14ac:dyDescent="0.2">
      <c r="A16" s="29">
        <v>900</v>
      </c>
      <c r="B16">
        <v>0</v>
      </c>
      <c r="C16" s="46"/>
      <c r="D16" s="169"/>
      <c r="E16" s="169">
        <v>10</v>
      </c>
      <c r="F16" s="169"/>
      <c r="G16" s="242"/>
      <c r="H16" s="50"/>
      <c r="I16" s="50"/>
      <c r="J16" s="171">
        <v>-10</v>
      </c>
      <c r="K16" s="102">
        <f t="shared" si="0"/>
        <v>0</v>
      </c>
    </row>
    <row r="17" spans="1:11" x14ac:dyDescent="0.2">
      <c r="A17" s="29">
        <v>1000</v>
      </c>
      <c r="B17">
        <v>0</v>
      </c>
      <c r="C17" s="46"/>
      <c r="D17" s="169"/>
      <c r="E17" s="169">
        <v>10</v>
      </c>
      <c r="F17" s="169"/>
      <c r="G17" s="242"/>
      <c r="H17" s="50"/>
      <c r="I17" s="50"/>
      <c r="J17" s="171">
        <v>-10</v>
      </c>
      <c r="K17" s="102">
        <f t="shared" si="0"/>
        <v>0</v>
      </c>
    </row>
    <row r="18" spans="1:11" x14ac:dyDescent="0.2">
      <c r="A18" s="29">
        <v>1100</v>
      </c>
      <c r="B18">
        <v>0</v>
      </c>
      <c r="C18" s="46"/>
      <c r="D18" s="169"/>
      <c r="E18" s="169">
        <v>10</v>
      </c>
      <c r="F18" s="169"/>
      <c r="G18" s="242"/>
      <c r="H18" s="50"/>
      <c r="I18" s="50"/>
      <c r="J18" s="171">
        <v>-10</v>
      </c>
      <c r="K18" s="102">
        <f t="shared" si="0"/>
        <v>0</v>
      </c>
    </row>
    <row r="19" spans="1:11" x14ac:dyDescent="0.2">
      <c r="A19" s="29">
        <v>1200</v>
      </c>
      <c r="B19">
        <v>0</v>
      </c>
      <c r="C19" s="46"/>
      <c r="D19" s="169"/>
      <c r="E19" s="169">
        <v>10</v>
      </c>
      <c r="F19" s="169"/>
      <c r="G19" s="242"/>
      <c r="H19" s="50"/>
      <c r="I19" s="50"/>
      <c r="J19" s="171">
        <v>-10</v>
      </c>
      <c r="K19" s="102">
        <f t="shared" si="0"/>
        <v>0</v>
      </c>
    </row>
    <row r="20" spans="1:11" x14ac:dyDescent="0.2">
      <c r="A20" s="29">
        <v>1300</v>
      </c>
      <c r="B20">
        <v>0</v>
      </c>
      <c r="C20" s="46"/>
      <c r="D20" s="169"/>
      <c r="E20" s="169">
        <v>10</v>
      </c>
      <c r="F20" s="169"/>
      <c r="G20" s="242"/>
      <c r="H20" s="50"/>
      <c r="I20" s="50"/>
      <c r="J20" s="171">
        <v>-10</v>
      </c>
      <c r="K20" s="102">
        <f t="shared" si="0"/>
        <v>0</v>
      </c>
    </row>
    <row r="21" spans="1:11" x14ac:dyDescent="0.2">
      <c r="A21" s="29">
        <v>1400</v>
      </c>
      <c r="B21">
        <v>0</v>
      </c>
      <c r="C21" s="46"/>
      <c r="D21" s="169"/>
      <c r="E21" s="169">
        <v>10</v>
      </c>
      <c r="F21" s="169"/>
      <c r="G21" s="242"/>
      <c r="H21" s="50"/>
      <c r="I21" s="50"/>
      <c r="J21" s="171">
        <v>-10</v>
      </c>
      <c r="K21" s="102">
        <f t="shared" si="0"/>
        <v>0</v>
      </c>
    </row>
    <row r="22" spans="1:11" x14ac:dyDescent="0.2">
      <c r="A22" s="29">
        <v>1500</v>
      </c>
      <c r="B22">
        <v>0</v>
      </c>
      <c r="C22" s="46"/>
      <c r="D22" s="169"/>
      <c r="E22" s="169">
        <v>10</v>
      </c>
      <c r="F22" s="169"/>
      <c r="G22" s="242"/>
      <c r="H22" s="50"/>
      <c r="I22" s="50"/>
      <c r="J22" s="171">
        <v>-10</v>
      </c>
      <c r="K22" s="102">
        <f t="shared" si="0"/>
        <v>0</v>
      </c>
    </row>
    <row r="23" spans="1:11" x14ac:dyDescent="0.2">
      <c r="A23" s="29">
        <v>1600</v>
      </c>
      <c r="B23">
        <v>0</v>
      </c>
      <c r="C23" s="46"/>
      <c r="D23" s="169"/>
      <c r="E23" s="169">
        <v>10</v>
      </c>
      <c r="F23" s="169"/>
      <c r="G23" s="242"/>
      <c r="H23" s="50"/>
      <c r="I23" s="50"/>
      <c r="J23" s="171">
        <v>-10</v>
      </c>
      <c r="K23" s="102">
        <f t="shared" si="0"/>
        <v>0</v>
      </c>
    </row>
    <row r="24" spans="1:11" x14ac:dyDescent="0.2">
      <c r="A24" s="29">
        <v>1700</v>
      </c>
      <c r="B24">
        <v>0</v>
      </c>
      <c r="C24" s="46"/>
      <c r="D24" s="169"/>
      <c r="E24" s="169">
        <v>10</v>
      </c>
      <c r="F24" s="169"/>
      <c r="G24" s="242"/>
      <c r="H24" s="50"/>
      <c r="I24" s="50"/>
      <c r="J24" s="171">
        <v>-10</v>
      </c>
      <c r="K24" s="102">
        <f t="shared" si="0"/>
        <v>0</v>
      </c>
    </row>
    <row r="25" spans="1:11" x14ac:dyDescent="0.2">
      <c r="A25" s="29">
        <v>1800</v>
      </c>
      <c r="B25">
        <v>0</v>
      </c>
      <c r="C25" s="46"/>
      <c r="D25" s="169"/>
      <c r="E25" s="169">
        <v>10</v>
      </c>
      <c r="F25" s="169"/>
      <c r="G25" s="242"/>
      <c r="H25" s="50"/>
      <c r="I25" s="50"/>
      <c r="J25" s="171">
        <v>-10</v>
      </c>
      <c r="K25" s="102">
        <f t="shared" si="0"/>
        <v>0</v>
      </c>
    </row>
    <row r="26" spans="1:11" x14ac:dyDescent="0.2">
      <c r="A26" s="29">
        <v>1900</v>
      </c>
      <c r="B26">
        <v>0</v>
      </c>
      <c r="C26" s="46"/>
      <c r="D26" s="169"/>
      <c r="E26" s="169">
        <v>10</v>
      </c>
      <c r="F26" s="169"/>
      <c r="G26" s="242"/>
      <c r="H26" s="50"/>
      <c r="I26" s="50"/>
      <c r="J26" s="171">
        <v>-10</v>
      </c>
      <c r="K26" s="102">
        <f t="shared" si="0"/>
        <v>0</v>
      </c>
    </row>
    <row r="27" spans="1:11" x14ac:dyDescent="0.2">
      <c r="A27" s="29">
        <v>2000</v>
      </c>
      <c r="B27">
        <v>0</v>
      </c>
      <c r="C27" s="169"/>
      <c r="D27" s="169"/>
      <c r="E27" s="169">
        <v>10</v>
      </c>
      <c r="F27" s="169"/>
      <c r="G27" s="242"/>
      <c r="H27" s="50"/>
      <c r="I27" s="50"/>
      <c r="J27" s="171">
        <v>-10</v>
      </c>
      <c r="K27" s="102">
        <f t="shared" si="0"/>
        <v>0</v>
      </c>
    </row>
    <row r="28" spans="1:11" x14ac:dyDescent="0.2">
      <c r="A28" s="29">
        <v>2100</v>
      </c>
      <c r="B28">
        <v>0</v>
      </c>
      <c r="C28" s="169"/>
      <c r="D28" s="169"/>
      <c r="E28" s="169">
        <v>10</v>
      </c>
      <c r="F28" s="169"/>
      <c r="G28" s="242"/>
      <c r="H28" s="50"/>
      <c r="I28" s="50"/>
      <c r="J28" s="171">
        <v>-10</v>
      </c>
      <c r="K28" s="102">
        <f t="shared" si="0"/>
        <v>0</v>
      </c>
    </row>
    <row r="29" spans="1:11" x14ac:dyDescent="0.2">
      <c r="A29" s="29">
        <v>2200</v>
      </c>
      <c r="B29">
        <v>0</v>
      </c>
      <c r="C29" s="46"/>
      <c r="D29" s="169"/>
      <c r="E29" s="169">
        <v>10</v>
      </c>
      <c r="F29" s="169"/>
      <c r="G29" s="242"/>
      <c r="H29" s="50"/>
      <c r="I29" s="50"/>
      <c r="J29" s="171">
        <v>-10</v>
      </c>
      <c r="K29" s="102">
        <f t="shared" si="0"/>
        <v>0</v>
      </c>
    </row>
    <row r="30" spans="1:11" x14ac:dyDescent="0.2">
      <c r="A30" s="29">
        <v>2300</v>
      </c>
      <c r="B30">
        <v>0</v>
      </c>
      <c r="C30" s="46"/>
      <c r="D30" s="169"/>
      <c r="E30" s="169">
        <v>10</v>
      </c>
      <c r="F30" s="169"/>
      <c r="G30" s="242"/>
      <c r="H30" s="50"/>
      <c r="I30" s="50"/>
      <c r="J30" s="171">
        <v>-10</v>
      </c>
      <c r="K30" s="102">
        <f t="shared" si="0"/>
        <v>0</v>
      </c>
    </row>
    <row r="31" spans="1:11" x14ac:dyDescent="0.2">
      <c r="A31" s="37">
        <v>2400</v>
      </c>
      <c r="B31" s="43">
        <v>0</v>
      </c>
      <c r="C31" s="47"/>
      <c r="D31" s="170"/>
      <c r="E31" s="170">
        <v>10</v>
      </c>
      <c r="F31" s="170"/>
      <c r="G31" s="214"/>
      <c r="H31" s="33"/>
      <c r="I31" s="33"/>
      <c r="J31" s="214">
        <v>-10</v>
      </c>
      <c r="K31" s="103">
        <f t="shared" si="0"/>
        <v>0</v>
      </c>
    </row>
    <row r="32" spans="1:11" x14ac:dyDescent="0.2">
      <c r="D32" s="219"/>
    </row>
    <row r="33" spans="2:11" x14ac:dyDescent="0.2">
      <c r="B33" s="44">
        <f>SUM(B8:B32)</f>
        <v>0</v>
      </c>
      <c r="C33" s="177">
        <f t="shared" ref="C33:J33" si="1">SUM(C8:C31)</f>
        <v>0</v>
      </c>
      <c r="D33" s="177">
        <f t="shared" si="1"/>
        <v>0</v>
      </c>
      <c r="E33" s="177">
        <f t="shared" si="1"/>
        <v>240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-240</v>
      </c>
      <c r="K33" s="44">
        <f>SUM(K8:K32)</f>
        <v>0</v>
      </c>
    </row>
    <row r="34" spans="2:11" x14ac:dyDescent="0.2">
      <c r="G34" s="21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6">
    <pageSetUpPr fitToPage="1"/>
  </sheetPr>
  <dimension ref="A1:N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3.7109375" customWidth="1"/>
    <col min="4" max="4" width="19.140625" customWidth="1"/>
    <col min="5" max="6" width="16.7109375" customWidth="1"/>
    <col min="7" max="7" width="16.140625" customWidth="1"/>
    <col min="8" max="8" width="13.42578125" customWidth="1"/>
    <col min="9" max="9" width="13.7109375" bestFit="1" customWidth="1"/>
    <col min="10" max="10" width="12.85546875" customWidth="1"/>
    <col min="11" max="11" width="11.7109375" customWidth="1"/>
    <col min="12" max="12" width="12.28515625" customWidth="1"/>
    <col min="13" max="13" width="10.85546875" customWidth="1"/>
    <col min="14" max="14" width="11" style="177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'PV-SHAPE'!A1</f>
        <v>37250</v>
      </c>
      <c r="B1" s="153">
        <f>WEEKDAY(A1)</f>
        <v>3</v>
      </c>
    </row>
    <row r="2" spans="1:13" ht="15" x14ac:dyDescent="0.2">
      <c r="A2" s="38" t="s">
        <v>19</v>
      </c>
      <c r="G2" s="224"/>
      <c r="H2" s="224"/>
      <c r="J2" s="224"/>
      <c r="L2" s="224"/>
    </row>
    <row r="3" spans="1:13" x14ac:dyDescent="0.2">
      <c r="A3" s="39" t="s">
        <v>20</v>
      </c>
    </row>
    <row r="4" spans="1:13" x14ac:dyDescent="0.2">
      <c r="A4" s="30" t="s">
        <v>14</v>
      </c>
      <c r="B4" s="40" t="s">
        <v>39</v>
      </c>
      <c r="C4" s="45" t="s">
        <v>45</v>
      </c>
      <c r="D4" s="127" t="s">
        <v>72</v>
      </c>
      <c r="E4" s="158" t="s">
        <v>195</v>
      </c>
      <c r="F4" s="158" t="s">
        <v>190</v>
      </c>
      <c r="G4" s="158" t="s">
        <v>129</v>
      </c>
      <c r="H4" s="149" t="s">
        <v>42</v>
      </c>
      <c r="I4" s="48" t="s">
        <v>53</v>
      </c>
      <c r="J4" s="48" t="s">
        <v>129</v>
      </c>
      <c r="K4" s="48" t="s">
        <v>129</v>
      </c>
      <c r="L4" s="48" t="s">
        <v>191</v>
      </c>
      <c r="M4" s="100" t="s">
        <v>18</v>
      </c>
    </row>
    <row r="5" spans="1:13" x14ac:dyDescent="0.2">
      <c r="A5" s="31" t="s">
        <v>15</v>
      </c>
      <c r="B5" s="42" t="s">
        <v>21</v>
      </c>
      <c r="C5" s="51" t="s">
        <v>41</v>
      </c>
      <c r="D5" s="176"/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07" t="s">
        <v>64</v>
      </c>
      <c r="K5" s="107" t="s">
        <v>64</v>
      </c>
      <c r="L5" s="107" t="s">
        <v>154</v>
      </c>
      <c r="M5" s="104"/>
    </row>
    <row r="6" spans="1:13" x14ac:dyDescent="0.2">
      <c r="A6" s="32" t="s">
        <v>16</v>
      </c>
      <c r="B6" s="41"/>
      <c r="C6" s="55"/>
      <c r="D6" s="134"/>
      <c r="E6" s="163"/>
      <c r="F6" s="296"/>
      <c r="G6" s="278"/>
      <c r="H6" s="142"/>
      <c r="I6" s="279"/>
      <c r="J6" s="151"/>
      <c r="K6" s="34"/>
      <c r="L6" s="54"/>
      <c r="M6" s="105"/>
    </row>
    <row r="7" spans="1:13" x14ac:dyDescent="0.2">
      <c r="A7" s="131"/>
      <c r="B7" s="132"/>
      <c r="C7" s="98"/>
      <c r="D7" s="164" t="s">
        <v>157</v>
      </c>
      <c r="E7" s="238"/>
      <c r="F7" s="276"/>
      <c r="G7" s="276"/>
      <c r="H7" s="93"/>
      <c r="I7" s="277"/>
      <c r="J7" s="316"/>
      <c r="K7" s="317"/>
      <c r="L7" s="265"/>
      <c r="M7" s="106"/>
    </row>
    <row r="8" spans="1:13" x14ac:dyDescent="0.2">
      <c r="A8" s="36">
        <v>100</v>
      </c>
      <c r="B8">
        <v>0</v>
      </c>
      <c r="C8" s="46"/>
      <c r="D8" s="169"/>
      <c r="E8" s="169"/>
      <c r="F8" s="169"/>
      <c r="G8" s="169"/>
      <c r="H8" s="171"/>
      <c r="I8" s="171"/>
      <c r="J8" s="259"/>
      <c r="K8" s="50"/>
      <c r="L8" s="171"/>
      <c r="M8" s="101">
        <f t="shared" ref="M8:M31" si="0">SUM(B8:L8)</f>
        <v>0</v>
      </c>
    </row>
    <row r="9" spans="1:13" x14ac:dyDescent="0.2">
      <c r="A9" s="29">
        <v>200</v>
      </c>
      <c r="B9">
        <v>0</v>
      </c>
      <c r="C9" s="46"/>
      <c r="D9" s="169"/>
      <c r="E9" s="169"/>
      <c r="F9" s="169"/>
      <c r="G9" s="169"/>
      <c r="H9" s="171"/>
      <c r="I9" s="171"/>
      <c r="J9" s="171"/>
      <c r="K9" s="50"/>
      <c r="L9" s="171"/>
      <c r="M9" s="102">
        <f t="shared" si="0"/>
        <v>0</v>
      </c>
    </row>
    <row r="10" spans="1:13" x14ac:dyDescent="0.2">
      <c r="A10" s="29">
        <v>300</v>
      </c>
      <c r="B10">
        <v>0</v>
      </c>
      <c r="C10" s="46"/>
      <c r="D10" s="169"/>
      <c r="E10" s="169"/>
      <c r="F10" s="169"/>
      <c r="G10" s="169"/>
      <c r="H10" s="171"/>
      <c r="I10" s="171"/>
      <c r="J10" s="171"/>
      <c r="K10" s="50"/>
      <c r="L10" s="171"/>
      <c r="M10" s="102">
        <f t="shared" si="0"/>
        <v>0</v>
      </c>
    </row>
    <row r="11" spans="1:13" x14ac:dyDescent="0.2">
      <c r="A11" s="29">
        <v>400</v>
      </c>
      <c r="B11">
        <v>0</v>
      </c>
      <c r="C11" s="46"/>
      <c r="D11" s="169"/>
      <c r="E11" s="169"/>
      <c r="F11" s="169"/>
      <c r="G11" s="169"/>
      <c r="H11" s="171"/>
      <c r="I11" s="171"/>
      <c r="J11" s="171"/>
      <c r="K11" s="50"/>
      <c r="L11" s="171"/>
      <c r="M11" s="102">
        <f t="shared" si="0"/>
        <v>0</v>
      </c>
    </row>
    <row r="12" spans="1:13" x14ac:dyDescent="0.2">
      <c r="A12" s="29">
        <v>500</v>
      </c>
      <c r="B12">
        <v>0</v>
      </c>
      <c r="C12" s="46"/>
      <c r="D12" s="169"/>
      <c r="E12" s="169"/>
      <c r="F12" s="169"/>
      <c r="G12" s="169"/>
      <c r="H12" s="171"/>
      <c r="I12" s="171"/>
      <c r="J12" s="171"/>
      <c r="K12" s="50"/>
      <c r="L12" s="171"/>
      <c r="M12" s="102">
        <f t="shared" si="0"/>
        <v>0</v>
      </c>
    </row>
    <row r="13" spans="1:13" x14ac:dyDescent="0.2">
      <c r="A13" s="29">
        <v>600</v>
      </c>
      <c r="B13">
        <v>0</v>
      </c>
      <c r="C13" s="46"/>
      <c r="D13" s="169"/>
      <c r="E13" s="169"/>
      <c r="F13" s="169"/>
      <c r="G13" s="169"/>
      <c r="H13" s="171"/>
      <c r="I13" s="171"/>
      <c r="J13" s="171"/>
      <c r="K13" s="50"/>
      <c r="L13" s="171"/>
      <c r="M13" s="102">
        <f t="shared" si="0"/>
        <v>0</v>
      </c>
    </row>
    <row r="14" spans="1:13" x14ac:dyDescent="0.2">
      <c r="A14" s="29">
        <v>700</v>
      </c>
      <c r="B14">
        <v>0</v>
      </c>
      <c r="C14" s="46"/>
      <c r="D14" s="169"/>
      <c r="E14" s="169"/>
      <c r="F14" s="169"/>
      <c r="G14" s="169"/>
      <c r="H14" s="171"/>
      <c r="I14" s="171"/>
      <c r="J14" s="171"/>
      <c r="K14" s="171"/>
      <c r="L14" s="171"/>
      <c r="M14" s="102">
        <f t="shared" si="0"/>
        <v>0</v>
      </c>
    </row>
    <row r="15" spans="1:13" x14ac:dyDescent="0.2">
      <c r="A15" s="29">
        <v>800</v>
      </c>
      <c r="B15">
        <v>0</v>
      </c>
      <c r="C15" s="46"/>
      <c r="D15" s="169"/>
      <c r="E15" s="169"/>
      <c r="F15" s="169"/>
      <c r="G15" s="169"/>
      <c r="H15" s="171"/>
      <c r="I15" s="171"/>
      <c r="J15" s="171"/>
      <c r="K15" s="171"/>
      <c r="L15" s="171"/>
      <c r="M15" s="102">
        <f t="shared" si="0"/>
        <v>0</v>
      </c>
    </row>
    <row r="16" spans="1:13" x14ac:dyDescent="0.2">
      <c r="A16" s="29">
        <v>900</v>
      </c>
      <c r="B16">
        <v>0</v>
      </c>
      <c r="C16" s="46"/>
      <c r="D16" s="169"/>
      <c r="E16" s="169"/>
      <c r="F16" s="169"/>
      <c r="G16" s="169"/>
      <c r="H16" s="171"/>
      <c r="I16" s="171"/>
      <c r="J16" s="171"/>
      <c r="K16" s="171"/>
      <c r="L16" s="171"/>
      <c r="M16" s="102">
        <f t="shared" si="0"/>
        <v>0</v>
      </c>
    </row>
    <row r="17" spans="1:13" x14ac:dyDescent="0.2">
      <c r="A17" s="29">
        <v>1000</v>
      </c>
      <c r="B17">
        <v>0</v>
      </c>
      <c r="C17" s="46"/>
      <c r="D17" s="169"/>
      <c r="E17" s="169"/>
      <c r="F17" s="169"/>
      <c r="G17" s="169"/>
      <c r="H17" s="171"/>
      <c r="I17" s="171"/>
      <c r="J17" s="171"/>
      <c r="K17" s="171"/>
      <c r="L17" s="171"/>
      <c r="M17" s="102">
        <f t="shared" si="0"/>
        <v>0</v>
      </c>
    </row>
    <row r="18" spans="1:13" x14ac:dyDescent="0.2">
      <c r="A18" s="29">
        <v>1100</v>
      </c>
      <c r="B18">
        <v>0</v>
      </c>
      <c r="C18" s="46"/>
      <c r="D18" s="169"/>
      <c r="E18" s="169"/>
      <c r="F18" s="169"/>
      <c r="G18" s="169"/>
      <c r="H18" s="171"/>
      <c r="I18" s="171"/>
      <c r="J18" s="171"/>
      <c r="K18" s="171"/>
      <c r="L18" s="171"/>
      <c r="M18" s="102">
        <f t="shared" si="0"/>
        <v>0</v>
      </c>
    </row>
    <row r="19" spans="1:13" x14ac:dyDescent="0.2">
      <c r="A19" s="29">
        <v>1200</v>
      </c>
      <c r="B19">
        <v>0</v>
      </c>
      <c r="C19" s="46"/>
      <c r="D19" s="169"/>
      <c r="E19" s="169"/>
      <c r="F19" s="169"/>
      <c r="G19" s="169"/>
      <c r="H19" s="171"/>
      <c r="I19" s="171"/>
      <c r="J19" s="171"/>
      <c r="K19" s="171"/>
      <c r="L19" s="171"/>
      <c r="M19" s="102">
        <f t="shared" si="0"/>
        <v>0</v>
      </c>
    </row>
    <row r="20" spans="1:13" x14ac:dyDescent="0.2">
      <c r="A20" s="29">
        <v>1300</v>
      </c>
      <c r="B20">
        <v>0</v>
      </c>
      <c r="C20" s="46"/>
      <c r="D20" s="169"/>
      <c r="E20" s="169"/>
      <c r="F20" s="169"/>
      <c r="G20" s="169"/>
      <c r="H20" s="171"/>
      <c r="I20" s="171"/>
      <c r="J20" s="171"/>
      <c r="K20" s="171"/>
      <c r="L20" s="171"/>
      <c r="M20" s="102">
        <f t="shared" si="0"/>
        <v>0</v>
      </c>
    </row>
    <row r="21" spans="1:13" x14ac:dyDescent="0.2">
      <c r="A21" s="29">
        <v>1400</v>
      </c>
      <c r="B21">
        <v>0</v>
      </c>
      <c r="C21" s="46"/>
      <c r="D21" s="169"/>
      <c r="E21" s="169"/>
      <c r="F21" s="169"/>
      <c r="G21" s="169"/>
      <c r="H21" s="171"/>
      <c r="I21" s="171"/>
      <c r="J21" s="171"/>
      <c r="K21" s="171"/>
      <c r="L21" s="171"/>
      <c r="M21" s="102">
        <f t="shared" si="0"/>
        <v>0</v>
      </c>
    </row>
    <row r="22" spans="1:13" x14ac:dyDescent="0.2">
      <c r="A22" s="29">
        <v>1500</v>
      </c>
      <c r="B22">
        <v>0</v>
      </c>
      <c r="C22" s="46"/>
      <c r="D22" s="169"/>
      <c r="E22" s="169"/>
      <c r="F22" s="169"/>
      <c r="G22" s="169"/>
      <c r="H22" s="171"/>
      <c r="I22" s="171"/>
      <c r="J22" s="171"/>
      <c r="K22" s="171"/>
      <c r="L22" s="171"/>
      <c r="M22" s="102">
        <f t="shared" si="0"/>
        <v>0</v>
      </c>
    </row>
    <row r="23" spans="1:13" x14ac:dyDescent="0.2">
      <c r="A23" s="29">
        <v>1600</v>
      </c>
      <c r="B23">
        <v>0</v>
      </c>
      <c r="C23" s="46"/>
      <c r="D23" s="169"/>
      <c r="E23" s="169"/>
      <c r="F23" s="169"/>
      <c r="G23" s="169"/>
      <c r="H23" s="171"/>
      <c r="I23" s="171"/>
      <c r="J23" s="171"/>
      <c r="K23" s="171"/>
      <c r="L23" s="171"/>
      <c r="M23" s="102">
        <f t="shared" si="0"/>
        <v>0</v>
      </c>
    </row>
    <row r="24" spans="1:13" x14ac:dyDescent="0.2">
      <c r="A24" s="29">
        <v>1700</v>
      </c>
      <c r="B24">
        <v>0</v>
      </c>
      <c r="C24" s="46"/>
      <c r="D24" s="169"/>
      <c r="E24" s="169"/>
      <c r="F24" s="169"/>
      <c r="G24" s="169"/>
      <c r="H24" s="171"/>
      <c r="I24" s="171"/>
      <c r="J24" s="171"/>
      <c r="K24" s="171"/>
      <c r="L24" s="171"/>
      <c r="M24" s="102">
        <f t="shared" si="0"/>
        <v>0</v>
      </c>
    </row>
    <row r="25" spans="1:13" x14ac:dyDescent="0.2">
      <c r="A25" s="29">
        <v>1800</v>
      </c>
      <c r="B25">
        <v>0</v>
      </c>
      <c r="C25" s="46"/>
      <c r="D25" s="169"/>
      <c r="E25" s="169"/>
      <c r="F25" s="169"/>
      <c r="G25" s="169"/>
      <c r="H25" s="171"/>
      <c r="I25" s="171"/>
      <c r="J25" s="171"/>
      <c r="K25" s="171"/>
      <c r="L25" s="171"/>
      <c r="M25" s="102">
        <f t="shared" si="0"/>
        <v>0</v>
      </c>
    </row>
    <row r="26" spans="1:13" x14ac:dyDescent="0.2">
      <c r="A26" s="29">
        <v>1900</v>
      </c>
      <c r="B26">
        <v>0</v>
      </c>
      <c r="C26" s="46"/>
      <c r="D26" s="169"/>
      <c r="E26" s="169"/>
      <c r="F26" s="169"/>
      <c r="G26" s="169"/>
      <c r="H26" s="171"/>
      <c r="I26" s="171"/>
      <c r="J26" s="171"/>
      <c r="K26" s="171"/>
      <c r="L26" s="171"/>
      <c r="M26" s="102">
        <f t="shared" si="0"/>
        <v>0</v>
      </c>
    </row>
    <row r="27" spans="1:13" x14ac:dyDescent="0.2">
      <c r="A27" s="29">
        <v>2000</v>
      </c>
      <c r="B27">
        <v>0</v>
      </c>
      <c r="C27" s="46"/>
      <c r="D27" s="169"/>
      <c r="E27" s="169"/>
      <c r="F27" s="169"/>
      <c r="G27" s="169"/>
      <c r="H27" s="171"/>
      <c r="I27" s="171"/>
      <c r="J27" s="171"/>
      <c r="K27" s="171"/>
      <c r="L27" s="171"/>
      <c r="M27" s="102">
        <f t="shared" si="0"/>
        <v>0</v>
      </c>
    </row>
    <row r="28" spans="1:13" x14ac:dyDescent="0.2">
      <c r="A28" s="29">
        <v>2100</v>
      </c>
      <c r="B28">
        <v>0</v>
      </c>
      <c r="C28" s="46"/>
      <c r="D28" s="169"/>
      <c r="E28" s="169"/>
      <c r="F28" s="169"/>
      <c r="G28" s="169"/>
      <c r="H28" s="171"/>
      <c r="I28" s="171"/>
      <c r="J28" s="171"/>
      <c r="K28" s="171"/>
      <c r="L28" s="171"/>
      <c r="M28" s="102">
        <f t="shared" si="0"/>
        <v>0</v>
      </c>
    </row>
    <row r="29" spans="1:13" x14ac:dyDescent="0.2">
      <c r="A29" s="29">
        <v>2200</v>
      </c>
      <c r="B29">
        <v>0</v>
      </c>
      <c r="C29" s="46"/>
      <c r="D29" s="169"/>
      <c r="E29" s="169"/>
      <c r="F29" s="169"/>
      <c r="G29" s="169"/>
      <c r="H29" s="171"/>
      <c r="I29" s="171"/>
      <c r="J29" s="171"/>
      <c r="K29" s="171"/>
      <c r="L29" s="171"/>
      <c r="M29" s="102">
        <f t="shared" si="0"/>
        <v>0</v>
      </c>
    </row>
    <row r="30" spans="1:13" x14ac:dyDescent="0.2">
      <c r="A30" s="29">
        <v>2300</v>
      </c>
      <c r="B30">
        <v>0</v>
      </c>
      <c r="C30" s="46"/>
      <c r="D30" s="169"/>
      <c r="E30" s="169"/>
      <c r="F30" s="169"/>
      <c r="G30" s="169"/>
      <c r="H30" s="171"/>
      <c r="I30" s="171"/>
      <c r="J30" s="171"/>
      <c r="K30" s="171"/>
      <c r="L30" s="171"/>
      <c r="M30" s="102">
        <f t="shared" si="0"/>
        <v>0</v>
      </c>
    </row>
    <row r="31" spans="1:13" x14ac:dyDescent="0.2">
      <c r="A31" s="37">
        <v>2400</v>
      </c>
      <c r="B31" s="43">
        <v>0</v>
      </c>
      <c r="C31" s="47"/>
      <c r="D31" s="170"/>
      <c r="E31" s="170"/>
      <c r="F31" s="170"/>
      <c r="G31" s="170"/>
      <c r="H31" s="214"/>
      <c r="I31" s="214"/>
      <c r="J31" s="214"/>
      <c r="K31" s="33"/>
      <c r="L31" s="214"/>
      <c r="M31" s="103">
        <f t="shared" si="0"/>
        <v>0</v>
      </c>
    </row>
    <row r="32" spans="1:13" x14ac:dyDescent="0.2">
      <c r="D32" s="219"/>
      <c r="H32" s="219"/>
      <c r="I32" s="219"/>
      <c r="J32" s="219"/>
    </row>
    <row r="33" spans="2:13" x14ac:dyDescent="0.2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>
        <f>SUM(M8:M32)</f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33"/>
  <sheetViews>
    <sheetView workbookViewId="0"/>
  </sheetViews>
  <sheetFormatPr defaultRowHeight="12.75" x14ac:dyDescent="0.2"/>
  <cols>
    <col min="1" max="1" width="10.28515625" customWidth="1"/>
    <col min="2" max="5" width="16.7109375" customWidth="1"/>
    <col min="6" max="6" width="15" customWidth="1"/>
    <col min="7" max="9" width="14.28515625" customWidth="1"/>
    <col min="10" max="11" width="11.7109375" customWidth="1"/>
    <col min="12" max="12" width="15.2851562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+'PV-SHAPE'!A1</f>
        <v>37250</v>
      </c>
      <c r="B1" s="153">
        <f>WEEKDAY(A1)</f>
        <v>3</v>
      </c>
    </row>
    <row r="2" spans="1:13" ht="15" x14ac:dyDescent="0.2">
      <c r="A2" s="38" t="s">
        <v>19</v>
      </c>
      <c r="C2" s="224"/>
      <c r="F2" s="224"/>
    </row>
    <row r="3" spans="1:13" x14ac:dyDescent="0.2">
      <c r="A3" s="39" t="s">
        <v>20</v>
      </c>
      <c r="C3" s="219" t="s">
        <v>148</v>
      </c>
      <c r="J3" s="219" t="s">
        <v>148</v>
      </c>
      <c r="K3" s="219"/>
    </row>
    <row r="4" spans="1:13" x14ac:dyDescent="0.2">
      <c r="A4" s="30" t="s">
        <v>14</v>
      </c>
      <c r="B4" s="40" t="s">
        <v>58</v>
      </c>
      <c r="C4" s="158" t="s">
        <v>152</v>
      </c>
      <c r="D4" s="69"/>
      <c r="E4" s="158" t="s">
        <v>67</v>
      </c>
      <c r="F4" s="48" t="s">
        <v>129</v>
      </c>
      <c r="G4" s="48" t="s">
        <v>131</v>
      </c>
      <c r="H4" s="48" t="s">
        <v>101</v>
      </c>
      <c r="I4" s="48" t="s">
        <v>67</v>
      </c>
      <c r="J4" s="48" t="s">
        <v>152</v>
      </c>
      <c r="K4" s="48" t="s">
        <v>65</v>
      </c>
      <c r="L4" s="48" t="s">
        <v>101</v>
      </c>
      <c r="M4" s="100" t="s">
        <v>18</v>
      </c>
    </row>
    <row r="5" spans="1:13" x14ac:dyDescent="0.2">
      <c r="A5" s="31" t="s">
        <v>15</v>
      </c>
      <c r="B5" s="42" t="s">
        <v>21</v>
      </c>
      <c r="C5" s="159" t="s">
        <v>153</v>
      </c>
      <c r="D5" s="159" t="s">
        <v>41</v>
      </c>
      <c r="E5" s="159" t="s">
        <v>66</v>
      </c>
      <c r="F5" s="107" t="s">
        <v>64</v>
      </c>
      <c r="G5" s="107" t="s">
        <v>141</v>
      </c>
      <c r="H5" s="107" t="s">
        <v>130</v>
      </c>
      <c r="I5" s="107" t="s">
        <v>64</v>
      </c>
      <c r="J5" s="107" t="s">
        <v>154</v>
      </c>
      <c r="K5" s="107" t="s">
        <v>64</v>
      </c>
      <c r="L5" s="107" t="s">
        <v>64</v>
      </c>
      <c r="M5" s="104"/>
    </row>
    <row r="6" spans="1:13" x14ac:dyDescent="0.2">
      <c r="A6" s="32" t="s">
        <v>16</v>
      </c>
      <c r="B6" s="41"/>
      <c r="C6" s="161" t="s">
        <v>142</v>
      </c>
      <c r="D6" s="123"/>
      <c r="E6" s="123"/>
      <c r="F6" s="133"/>
      <c r="G6" s="109" t="s">
        <v>142</v>
      </c>
      <c r="H6" s="109"/>
      <c r="I6" s="91"/>
      <c r="J6" s="109" t="s">
        <v>142</v>
      </c>
      <c r="K6" s="34"/>
      <c r="L6" s="267"/>
      <c r="M6" s="105"/>
    </row>
    <row r="7" spans="1:13" x14ac:dyDescent="0.2">
      <c r="A7" s="99"/>
      <c r="B7" s="96"/>
      <c r="C7" s="229"/>
      <c r="D7" s="97"/>
      <c r="E7" s="97"/>
      <c r="F7" s="93"/>
      <c r="G7" s="94"/>
      <c r="H7" s="93"/>
      <c r="I7" s="93"/>
      <c r="J7" s="283"/>
      <c r="K7" s="93"/>
      <c r="L7" s="93"/>
      <c r="M7" s="106"/>
    </row>
    <row r="8" spans="1:13" x14ac:dyDescent="0.2">
      <c r="A8" s="36">
        <v>100</v>
      </c>
      <c r="C8" s="117"/>
      <c r="D8" s="117"/>
      <c r="E8" s="46"/>
      <c r="F8" s="171"/>
      <c r="G8" s="115"/>
      <c r="H8" s="50"/>
      <c r="I8" s="286"/>
      <c r="J8" s="171"/>
      <c r="K8" s="171"/>
      <c r="L8" s="171"/>
      <c r="M8" s="101">
        <f t="shared" ref="M8:M31" si="0">SUM(B8:L8)</f>
        <v>0</v>
      </c>
    </row>
    <row r="9" spans="1:13" x14ac:dyDescent="0.2">
      <c r="A9" s="29">
        <v>200</v>
      </c>
      <c r="C9" s="117"/>
      <c r="D9" s="117"/>
      <c r="E9" s="46"/>
      <c r="F9" s="171"/>
      <c r="G9" s="115"/>
      <c r="H9" s="50"/>
      <c r="I9" s="286"/>
      <c r="J9" s="171"/>
      <c r="K9" s="171"/>
      <c r="L9" s="171"/>
      <c r="M9" s="102">
        <f t="shared" si="0"/>
        <v>0</v>
      </c>
    </row>
    <row r="10" spans="1:13" x14ac:dyDescent="0.2">
      <c r="A10" s="29">
        <v>300</v>
      </c>
      <c r="C10" s="117"/>
      <c r="D10" s="117"/>
      <c r="E10" s="46"/>
      <c r="F10" s="171"/>
      <c r="G10" s="115"/>
      <c r="H10" s="50"/>
      <c r="I10" s="286"/>
      <c r="J10" s="171"/>
      <c r="K10" s="171"/>
      <c r="L10" s="171"/>
      <c r="M10" s="102">
        <f t="shared" si="0"/>
        <v>0</v>
      </c>
    </row>
    <row r="11" spans="1:13" x14ac:dyDescent="0.2">
      <c r="A11" s="29">
        <v>400</v>
      </c>
      <c r="C11" s="117"/>
      <c r="D11" s="117"/>
      <c r="E11" s="46"/>
      <c r="F11" s="171"/>
      <c r="G11" s="115"/>
      <c r="H11" s="50"/>
      <c r="I11" s="286"/>
      <c r="J11" s="171"/>
      <c r="K11" s="171"/>
      <c r="L11" s="171"/>
      <c r="M11" s="102">
        <f t="shared" si="0"/>
        <v>0</v>
      </c>
    </row>
    <row r="12" spans="1:13" x14ac:dyDescent="0.2">
      <c r="A12" s="29">
        <v>500</v>
      </c>
      <c r="C12" s="117"/>
      <c r="D12" s="117"/>
      <c r="E12" s="46"/>
      <c r="F12" s="171"/>
      <c r="G12" s="115"/>
      <c r="H12" s="50"/>
      <c r="I12" s="286"/>
      <c r="J12" s="171"/>
      <c r="K12" s="171"/>
      <c r="L12" s="171"/>
      <c r="M12" s="102">
        <f t="shared" si="0"/>
        <v>0</v>
      </c>
    </row>
    <row r="13" spans="1:13" x14ac:dyDescent="0.2">
      <c r="A13" s="29">
        <v>600</v>
      </c>
      <c r="C13" s="117"/>
      <c r="D13" s="117"/>
      <c r="E13" s="169"/>
      <c r="F13" s="171"/>
      <c r="G13" s="115"/>
      <c r="H13" s="171"/>
      <c r="I13" s="286"/>
      <c r="J13" s="171"/>
      <c r="K13" s="171"/>
      <c r="L13" s="171"/>
      <c r="M13" s="102">
        <f t="shared" si="0"/>
        <v>0</v>
      </c>
    </row>
    <row r="14" spans="1:13" x14ac:dyDescent="0.2">
      <c r="A14" s="29">
        <v>700</v>
      </c>
      <c r="C14" s="117"/>
      <c r="D14" s="117"/>
      <c r="E14" s="169"/>
      <c r="F14" s="171"/>
      <c r="G14" s="286"/>
      <c r="H14" s="171"/>
      <c r="I14" s="171"/>
      <c r="J14" s="286"/>
      <c r="K14" s="171"/>
      <c r="L14" s="171"/>
      <c r="M14" s="102">
        <f t="shared" si="0"/>
        <v>0</v>
      </c>
    </row>
    <row r="15" spans="1:13" x14ac:dyDescent="0.2">
      <c r="A15" s="29">
        <v>800</v>
      </c>
      <c r="C15" s="117"/>
      <c r="D15" s="117"/>
      <c r="E15" s="169"/>
      <c r="F15" s="171"/>
      <c r="G15" s="286"/>
      <c r="H15" s="171"/>
      <c r="I15" s="171"/>
      <c r="J15" s="286"/>
      <c r="K15" s="171"/>
      <c r="L15" s="171"/>
      <c r="M15" s="102">
        <f t="shared" si="0"/>
        <v>0</v>
      </c>
    </row>
    <row r="16" spans="1:13" x14ac:dyDescent="0.2">
      <c r="A16" s="29">
        <v>900</v>
      </c>
      <c r="C16" s="117"/>
      <c r="D16" s="117"/>
      <c r="E16" s="169"/>
      <c r="F16" s="171"/>
      <c r="G16" s="286"/>
      <c r="H16" s="171"/>
      <c r="I16" s="171"/>
      <c r="J16" s="286"/>
      <c r="K16" s="171"/>
      <c r="L16" s="171"/>
      <c r="M16" s="102">
        <f t="shared" si="0"/>
        <v>0</v>
      </c>
    </row>
    <row r="17" spans="1:13" x14ac:dyDescent="0.2">
      <c r="A17" s="29">
        <v>1000</v>
      </c>
      <c r="C17" s="117"/>
      <c r="D17" s="169"/>
      <c r="E17" s="169"/>
      <c r="F17" s="171"/>
      <c r="G17" s="286"/>
      <c r="H17" s="171"/>
      <c r="I17" s="171"/>
      <c r="J17" s="286"/>
      <c r="K17" s="171"/>
      <c r="L17" s="171"/>
      <c r="M17" s="102">
        <f t="shared" si="0"/>
        <v>0</v>
      </c>
    </row>
    <row r="18" spans="1:13" x14ac:dyDescent="0.2">
      <c r="A18" s="29">
        <v>1100</v>
      </c>
      <c r="C18" s="117"/>
      <c r="D18" s="169"/>
      <c r="E18" s="169"/>
      <c r="F18" s="171"/>
      <c r="G18" s="286"/>
      <c r="H18" s="171"/>
      <c r="I18" s="171"/>
      <c r="J18" s="286"/>
      <c r="K18" s="171"/>
      <c r="L18" s="171"/>
      <c r="M18" s="102">
        <f t="shared" si="0"/>
        <v>0</v>
      </c>
    </row>
    <row r="19" spans="1:13" x14ac:dyDescent="0.2">
      <c r="A19" s="29">
        <v>1200</v>
      </c>
      <c r="C19" s="117"/>
      <c r="D19" s="169"/>
      <c r="E19" s="169"/>
      <c r="F19" s="171"/>
      <c r="G19" s="286"/>
      <c r="H19" s="171"/>
      <c r="I19" s="171"/>
      <c r="J19" s="286"/>
      <c r="K19" s="171"/>
      <c r="L19" s="286"/>
      <c r="M19" s="102">
        <f t="shared" si="0"/>
        <v>0</v>
      </c>
    </row>
    <row r="20" spans="1:13" x14ac:dyDescent="0.2">
      <c r="A20" s="29">
        <v>1300</v>
      </c>
      <c r="C20" s="117"/>
      <c r="D20" s="169"/>
      <c r="E20" s="169"/>
      <c r="F20" s="171"/>
      <c r="G20" s="286"/>
      <c r="H20" s="171"/>
      <c r="I20" s="171"/>
      <c r="J20" s="286"/>
      <c r="K20" s="171"/>
      <c r="L20" s="171"/>
      <c r="M20" s="102">
        <f t="shared" si="0"/>
        <v>0</v>
      </c>
    </row>
    <row r="21" spans="1:13" x14ac:dyDescent="0.2">
      <c r="A21" s="29">
        <v>1400</v>
      </c>
      <c r="C21" s="117"/>
      <c r="D21" s="169"/>
      <c r="E21" s="169"/>
      <c r="F21" s="171"/>
      <c r="G21" s="286"/>
      <c r="H21" s="171"/>
      <c r="I21" s="171"/>
      <c r="J21" s="286"/>
      <c r="K21" s="171"/>
      <c r="L21" s="171"/>
      <c r="M21" s="102">
        <f t="shared" si="0"/>
        <v>0</v>
      </c>
    </row>
    <row r="22" spans="1:13" x14ac:dyDescent="0.2">
      <c r="A22" s="29">
        <v>1500</v>
      </c>
      <c r="C22" s="117"/>
      <c r="D22" s="169"/>
      <c r="E22" s="169"/>
      <c r="F22" s="171"/>
      <c r="G22" s="286"/>
      <c r="H22" s="171"/>
      <c r="I22" s="171"/>
      <c r="J22" s="286"/>
      <c r="K22" s="171"/>
      <c r="L22" s="171"/>
      <c r="M22" s="102">
        <f t="shared" si="0"/>
        <v>0</v>
      </c>
    </row>
    <row r="23" spans="1:13" x14ac:dyDescent="0.2">
      <c r="A23" s="29">
        <v>1600</v>
      </c>
      <c r="C23" s="117"/>
      <c r="D23" s="169"/>
      <c r="E23" s="169"/>
      <c r="F23" s="171"/>
      <c r="G23" s="286"/>
      <c r="H23" s="171"/>
      <c r="I23" s="171"/>
      <c r="J23" s="286"/>
      <c r="K23" s="171"/>
      <c r="L23" s="171"/>
      <c r="M23" s="102">
        <f t="shared" si="0"/>
        <v>0</v>
      </c>
    </row>
    <row r="24" spans="1:13" x14ac:dyDescent="0.2">
      <c r="A24" s="29">
        <v>1700</v>
      </c>
      <c r="C24" s="117"/>
      <c r="D24" s="117"/>
      <c r="E24" s="169"/>
      <c r="F24" s="171"/>
      <c r="G24" s="286"/>
      <c r="H24" s="171"/>
      <c r="I24" s="171"/>
      <c r="J24" s="286"/>
      <c r="K24" s="171"/>
      <c r="L24" s="171"/>
      <c r="M24" s="102">
        <f t="shared" si="0"/>
        <v>0</v>
      </c>
    </row>
    <row r="25" spans="1:13" x14ac:dyDescent="0.2">
      <c r="A25" s="29">
        <v>1800</v>
      </c>
      <c r="C25" s="117"/>
      <c r="D25" s="117"/>
      <c r="E25" s="169"/>
      <c r="F25" s="171"/>
      <c r="G25" s="286"/>
      <c r="H25" s="171"/>
      <c r="I25" s="171"/>
      <c r="J25" s="286"/>
      <c r="K25" s="171"/>
      <c r="L25" s="171"/>
      <c r="M25" s="102">
        <f t="shared" si="0"/>
        <v>0</v>
      </c>
    </row>
    <row r="26" spans="1:13" x14ac:dyDescent="0.2">
      <c r="A26" s="29">
        <v>1900</v>
      </c>
      <c r="C26" s="117"/>
      <c r="D26" s="117"/>
      <c r="E26" s="169"/>
      <c r="F26" s="171"/>
      <c r="G26" s="286"/>
      <c r="H26" s="171"/>
      <c r="I26" s="171"/>
      <c r="J26" s="286"/>
      <c r="K26" s="171"/>
      <c r="L26" s="171"/>
      <c r="M26" s="102">
        <f t="shared" si="0"/>
        <v>0</v>
      </c>
    </row>
    <row r="27" spans="1:13" x14ac:dyDescent="0.2">
      <c r="A27" s="29">
        <v>2000</v>
      </c>
      <c r="C27" s="117"/>
      <c r="D27" s="117"/>
      <c r="E27" s="169"/>
      <c r="F27" s="171"/>
      <c r="G27" s="286"/>
      <c r="H27" s="171"/>
      <c r="I27" s="171"/>
      <c r="J27" s="286"/>
      <c r="K27" s="171"/>
      <c r="L27" s="171"/>
      <c r="M27" s="102">
        <f t="shared" si="0"/>
        <v>0</v>
      </c>
    </row>
    <row r="28" spans="1:13" x14ac:dyDescent="0.2">
      <c r="A28" s="29">
        <v>2100</v>
      </c>
      <c r="C28" s="117"/>
      <c r="D28" s="117"/>
      <c r="E28" s="169"/>
      <c r="F28" s="171"/>
      <c r="G28" s="286"/>
      <c r="H28" s="171"/>
      <c r="I28" s="171"/>
      <c r="J28" s="286"/>
      <c r="K28" s="171"/>
      <c r="L28" s="171"/>
      <c r="M28" s="102">
        <f t="shared" si="0"/>
        <v>0</v>
      </c>
    </row>
    <row r="29" spans="1:13" x14ac:dyDescent="0.2">
      <c r="A29" s="29">
        <v>2200</v>
      </c>
      <c r="C29" s="117"/>
      <c r="D29" s="117"/>
      <c r="E29" s="169"/>
      <c r="F29" s="171"/>
      <c r="G29" s="286"/>
      <c r="H29" s="171"/>
      <c r="I29" s="171"/>
      <c r="J29" s="286"/>
      <c r="K29" s="171"/>
      <c r="L29" s="171"/>
      <c r="M29" s="102">
        <f t="shared" si="0"/>
        <v>0</v>
      </c>
    </row>
    <row r="30" spans="1:13" x14ac:dyDescent="0.2">
      <c r="A30" s="29">
        <v>2300</v>
      </c>
      <c r="C30" s="117"/>
      <c r="D30" s="117"/>
      <c r="E30" s="169"/>
      <c r="F30" s="171"/>
      <c r="G30" s="115"/>
      <c r="H30" s="171"/>
      <c r="I30" s="286"/>
      <c r="J30" s="171"/>
      <c r="K30" s="171"/>
      <c r="L30" s="171"/>
      <c r="M30" s="102">
        <f t="shared" si="0"/>
        <v>0</v>
      </c>
    </row>
    <row r="31" spans="1:13" x14ac:dyDescent="0.2">
      <c r="A31" s="37">
        <v>2400</v>
      </c>
      <c r="B31" s="43"/>
      <c r="C31" s="118"/>
      <c r="D31" s="118"/>
      <c r="E31" s="47"/>
      <c r="F31" s="214"/>
      <c r="G31" s="116"/>
      <c r="H31" s="33"/>
      <c r="I31" s="287"/>
      <c r="J31" s="214"/>
      <c r="K31" s="214"/>
      <c r="L31" s="214"/>
      <c r="M31" s="103">
        <f t="shared" si="0"/>
        <v>0</v>
      </c>
    </row>
    <row r="33" spans="2:13" x14ac:dyDescent="0.2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>
        <f>SUM(M8:M32)</f>
        <v>0</v>
      </c>
    </row>
  </sheetData>
  <phoneticPr fontId="3" type="noConversion"/>
  <pageMargins left="0.22" right="0.34" top="1" bottom="1" header="0.5" footer="0.5"/>
  <pageSetup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4"/>
  <dimension ref="A1:AK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4" width="12.140625" customWidth="1"/>
    <col min="5" max="5" width="15.42578125" customWidth="1"/>
    <col min="6" max="6" width="14.42578125" customWidth="1"/>
    <col min="7" max="8" width="14" customWidth="1"/>
    <col min="9" max="10" width="13.7109375" customWidth="1"/>
    <col min="11" max="11" width="11.7109375" customWidth="1"/>
    <col min="12" max="12" width="15.2851562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37" x14ac:dyDescent="0.2">
      <c r="A1" s="88">
        <f>+'PV-SHAPE'!A1-1</f>
        <v>37249</v>
      </c>
      <c r="B1" s="153">
        <f>WEEKDAY(A1)</f>
        <v>2</v>
      </c>
    </row>
    <row r="2" spans="1:37" ht="15" x14ac:dyDescent="0.2">
      <c r="A2" s="38"/>
      <c r="B2" s="44"/>
      <c r="C2" s="68"/>
      <c r="D2" s="68"/>
      <c r="E2" s="224" t="s">
        <v>117</v>
      </c>
    </row>
    <row r="3" spans="1:37" x14ac:dyDescent="0.2">
      <c r="A3" s="39" t="s">
        <v>20</v>
      </c>
    </row>
    <row r="4" spans="1:37" ht="13.5" thickBot="1" x14ac:dyDescent="0.25">
      <c r="A4" s="30" t="s">
        <v>14</v>
      </c>
      <c r="B4" s="40" t="s">
        <v>52</v>
      </c>
      <c r="C4" s="127" t="s">
        <v>0</v>
      </c>
      <c r="D4" s="158" t="s">
        <v>73</v>
      </c>
      <c r="E4" s="158" t="s">
        <v>101</v>
      </c>
      <c r="F4" s="149" t="s">
        <v>74</v>
      </c>
      <c r="G4" s="48" t="s">
        <v>61</v>
      </c>
      <c r="H4" s="141" t="s">
        <v>65</v>
      </c>
      <c r="I4" s="48" t="s">
        <v>104</v>
      </c>
      <c r="J4" s="48" t="s">
        <v>56</v>
      </c>
      <c r="K4" s="100" t="s">
        <v>18</v>
      </c>
    </row>
    <row r="5" spans="1:37" x14ac:dyDescent="0.2">
      <c r="A5" s="31" t="s">
        <v>15</v>
      </c>
      <c r="B5" s="42" t="s">
        <v>21</v>
      </c>
      <c r="C5" s="176" t="s">
        <v>68</v>
      </c>
      <c r="D5" s="160" t="s">
        <v>66</v>
      </c>
      <c r="E5" s="160" t="s">
        <v>122</v>
      </c>
      <c r="F5" s="139" t="s">
        <v>122</v>
      </c>
      <c r="G5" s="49" t="s">
        <v>51</v>
      </c>
      <c r="H5" s="140" t="s">
        <v>64</v>
      </c>
      <c r="I5" s="49" t="s">
        <v>70</v>
      </c>
      <c r="J5" s="49"/>
      <c r="K5" s="104"/>
      <c r="M5" s="76" t="s">
        <v>33</v>
      </c>
      <c r="N5" s="71" t="s">
        <v>0</v>
      </c>
      <c r="O5" s="71" t="s">
        <v>0</v>
      </c>
      <c r="P5" s="72"/>
    </row>
    <row r="6" spans="1:37" ht="13.5" thickBot="1" x14ac:dyDescent="0.25">
      <c r="A6" s="31" t="s">
        <v>16</v>
      </c>
      <c r="B6" s="243"/>
      <c r="C6" s="122"/>
      <c r="D6" s="333">
        <v>36</v>
      </c>
      <c r="E6" s="248"/>
      <c r="F6" s="250"/>
      <c r="G6" s="49"/>
      <c r="H6" s="233">
        <v>36</v>
      </c>
      <c r="I6" s="246"/>
      <c r="J6" s="247"/>
      <c r="K6" s="100"/>
      <c r="M6" s="79" t="s">
        <v>20</v>
      </c>
      <c r="N6" s="80" t="s">
        <v>54</v>
      </c>
      <c r="O6" s="80" t="s">
        <v>55</v>
      </c>
      <c r="P6" s="81"/>
    </row>
    <row r="7" spans="1:37" x14ac:dyDescent="0.2">
      <c r="A7" s="36">
        <v>100</v>
      </c>
      <c r="B7" s="241"/>
      <c r="C7" s="169"/>
      <c r="D7" s="169"/>
      <c r="E7" s="169">
        <f>+'Midway-Fri'!J8*-1</f>
        <v>0</v>
      </c>
      <c r="F7" s="171"/>
      <c r="G7" s="50"/>
      <c r="H7" s="171"/>
      <c r="I7" s="50"/>
      <c r="J7" s="242"/>
      <c r="K7" s="244">
        <f t="shared" ref="K7:K30" si="0">SUM(B7:J7)</f>
        <v>0</v>
      </c>
      <c r="L7" s="249"/>
      <c r="M7" s="77">
        <v>100</v>
      </c>
      <c r="N7" s="126">
        <f t="shared" ref="N7:N30" si="1">J7*-1</f>
        <v>0</v>
      </c>
      <c r="O7" s="73">
        <f t="shared" ref="O7:O30" si="2">(I7+J7)*-1</f>
        <v>0</v>
      </c>
      <c r="P7" s="74"/>
      <c r="Q7" s="89"/>
      <c r="R7" s="89"/>
      <c r="S7" s="89"/>
      <c r="T7" s="89"/>
      <c r="U7" s="89"/>
      <c r="V7" s="89"/>
      <c r="W7" s="89"/>
      <c r="X7" s="89"/>
      <c r="Y7" s="89"/>
      <c r="Z7" s="89"/>
      <c r="AB7" s="89"/>
      <c r="AC7" s="89"/>
      <c r="AD7" s="89"/>
      <c r="AE7" s="89"/>
      <c r="AF7" s="89"/>
      <c r="AG7" s="89"/>
      <c r="AH7" s="89"/>
      <c r="AI7" s="89"/>
      <c r="AJ7" s="89"/>
      <c r="AK7" s="89"/>
    </row>
    <row r="8" spans="1:37" x14ac:dyDescent="0.2">
      <c r="A8" s="29">
        <v>200</v>
      </c>
      <c r="B8" s="241"/>
      <c r="C8" s="169"/>
      <c r="D8" s="169"/>
      <c r="E8" s="169">
        <f>+'Midway-Fri'!J9*-1</f>
        <v>0</v>
      </c>
      <c r="F8" s="171"/>
      <c r="G8" s="50"/>
      <c r="H8" s="171"/>
      <c r="I8" s="50"/>
      <c r="J8" s="242"/>
      <c r="K8" s="218">
        <f t="shared" si="0"/>
        <v>0</v>
      </c>
      <c r="M8" s="77">
        <v>200</v>
      </c>
      <c r="N8" s="126">
        <f t="shared" si="1"/>
        <v>0</v>
      </c>
      <c r="O8" s="73">
        <f t="shared" si="2"/>
        <v>0</v>
      </c>
      <c r="P8" s="74"/>
      <c r="U8" s="89"/>
    </row>
    <row r="9" spans="1:37" x14ac:dyDescent="0.2">
      <c r="A9" s="29">
        <v>300</v>
      </c>
      <c r="B9" s="70"/>
      <c r="C9" s="169"/>
      <c r="D9" s="169"/>
      <c r="E9" s="169">
        <f>+'Midway-Fri'!J10*-1</f>
        <v>0</v>
      </c>
      <c r="F9" s="171"/>
      <c r="G9" s="50"/>
      <c r="H9" s="171"/>
      <c r="I9" s="50"/>
      <c r="J9" s="171"/>
      <c r="K9" s="102">
        <f t="shared" si="0"/>
        <v>0</v>
      </c>
      <c r="M9" s="77">
        <v>300</v>
      </c>
      <c r="N9" s="126">
        <f t="shared" si="1"/>
        <v>0</v>
      </c>
      <c r="O9" s="73">
        <f t="shared" si="2"/>
        <v>0</v>
      </c>
      <c r="P9" s="74"/>
    </row>
    <row r="10" spans="1:37" x14ac:dyDescent="0.2">
      <c r="A10" s="29">
        <v>400</v>
      </c>
      <c r="B10" s="70"/>
      <c r="C10" s="169"/>
      <c r="D10" s="169"/>
      <c r="E10" s="169">
        <f>+'Midway-Fri'!J11*-1</f>
        <v>0</v>
      </c>
      <c r="F10" s="171"/>
      <c r="G10" s="50"/>
      <c r="H10" s="171"/>
      <c r="I10" s="50"/>
      <c r="J10" s="171"/>
      <c r="K10" s="102">
        <f t="shared" si="0"/>
        <v>0</v>
      </c>
      <c r="M10" s="77">
        <v>400</v>
      </c>
      <c r="N10" s="126">
        <f t="shared" si="1"/>
        <v>0</v>
      </c>
      <c r="O10" s="73">
        <f t="shared" si="2"/>
        <v>0</v>
      </c>
      <c r="P10" s="74"/>
    </row>
    <row r="11" spans="1:37" x14ac:dyDescent="0.2">
      <c r="A11" s="29">
        <v>500</v>
      </c>
      <c r="B11" s="70"/>
      <c r="C11" s="169"/>
      <c r="D11" s="169"/>
      <c r="E11" s="169">
        <f>+'Midway-Fri'!J12*-1</f>
        <v>0</v>
      </c>
      <c r="F11" s="171"/>
      <c r="G11" s="50"/>
      <c r="H11" s="171"/>
      <c r="I11" s="50"/>
      <c r="J11" s="171"/>
      <c r="K11" s="102">
        <f t="shared" si="0"/>
        <v>0</v>
      </c>
      <c r="M11" s="77">
        <v>500</v>
      </c>
      <c r="N11" s="126">
        <f t="shared" si="1"/>
        <v>0</v>
      </c>
      <c r="O11" s="73">
        <f t="shared" si="2"/>
        <v>0</v>
      </c>
      <c r="P11" s="74"/>
    </row>
    <row r="12" spans="1:37" x14ac:dyDescent="0.2">
      <c r="A12" s="29">
        <v>600</v>
      </c>
      <c r="B12" s="70"/>
      <c r="C12" s="169"/>
      <c r="D12" s="169"/>
      <c r="E12" s="169">
        <f>+'Midway-Fri'!J13*-1</f>
        <v>0</v>
      </c>
      <c r="F12" s="171"/>
      <c r="G12" s="50"/>
      <c r="H12" s="171"/>
      <c r="I12" s="50"/>
      <c r="J12" s="171"/>
      <c r="K12" s="102">
        <f t="shared" si="0"/>
        <v>0</v>
      </c>
      <c r="M12" s="77">
        <v>600</v>
      </c>
      <c r="N12" s="126">
        <f t="shared" si="1"/>
        <v>0</v>
      </c>
      <c r="O12" s="73">
        <f t="shared" si="2"/>
        <v>0</v>
      </c>
      <c r="P12" s="74"/>
    </row>
    <row r="13" spans="1:37" x14ac:dyDescent="0.2">
      <c r="A13" s="29">
        <v>700</v>
      </c>
      <c r="B13" s="70"/>
      <c r="C13" s="169"/>
      <c r="D13" s="169"/>
      <c r="E13" s="169">
        <f>+'Midway-Fri'!J14*-1</f>
        <v>0</v>
      </c>
      <c r="F13" s="171"/>
      <c r="G13" s="50"/>
      <c r="H13" s="171"/>
      <c r="I13" s="171"/>
      <c r="J13" s="171"/>
      <c r="K13" s="102">
        <f t="shared" si="0"/>
        <v>0</v>
      </c>
      <c r="M13" s="77">
        <v>700</v>
      </c>
      <c r="N13" s="126">
        <f t="shared" si="1"/>
        <v>0</v>
      </c>
      <c r="O13" s="73">
        <f t="shared" si="2"/>
        <v>0</v>
      </c>
      <c r="P13" s="74"/>
    </row>
    <row r="14" spans="1:37" x14ac:dyDescent="0.2">
      <c r="A14" s="29">
        <v>800</v>
      </c>
      <c r="B14" s="70"/>
      <c r="C14" s="169"/>
      <c r="D14" s="169"/>
      <c r="E14" s="169">
        <f>+'Midway-Fri'!J15*-1</f>
        <v>0</v>
      </c>
      <c r="F14" s="171"/>
      <c r="G14" s="50"/>
      <c r="H14" s="171"/>
      <c r="I14" s="171"/>
      <c r="J14" s="171"/>
      <c r="K14" s="102">
        <f t="shared" si="0"/>
        <v>0</v>
      </c>
      <c r="M14" s="77">
        <v>800</v>
      </c>
      <c r="N14" s="126">
        <f t="shared" si="1"/>
        <v>0</v>
      </c>
      <c r="O14" s="73">
        <f t="shared" si="2"/>
        <v>0</v>
      </c>
      <c r="P14" s="74"/>
    </row>
    <row r="15" spans="1:37" x14ac:dyDescent="0.2">
      <c r="A15" s="29">
        <v>900</v>
      </c>
      <c r="B15" s="70"/>
      <c r="C15" s="169"/>
      <c r="D15" s="169"/>
      <c r="E15" s="169">
        <f>+'Midway-Fri'!J16*-1</f>
        <v>0</v>
      </c>
      <c r="F15" s="171"/>
      <c r="G15" s="50"/>
      <c r="H15" s="171"/>
      <c r="I15" s="171"/>
      <c r="J15" s="171"/>
      <c r="K15" s="102">
        <f t="shared" si="0"/>
        <v>0</v>
      </c>
      <c r="M15" s="77">
        <v>900</v>
      </c>
      <c r="N15" s="126">
        <f t="shared" si="1"/>
        <v>0</v>
      </c>
      <c r="O15" s="73">
        <f t="shared" si="2"/>
        <v>0</v>
      </c>
      <c r="P15" s="74"/>
    </row>
    <row r="16" spans="1:37" x14ac:dyDescent="0.2">
      <c r="A16" s="29">
        <v>1000</v>
      </c>
      <c r="B16" s="70"/>
      <c r="C16" s="169"/>
      <c r="D16" s="169"/>
      <c r="E16" s="169">
        <f>+'Midway-Fri'!J17*-1</f>
        <v>0</v>
      </c>
      <c r="F16" s="171"/>
      <c r="G16" s="50"/>
      <c r="H16" s="171"/>
      <c r="I16" s="171"/>
      <c r="J16" s="171"/>
      <c r="K16" s="102">
        <f t="shared" si="0"/>
        <v>0</v>
      </c>
      <c r="M16" s="77">
        <v>1000</v>
      </c>
      <c r="N16" s="126">
        <f t="shared" si="1"/>
        <v>0</v>
      </c>
      <c r="O16" s="73">
        <f t="shared" si="2"/>
        <v>0</v>
      </c>
      <c r="P16" s="74"/>
    </row>
    <row r="17" spans="1:16" x14ac:dyDescent="0.2">
      <c r="A17" s="29">
        <v>1100</v>
      </c>
      <c r="B17" s="70"/>
      <c r="C17" s="169"/>
      <c r="D17" s="169"/>
      <c r="E17" s="169">
        <f>+'Midway-Fri'!J18*-1</f>
        <v>0</v>
      </c>
      <c r="F17" s="171"/>
      <c r="G17" s="50"/>
      <c r="H17" s="171"/>
      <c r="I17" s="171"/>
      <c r="J17" s="171"/>
      <c r="K17" s="102">
        <f t="shared" si="0"/>
        <v>0</v>
      </c>
      <c r="M17" s="77">
        <v>1100</v>
      </c>
      <c r="N17" s="126">
        <f t="shared" si="1"/>
        <v>0</v>
      </c>
      <c r="O17" s="73">
        <f t="shared" si="2"/>
        <v>0</v>
      </c>
      <c r="P17" s="74"/>
    </row>
    <row r="18" spans="1:16" x14ac:dyDescent="0.2">
      <c r="A18" s="29">
        <v>1200</v>
      </c>
      <c r="B18" s="70"/>
      <c r="C18" s="169"/>
      <c r="D18" s="169"/>
      <c r="E18" s="169">
        <f>+'Midway-Fri'!J19*-1</f>
        <v>0</v>
      </c>
      <c r="F18" s="171"/>
      <c r="G18" s="50"/>
      <c r="H18" s="171"/>
      <c r="I18" s="171"/>
      <c r="J18" s="171"/>
      <c r="K18" s="102">
        <f t="shared" si="0"/>
        <v>0</v>
      </c>
      <c r="M18" s="77">
        <v>1200</v>
      </c>
      <c r="N18" s="126">
        <f t="shared" si="1"/>
        <v>0</v>
      </c>
      <c r="O18" s="73">
        <f t="shared" si="2"/>
        <v>0</v>
      </c>
      <c r="P18" s="74"/>
    </row>
    <row r="19" spans="1:16" x14ac:dyDescent="0.2">
      <c r="A19" s="29">
        <v>1300</v>
      </c>
      <c r="B19" s="70"/>
      <c r="C19" s="169"/>
      <c r="D19" s="169"/>
      <c r="E19" s="169">
        <f>+'Midway-Fri'!J20*-1</f>
        <v>0</v>
      </c>
      <c r="F19" s="171"/>
      <c r="G19" s="50"/>
      <c r="H19" s="171"/>
      <c r="I19" s="171"/>
      <c r="J19" s="171"/>
      <c r="K19" s="102">
        <f t="shared" si="0"/>
        <v>0</v>
      </c>
      <c r="M19" s="77">
        <v>1300</v>
      </c>
      <c r="N19" s="126">
        <f t="shared" si="1"/>
        <v>0</v>
      </c>
      <c r="O19" s="73">
        <f t="shared" si="2"/>
        <v>0</v>
      </c>
      <c r="P19" s="74"/>
    </row>
    <row r="20" spans="1:16" x14ac:dyDescent="0.2">
      <c r="A20" s="29">
        <v>1400</v>
      </c>
      <c r="B20" s="70"/>
      <c r="C20" s="169"/>
      <c r="D20" s="169"/>
      <c r="E20" s="169">
        <f>+'Midway-Fri'!J21*-1</f>
        <v>0</v>
      </c>
      <c r="F20" s="171"/>
      <c r="G20" s="50"/>
      <c r="H20" s="171"/>
      <c r="I20" s="171"/>
      <c r="J20" s="171"/>
      <c r="K20" s="102">
        <f t="shared" si="0"/>
        <v>0</v>
      </c>
      <c r="M20" s="77">
        <v>1400</v>
      </c>
      <c r="N20" s="126">
        <f t="shared" si="1"/>
        <v>0</v>
      </c>
      <c r="O20" s="73">
        <f t="shared" si="2"/>
        <v>0</v>
      </c>
      <c r="P20" s="74"/>
    </row>
    <row r="21" spans="1:16" x14ac:dyDescent="0.2">
      <c r="A21" s="29">
        <v>1500</v>
      </c>
      <c r="B21" s="70"/>
      <c r="C21" s="169"/>
      <c r="D21" s="169"/>
      <c r="E21" s="169">
        <f>+'Midway-Fri'!J22*-1</f>
        <v>0</v>
      </c>
      <c r="F21" s="171"/>
      <c r="G21" s="50"/>
      <c r="H21" s="171"/>
      <c r="I21" s="171"/>
      <c r="J21" s="171"/>
      <c r="K21" s="102">
        <f t="shared" si="0"/>
        <v>0</v>
      </c>
      <c r="M21" s="77">
        <v>1500</v>
      </c>
      <c r="N21" s="126">
        <f t="shared" si="1"/>
        <v>0</v>
      </c>
      <c r="O21" s="73">
        <f t="shared" si="2"/>
        <v>0</v>
      </c>
      <c r="P21" s="74"/>
    </row>
    <row r="22" spans="1:16" x14ac:dyDescent="0.2">
      <c r="A22" s="29">
        <v>1600</v>
      </c>
      <c r="B22" s="70"/>
      <c r="C22" s="169"/>
      <c r="D22" s="169">
        <v>30</v>
      </c>
      <c r="E22" s="169">
        <f>+'Midway-Fri'!J23*-1</f>
        <v>0</v>
      </c>
      <c r="F22" s="171"/>
      <c r="G22" s="50"/>
      <c r="H22" s="171">
        <v>-30</v>
      </c>
      <c r="I22" s="171"/>
      <c r="J22" s="171"/>
      <c r="K22" s="102">
        <f t="shared" si="0"/>
        <v>0</v>
      </c>
      <c r="M22" s="77">
        <v>1600</v>
      </c>
      <c r="N22" s="126">
        <f t="shared" si="1"/>
        <v>0</v>
      </c>
      <c r="O22" s="73">
        <f t="shared" si="2"/>
        <v>0</v>
      </c>
      <c r="P22" s="74"/>
    </row>
    <row r="23" spans="1:16" x14ac:dyDescent="0.2">
      <c r="A23" s="29">
        <v>1700</v>
      </c>
      <c r="B23" s="70"/>
      <c r="C23" s="169"/>
      <c r="D23" s="169">
        <v>40</v>
      </c>
      <c r="E23" s="169">
        <f>+'Midway-Fri'!J24*-1</f>
        <v>0</v>
      </c>
      <c r="F23" s="171"/>
      <c r="G23" s="50"/>
      <c r="H23" s="171">
        <v>-40</v>
      </c>
      <c r="I23" s="171"/>
      <c r="J23" s="171"/>
      <c r="K23" s="102">
        <f t="shared" si="0"/>
        <v>0</v>
      </c>
      <c r="M23" s="77">
        <v>1700</v>
      </c>
      <c r="N23" s="126">
        <f t="shared" si="1"/>
        <v>0</v>
      </c>
      <c r="O23" s="73">
        <f t="shared" si="2"/>
        <v>0</v>
      </c>
      <c r="P23" s="74"/>
    </row>
    <row r="24" spans="1:16" x14ac:dyDescent="0.2">
      <c r="A24" s="29">
        <v>1800</v>
      </c>
      <c r="B24" s="70"/>
      <c r="C24" s="169"/>
      <c r="D24" s="169">
        <v>40</v>
      </c>
      <c r="E24" s="169">
        <f>+'Midway-Fri'!J25*-1</f>
        <v>0</v>
      </c>
      <c r="F24" s="171"/>
      <c r="G24" s="50"/>
      <c r="H24" s="171">
        <v>-40</v>
      </c>
      <c r="I24" s="171"/>
      <c r="J24" s="171"/>
      <c r="K24" s="102">
        <f t="shared" si="0"/>
        <v>0</v>
      </c>
      <c r="M24" s="77">
        <v>1800</v>
      </c>
      <c r="N24" s="126">
        <f t="shared" si="1"/>
        <v>0</v>
      </c>
      <c r="O24" s="73">
        <f t="shared" si="2"/>
        <v>0</v>
      </c>
      <c r="P24" s="74"/>
    </row>
    <row r="25" spans="1:16" x14ac:dyDescent="0.2">
      <c r="A25" s="29">
        <v>1900</v>
      </c>
      <c r="B25" s="70"/>
      <c r="C25" s="169"/>
      <c r="D25" s="169">
        <v>25</v>
      </c>
      <c r="E25" s="169">
        <f>+'Midway-Fri'!J26*-1</f>
        <v>0</v>
      </c>
      <c r="F25" s="171"/>
      <c r="G25" s="50"/>
      <c r="H25" s="171">
        <v>-25</v>
      </c>
      <c r="I25" s="171"/>
      <c r="J25" s="171"/>
      <c r="K25" s="102">
        <f t="shared" si="0"/>
        <v>0</v>
      </c>
      <c r="M25" s="77">
        <v>1900</v>
      </c>
      <c r="N25" s="126">
        <f t="shared" si="1"/>
        <v>0</v>
      </c>
      <c r="O25" s="73">
        <f t="shared" si="2"/>
        <v>0</v>
      </c>
      <c r="P25" s="74"/>
    </row>
    <row r="26" spans="1:16" x14ac:dyDescent="0.2">
      <c r="A26" s="29">
        <v>2000</v>
      </c>
      <c r="B26" s="70"/>
      <c r="C26" s="169"/>
      <c r="D26" s="169"/>
      <c r="E26" s="169">
        <f>+'Midway-Fri'!J27*-1</f>
        <v>0</v>
      </c>
      <c r="F26" s="171"/>
      <c r="G26" s="50"/>
      <c r="H26" s="171"/>
      <c r="I26" s="171"/>
      <c r="J26" s="171"/>
      <c r="K26" s="102">
        <f t="shared" si="0"/>
        <v>0</v>
      </c>
      <c r="M26" s="77">
        <v>2000</v>
      </c>
      <c r="N26" s="126">
        <f t="shared" si="1"/>
        <v>0</v>
      </c>
      <c r="O26" s="73">
        <f t="shared" si="2"/>
        <v>0</v>
      </c>
      <c r="P26" s="74"/>
    </row>
    <row r="27" spans="1:16" x14ac:dyDescent="0.2">
      <c r="A27" s="29">
        <v>2100</v>
      </c>
      <c r="B27" s="70"/>
      <c r="C27" s="169"/>
      <c r="D27" s="169"/>
      <c r="E27" s="169">
        <f>+'Midway-Fri'!J28*-1</f>
        <v>0</v>
      </c>
      <c r="F27" s="171"/>
      <c r="G27" s="50"/>
      <c r="H27" s="171"/>
      <c r="I27" s="171"/>
      <c r="J27" s="171"/>
      <c r="K27" s="102">
        <f t="shared" si="0"/>
        <v>0</v>
      </c>
      <c r="M27" s="77">
        <v>2100</v>
      </c>
      <c r="N27" s="126">
        <f t="shared" si="1"/>
        <v>0</v>
      </c>
      <c r="O27" s="73">
        <f t="shared" si="2"/>
        <v>0</v>
      </c>
      <c r="P27" s="74"/>
    </row>
    <row r="28" spans="1:16" x14ac:dyDescent="0.2">
      <c r="A28" s="29">
        <v>2200</v>
      </c>
      <c r="B28" s="70"/>
      <c r="C28" s="169"/>
      <c r="D28" s="169"/>
      <c r="E28" s="169">
        <f>+'Midway-Fri'!J29*-1</f>
        <v>0</v>
      </c>
      <c r="F28" s="171"/>
      <c r="G28" s="50"/>
      <c r="H28" s="171"/>
      <c r="I28" s="171"/>
      <c r="J28" s="171"/>
      <c r="K28" s="102">
        <f t="shared" si="0"/>
        <v>0</v>
      </c>
      <c r="M28" s="77">
        <v>2200</v>
      </c>
      <c r="N28" s="126">
        <f t="shared" si="1"/>
        <v>0</v>
      </c>
      <c r="O28" s="73">
        <f t="shared" si="2"/>
        <v>0</v>
      </c>
      <c r="P28" s="74"/>
    </row>
    <row r="29" spans="1:16" x14ac:dyDescent="0.2">
      <c r="A29" s="29">
        <v>2300</v>
      </c>
      <c r="B29" s="70"/>
      <c r="C29" s="169"/>
      <c r="D29" s="169"/>
      <c r="E29" s="169">
        <f>+'Midway-Fri'!J30*-1</f>
        <v>0</v>
      </c>
      <c r="F29" s="171"/>
      <c r="G29" s="50"/>
      <c r="H29" s="171"/>
      <c r="I29" s="50"/>
      <c r="J29" s="171"/>
      <c r="K29" s="102">
        <f t="shared" si="0"/>
        <v>0</v>
      </c>
      <c r="M29" s="77">
        <v>2300</v>
      </c>
      <c r="N29" s="126">
        <f t="shared" si="1"/>
        <v>0</v>
      </c>
      <c r="O29" s="73">
        <f t="shared" si="2"/>
        <v>0</v>
      </c>
      <c r="P29" s="74"/>
    </row>
    <row r="30" spans="1:16" ht="13.5" thickBot="1" x14ac:dyDescent="0.25">
      <c r="A30" s="37">
        <v>2400</v>
      </c>
      <c r="B30" s="157"/>
      <c r="C30" s="170"/>
      <c r="D30" s="170"/>
      <c r="E30" s="170">
        <f>+'Midway-Fri'!J31*-1</f>
        <v>0</v>
      </c>
      <c r="F30" s="214"/>
      <c r="G30" s="33"/>
      <c r="H30" s="214"/>
      <c r="I30" s="33"/>
      <c r="J30" s="214"/>
      <c r="K30" s="120">
        <f t="shared" si="0"/>
        <v>0</v>
      </c>
      <c r="M30" s="78">
        <v>2400</v>
      </c>
      <c r="N30" s="126">
        <f t="shared" si="1"/>
        <v>0</v>
      </c>
      <c r="O30" s="73">
        <f t="shared" si="2"/>
        <v>0</v>
      </c>
      <c r="P30" s="75"/>
    </row>
    <row r="31" spans="1:16" ht="13.5" thickBot="1" x14ac:dyDescent="0.25">
      <c r="E31" s="108"/>
      <c r="M31" s="82" t="s">
        <v>36</v>
      </c>
      <c r="N31" s="83">
        <f>SUM(N7:N30)</f>
        <v>0</v>
      </c>
      <c r="O31" s="83">
        <f>SUM(O7:O30)</f>
        <v>0</v>
      </c>
      <c r="P31" s="84">
        <f>SUM(P7:P30)</f>
        <v>0</v>
      </c>
    </row>
    <row r="32" spans="1:16" x14ac:dyDescent="0.2">
      <c r="B32" s="44">
        <f>SUM(B7:B31)</f>
        <v>0</v>
      </c>
      <c r="C32" s="177">
        <f>SUM(C7:C30)</f>
        <v>0</v>
      </c>
      <c r="D32" s="262">
        <f>SUM(D7:D30)</f>
        <v>135</v>
      </c>
      <c r="E32" s="262">
        <f>SUM(E7:E30)</f>
        <v>0</v>
      </c>
      <c r="F32" s="177">
        <f>SUM(F7:F30)</f>
        <v>0</v>
      </c>
      <c r="G32" s="177">
        <f>SUM(G7:G30)</f>
        <v>0</v>
      </c>
      <c r="H32" s="263">
        <f>SUM(H8:H30)</f>
        <v>-135</v>
      </c>
      <c r="I32" s="177">
        <f>SUM(I7:I30)</f>
        <v>0</v>
      </c>
      <c r="J32" s="177">
        <f>SUM(J7:J30)</f>
        <v>0</v>
      </c>
      <c r="K32" s="44">
        <f>SUM(K7:K31)</f>
        <v>0</v>
      </c>
    </row>
    <row r="33" spans="2:13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</sheetData>
  <phoneticPr fontId="3" type="noConversion"/>
  <pageMargins left="0.24" right="0.2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Y16391"/>
  <sheetViews>
    <sheetView workbookViewId="0"/>
  </sheetViews>
  <sheetFormatPr defaultRowHeight="12.75" zeroHeight="1" x14ac:dyDescent="0.2"/>
  <cols>
    <col min="1" max="1" width="11.28515625" customWidth="1"/>
    <col min="2" max="2" width="15.140625" customWidth="1"/>
    <col min="3" max="6" width="16.5703125" customWidth="1"/>
    <col min="7" max="7" width="14.42578125" customWidth="1"/>
    <col min="8" max="11" width="13.140625" customWidth="1"/>
    <col min="12" max="12" width="14" customWidth="1"/>
    <col min="13" max="13" width="12.5703125" customWidth="1"/>
    <col min="14" max="14" width="13.42578125" customWidth="1"/>
    <col min="15" max="15" width="10.85546875" customWidth="1"/>
    <col min="16" max="16" width="11" customWidth="1"/>
    <col min="17" max="17" width="10.28515625" bestFit="1" customWidth="1"/>
    <col min="18" max="18" width="10" customWidth="1"/>
    <col min="19" max="19" width="10.28515625" customWidth="1"/>
    <col min="20" max="25" width="6.5703125" customWidth="1"/>
    <col min="26" max="26" width="7.85546875" customWidth="1"/>
    <col min="27" max="27" width="7.5703125" customWidth="1"/>
    <col min="28" max="28" width="7.42578125" customWidth="1"/>
    <col min="29" max="29" width="9.28515625" customWidth="1"/>
    <col min="30" max="30" width="7.85546875" customWidth="1"/>
    <col min="31" max="31" width="12.28515625" customWidth="1"/>
  </cols>
  <sheetData>
    <row r="1" spans="1:21" x14ac:dyDescent="0.2">
      <c r="A1" s="88">
        <f>'PV-SHAPE'!A1-1</f>
        <v>37249</v>
      </c>
      <c r="B1" s="153">
        <f>WEEKDAY(A1)</f>
        <v>2</v>
      </c>
    </row>
    <row r="2" spans="1:21" ht="15" x14ac:dyDescent="0.2">
      <c r="A2" s="38" t="s">
        <v>19</v>
      </c>
      <c r="C2" s="68"/>
      <c r="D2" s="68"/>
      <c r="E2" s="224"/>
      <c r="F2" s="224"/>
      <c r="G2" s="224"/>
      <c r="H2" s="219"/>
    </row>
    <row r="3" spans="1:21" x14ac:dyDescent="0.2">
      <c r="A3" s="39" t="s">
        <v>20</v>
      </c>
      <c r="H3" s="219"/>
    </row>
    <row r="4" spans="1:21" ht="13.5" thickBot="1" x14ac:dyDescent="0.25">
      <c r="A4" s="30" t="s">
        <v>14</v>
      </c>
      <c r="B4" s="40" t="s">
        <v>22</v>
      </c>
      <c r="C4" s="304" t="s">
        <v>135</v>
      </c>
      <c r="D4" s="344" t="s">
        <v>212</v>
      </c>
      <c r="E4" s="344" t="s">
        <v>119</v>
      </c>
      <c r="F4" s="232" t="s">
        <v>202</v>
      </c>
      <c r="G4" s="232" t="s">
        <v>204</v>
      </c>
      <c r="H4" s="232" t="s">
        <v>204</v>
      </c>
      <c r="I4" s="335" t="s">
        <v>73</v>
      </c>
      <c r="J4" s="335" t="s">
        <v>205</v>
      </c>
      <c r="K4" s="141" t="s">
        <v>188</v>
      </c>
      <c r="L4" s="141" t="s">
        <v>188</v>
      </c>
      <c r="M4" s="141" t="s">
        <v>41</v>
      </c>
      <c r="N4" s="100" t="s">
        <v>18</v>
      </c>
      <c r="T4" s="44"/>
    </row>
    <row r="5" spans="1:21" x14ac:dyDescent="0.2">
      <c r="A5" s="31" t="s">
        <v>15</v>
      </c>
      <c r="B5" s="42" t="s">
        <v>21</v>
      </c>
      <c r="C5" s="305" t="s">
        <v>171</v>
      </c>
      <c r="D5" s="347"/>
      <c r="E5" s="350"/>
      <c r="F5" s="230" t="s">
        <v>66</v>
      </c>
      <c r="G5" s="230" t="s">
        <v>189</v>
      </c>
      <c r="H5" s="230" t="s">
        <v>189</v>
      </c>
      <c r="I5" s="339" t="s">
        <v>64</v>
      </c>
      <c r="J5" s="339" t="s">
        <v>64</v>
      </c>
      <c r="K5" s="233" t="s">
        <v>189</v>
      </c>
      <c r="L5" s="233" t="s">
        <v>189</v>
      </c>
      <c r="M5" s="140" t="s">
        <v>178</v>
      </c>
      <c r="N5" s="104"/>
      <c r="P5" s="76" t="s">
        <v>33</v>
      </c>
      <c r="Q5" s="71" t="s">
        <v>0</v>
      </c>
      <c r="R5" s="72" t="s">
        <v>0</v>
      </c>
      <c r="T5" s="86"/>
      <c r="U5" s="44"/>
    </row>
    <row r="6" spans="1:21" ht="13.5" thickBot="1" x14ac:dyDescent="0.25">
      <c r="A6" s="32" t="s">
        <v>16</v>
      </c>
      <c r="B6" s="41"/>
      <c r="C6" s="312"/>
      <c r="D6" s="348" t="s">
        <v>211</v>
      </c>
      <c r="E6" s="349" t="s">
        <v>211</v>
      </c>
      <c r="F6" s="239">
        <v>28</v>
      </c>
      <c r="G6" s="239" t="s">
        <v>71</v>
      </c>
      <c r="H6" s="239" t="s">
        <v>71</v>
      </c>
      <c r="I6" s="340" t="s">
        <v>211</v>
      </c>
      <c r="J6" s="340" t="s">
        <v>211</v>
      </c>
      <c r="K6" s="140" t="s">
        <v>71</v>
      </c>
      <c r="L6" s="140" t="s">
        <v>203</v>
      </c>
      <c r="M6" s="273" t="s">
        <v>107</v>
      </c>
      <c r="N6" s="105"/>
      <c r="P6" s="79" t="s">
        <v>20</v>
      </c>
      <c r="Q6" s="80" t="s">
        <v>35</v>
      </c>
      <c r="R6" s="81" t="s">
        <v>34</v>
      </c>
    </row>
    <row r="7" spans="1:21" x14ac:dyDescent="0.2">
      <c r="A7" s="36">
        <v>100</v>
      </c>
      <c r="B7" s="282">
        <v>-79</v>
      </c>
      <c r="C7" s="314">
        <f>+C$6+'Daily Deals'!Q$27</f>
        <v>0</v>
      </c>
      <c r="D7" s="345">
        <v>50</v>
      </c>
      <c r="E7" s="345">
        <v>100</v>
      </c>
      <c r="F7" s="169">
        <v>104</v>
      </c>
      <c r="G7" s="169"/>
      <c r="H7" s="169"/>
      <c r="I7" s="337">
        <v>-50</v>
      </c>
      <c r="J7" s="337">
        <v>-125</v>
      </c>
      <c r="K7" s="171"/>
      <c r="L7" s="171"/>
      <c r="M7" s="171"/>
      <c r="N7" s="136">
        <f t="shared" ref="N7:N30" si="0">SUM(B7:M7)</f>
        <v>0</v>
      </c>
      <c r="P7" s="77">
        <v>100</v>
      </c>
      <c r="Q7" s="73" t="e">
        <f>#REF!*-1</f>
        <v>#REF!</v>
      </c>
      <c r="R7" s="74" t="e">
        <f>#REF!*-1</f>
        <v>#REF!</v>
      </c>
      <c r="S7">
        <v>-1</v>
      </c>
      <c r="T7" t="e">
        <f t="shared" ref="T7:T30" si="1">Q7*S7</f>
        <v>#REF!</v>
      </c>
    </row>
    <row r="8" spans="1:21" x14ac:dyDescent="0.2">
      <c r="A8" s="29">
        <v>200</v>
      </c>
      <c r="B8" s="282">
        <v>-79</v>
      </c>
      <c r="C8" s="314">
        <f>+C$6+'Daily Deals'!Q$27</f>
        <v>0</v>
      </c>
      <c r="D8" s="345">
        <v>50</v>
      </c>
      <c r="E8" s="345">
        <v>100</v>
      </c>
      <c r="F8" s="169">
        <v>104</v>
      </c>
      <c r="G8" s="169"/>
      <c r="H8" s="169"/>
      <c r="I8" s="337">
        <v>-50</v>
      </c>
      <c r="J8" s="337">
        <v>-125</v>
      </c>
      <c r="K8" s="171"/>
      <c r="L8" s="171"/>
      <c r="M8" s="171"/>
      <c r="N8" s="136">
        <f t="shared" si="0"/>
        <v>0</v>
      </c>
      <c r="P8" s="77">
        <v>200</v>
      </c>
      <c r="Q8" s="73" t="e">
        <f>#REF!*-1</f>
        <v>#REF!</v>
      </c>
      <c r="R8" s="74" t="e">
        <f>#REF!*-1</f>
        <v>#REF!</v>
      </c>
      <c r="S8">
        <v>-1</v>
      </c>
      <c r="T8" t="e">
        <f t="shared" si="1"/>
        <v>#REF!</v>
      </c>
    </row>
    <row r="9" spans="1:21" x14ac:dyDescent="0.2">
      <c r="A9" s="29">
        <v>300</v>
      </c>
      <c r="B9" s="282">
        <v>-79</v>
      </c>
      <c r="C9" s="314">
        <f>+C$6+'Daily Deals'!Q$27</f>
        <v>0</v>
      </c>
      <c r="D9" s="345">
        <v>50</v>
      </c>
      <c r="E9" s="345">
        <v>100</v>
      </c>
      <c r="F9" s="169">
        <v>104</v>
      </c>
      <c r="G9" s="169"/>
      <c r="H9" s="169"/>
      <c r="I9" s="337">
        <v>-50</v>
      </c>
      <c r="J9" s="337">
        <v>-125</v>
      </c>
      <c r="K9" s="171"/>
      <c r="L9" s="171"/>
      <c r="M9" s="171"/>
      <c r="N9" s="136">
        <f t="shared" si="0"/>
        <v>0</v>
      </c>
      <c r="P9" s="77">
        <v>300</v>
      </c>
      <c r="Q9" s="73" t="e">
        <f>#REF!*-1</f>
        <v>#REF!</v>
      </c>
      <c r="R9" s="74" t="e">
        <f>#REF!*-1</f>
        <v>#REF!</v>
      </c>
      <c r="S9">
        <v>-1</v>
      </c>
      <c r="T9" t="e">
        <f t="shared" si="1"/>
        <v>#REF!</v>
      </c>
    </row>
    <row r="10" spans="1:21" x14ac:dyDescent="0.2">
      <c r="A10" s="29">
        <v>400</v>
      </c>
      <c r="B10" s="282">
        <v>-79</v>
      </c>
      <c r="C10" s="314">
        <f>+C$6+'Daily Deals'!Q$27</f>
        <v>0</v>
      </c>
      <c r="D10" s="345">
        <v>50</v>
      </c>
      <c r="E10" s="345">
        <v>100</v>
      </c>
      <c r="F10" s="169">
        <v>104</v>
      </c>
      <c r="G10" s="169"/>
      <c r="H10" s="169"/>
      <c r="I10" s="337">
        <v>-50</v>
      </c>
      <c r="J10" s="337">
        <v>-125</v>
      </c>
      <c r="K10" s="171"/>
      <c r="L10" s="171"/>
      <c r="M10" s="171"/>
      <c r="N10" s="136">
        <f t="shared" si="0"/>
        <v>0</v>
      </c>
      <c r="P10" s="77">
        <v>400</v>
      </c>
      <c r="Q10" s="73" t="e">
        <f>#REF!*-1</f>
        <v>#REF!</v>
      </c>
      <c r="R10" s="74" t="e">
        <f>#REF!*-1</f>
        <v>#REF!</v>
      </c>
      <c r="S10">
        <v>-1</v>
      </c>
      <c r="T10" t="e">
        <f t="shared" si="1"/>
        <v>#REF!</v>
      </c>
    </row>
    <row r="11" spans="1:21" x14ac:dyDescent="0.2">
      <c r="A11" s="29">
        <v>500</v>
      </c>
      <c r="B11" s="282">
        <v>-79</v>
      </c>
      <c r="C11" s="314">
        <f>+C$6+'Daily Deals'!Q$27</f>
        <v>0</v>
      </c>
      <c r="D11" s="345">
        <v>50</v>
      </c>
      <c r="E11" s="345">
        <v>100</v>
      </c>
      <c r="F11" s="169">
        <v>104</v>
      </c>
      <c r="G11" s="169"/>
      <c r="H11" s="169"/>
      <c r="I11" s="337">
        <v>-50</v>
      </c>
      <c r="J11" s="337">
        <v>-125</v>
      </c>
      <c r="K11" s="171"/>
      <c r="L11" s="171"/>
      <c r="M11" s="171"/>
      <c r="N11" s="136">
        <f t="shared" si="0"/>
        <v>0</v>
      </c>
      <c r="P11" s="77">
        <v>500</v>
      </c>
      <c r="Q11" s="73" t="e">
        <f>#REF!*-1</f>
        <v>#REF!</v>
      </c>
      <c r="R11" s="74" t="e">
        <f>#REF!*-1</f>
        <v>#REF!</v>
      </c>
      <c r="S11">
        <v>-1</v>
      </c>
      <c r="T11" t="e">
        <f t="shared" si="1"/>
        <v>#REF!</v>
      </c>
    </row>
    <row r="12" spans="1:21" x14ac:dyDescent="0.2">
      <c r="A12" s="29">
        <v>600</v>
      </c>
      <c r="B12" s="282">
        <v>-79</v>
      </c>
      <c r="C12" s="314">
        <f>+C$6+'Daily Deals'!Q$27</f>
        <v>0</v>
      </c>
      <c r="D12" s="345">
        <v>50</v>
      </c>
      <c r="E12" s="345">
        <v>100</v>
      </c>
      <c r="F12" s="169">
        <v>104</v>
      </c>
      <c r="G12" s="169"/>
      <c r="H12" s="169"/>
      <c r="I12" s="337">
        <v>-50</v>
      </c>
      <c r="J12" s="337">
        <v>-125</v>
      </c>
      <c r="K12" s="171"/>
      <c r="L12" s="171"/>
      <c r="M12" s="171"/>
      <c r="N12" s="136">
        <f t="shared" si="0"/>
        <v>0</v>
      </c>
      <c r="P12" s="77">
        <v>600</v>
      </c>
      <c r="Q12" s="73" t="e">
        <f>#REF!*-1</f>
        <v>#REF!</v>
      </c>
      <c r="R12" s="74" t="e">
        <f>#REF!*-1</f>
        <v>#REF!</v>
      </c>
      <c r="S12">
        <v>-1</v>
      </c>
      <c r="T12" t="e">
        <f t="shared" si="1"/>
        <v>#REF!</v>
      </c>
    </row>
    <row r="13" spans="1:21" x14ac:dyDescent="0.2">
      <c r="A13" s="29">
        <v>700</v>
      </c>
      <c r="B13" s="282">
        <v>-29</v>
      </c>
      <c r="C13" s="314">
        <f>+C$6+'Daily Deals'!Q$27</f>
        <v>0</v>
      </c>
      <c r="D13" s="345">
        <v>50</v>
      </c>
      <c r="E13" s="345">
        <v>100</v>
      </c>
      <c r="F13" s="169">
        <v>54</v>
      </c>
      <c r="G13" s="169"/>
      <c r="H13" s="169"/>
      <c r="I13" s="337">
        <v>-50</v>
      </c>
      <c r="J13" s="337">
        <v>-125</v>
      </c>
      <c r="K13" s="171"/>
      <c r="L13" s="171"/>
      <c r="M13" s="171"/>
      <c r="N13" s="136">
        <f t="shared" si="0"/>
        <v>0</v>
      </c>
      <c r="P13" s="77">
        <v>700</v>
      </c>
      <c r="Q13" s="73" t="e">
        <f>#REF!*-1</f>
        <v>#REF!</v>
      </c>
      <c r="R13" s="74" t="e">
        <f>#REF!*-1</f>
        <v>#REF!</v>
      </c>
      <c r="S13">
        <v>-1</v>
      </c>
      <c r="T13" t="e">
        <f t="shared" si="1"/>
        <v>#REF!</v>
      </c>
    </row>
    <row r="14" spans="1:21" x14ac:dyDescent="0.2">
      <c r="A14" s="29">
        <v>800</v>
      </c>
      <c r="B14" s="282">
        <v>-29</v>
      </c>
      <c r="C14" s="314">
        <f>+C$6+'Daily Deals'!Q$27</f>
        <v>0</v>
      </c>
      <c r="D14" s="345">
        <v>50</v>
      </c>
      <c r="E14" s="345">
        <v>100</v>
      </c>
      <c r="F14" s="169">
        <v>54</v>
      </c>
      <c r="G14" s="169"/>
      <c r="H14" s="169"/>
      <c r="I14" s="337">
        <v>-50</v>
      </c>
      <c r="J14" s="337">
        <v>-125</v>
      </c>
      <c r="K14" s="171"/>
      <c r="L14" s="171"/>
      <c r="M14" s="171"/>
      <c r="N14" s="136">
        <f t="shared" si="0"/>
        <v>0</v>
      </c>
      <c r="P14" s="77">
        <v>800</v>
      </c>
      <c r="Q14" s="73" t="e">
        <f>#REF!*-1</f>
        <v>#REF!</v>
      </c>
      <c r="R14" s="74" t="e">
        <f>#REF!*-1</f>
        <v>#REF!</v>
      </c>
      <c r="S14">
        <v>-1</v>
      </c>
      <c r="T14" t="e">
        <f t="shared" si="1"/>
        <v>#REF!</v>
      </c>
    </row>
    <row r="15" spans="1:21" x14ac:dyDescent="0.2">
      <c r="A15" s="29">
        <v>900</v>
      </c>
      <c r="B15" s="282">
        <v>-29</v>
      </c>
      <c r="C15" s="314">
        <f>+C$6+'Daily Deals'!Q$27</f>
        <v>0</v>
      </c>
      <c r="D15" s="345">
        <v>50</v>
      </c>
      <c r="E15" s="345">
        <v>100</v>
      </c>
      <c r="F15" s="169">
        <v>54</v>
      </c>
      <c r="G15" s="169"/>
      <c r="H15" s="169"/>
      <c r="I15" s="337">
        <v>-50</v>
      </c>
      <c r="J15" s="337">
        <v>-125</v>
      </c>
      <c r="K15" s="171"/>
      <c r="L15" s="171"/>
      <c r="M15" s="171"/>
      <c r="N15" s="136">
        <f t="shared" si="0"/>
        <v>0</v>
      </c>
      <c r="P15" s="77">
        <v>900</v>
      </c>
      <c r="Q15" s="73" t="e">
        <f>#REF!*-1</f>
        <v>#REF!</v>
      </c>
      <c r="R15" s="74" t="e">
        <f>#REF!*-1</f>
        <v>#REF!</v>
      </c>
      <c r="S15">
        <v>-1</v>
      </c>
      <c r="T15" t="e">
        <f t="shared" si="1"/>
        <v>#REF!</v>
      </c>
    </row>
    <row r="16" spans="1:21" x14ac:dyDescent="0.2">
      <c r="A16" s="29">
        <v>1000</v>
      </c>
      <c r="B16" s="282">
        <v>-29</v>
      </c>
      <c r="C16" s="314">
        <f>+C$6+'Daily Deals'!Q$27</f>
        <v>0</v>
      </c>
      <c r="D16" s="345">
        <v>50</v>
      </c>
      <c r="E16" s="345">
        <v>100</v>
      </c>
      <c r="F16" s="169">
        <v>54</v>
      </c>
      <c r="G16" s="169"/>
      <c r="H16" s="169"/>
      <c r="I16" s="337">
        <v>-50</v>
      </c>
      <c r="J16" s="337">
        <v>-125</v>
      </c>
      <c r="K16" s="171"/>
      <c r="L16" s="171"/>
      <c r="M16" s="171"/>
      <c r="N16" s="136">
        <f t="shared" si="0"/>
        <v>0</v>
      </c>
      <c r="P16" s="77">
        <v>1000</v>
      </c>
      <c r="Q16" s="73" t="e">
        <f>#REF!*-1</f>
        <v>#REF!</v>
      </c>
      <c r="R16" s="74" t="e">
        <f>#REF!*-1</f>
        <v>#REF!</v>
      </c>
      <c r="S16">
        <v>-1</v>
      </c>
      <c r="T16" t="e">
        <f t="shared" si="1"/>
        <v>#REF!</v>
      </c>
    </row>
    <row r="17" spans="1:25" x14ac:dyDescent="0.2">
      <c r="A17" s="29">
        <v>1100</v>
      </c>
      <c r="B17" s="282">
        <v>-29</v>
      </c>
      <c r="C17" s="314">
        <f>+C$6+'Daily Deals'!Q$27</f>
        <v>0</v>
      </c>
      <c r="D17" s="345">
        <v>50</v>
      </c>
      <c r="E17" s="345">
        <v>100</v>
      </c>
      <c r="F17" s="169">
        <v>54</v>
      </c>
      <c r="G17" s="169"/>
      <c r="H17" s="169"/>
      <c r="I17" s="337">
        <v>-50</v>
      </c>
      <c r="J17" s="337">
        <v>-125</v>
      </c>
      <c r="K17" s="171"/>
      <c r="L17" s="171"/>
      <c r="M17" s="171"/>
      <c r="N17" s="136">
        <f t="shared" si="0"/>
        <v>0</v>
      </c>
      <c r="P17" s="77">
        <v>1100</v>
      </c>
      <c r="Q17" s="73" t="e">
        <f>#REF!*-1</f>
        <v>#REF!</v>
      </c>
      <c r="R17" s="74" t="e">
        <f>#REF!*-1</f>
        <v>#REF!</v>
      </c>
      <c r="S17">
        <v>-1</v>
      </c>
      <c r="T17" t="e">
        <f t="shared" si="1"/>
        <v>#REF!</v>
      </c>
    </row>
    <row r="18" spans="1:25" x14ac:dyDescent="0.2">
      <c r="A18" s="29">
        <v>1200</v>
      </c>
      <c r="B18" s="282">
        <v>-29</v>
      </c>
      <c r="C18" s="314">
        <f>+C$6+'Daily Deals'!Q$27</f>
        <v>0</v>
      </c>
      <c r="D18" s="345">
        <v>50</v>
      </c>
      <c r="E18" s="345">
        <v>100</v>
      </c>
      <c r="F18" s="169">
        <v>54</v>
      </c>
      <c r="G18" s="169"/>
      <c r="H18" s="169"/>
      <c r="I18" s="337">
        <v>-50</v>
      </c>
      <c r="J18" s="337">
        <v>-125</v>
      </c>
      <c r="K18" s="171"/>
      <c r="L18" s="171"/>
      <c r="M18" s="171"/>
      <c r="N18" s="136">
        <f t="shared" si="0"/>
        <v>0</v>
      </c>
      <c r="P18" s="77">
        <v>1200</v>
      </c>
      <c r="Q18" s="73" t="e">
        <f>#REF!*-1</f>
        <v>#REF!</v>
      </c>
      <c r="R18" s="74" t="e">
        <f>#REF!*-1</f>
        <v>#REF!</v>
      </c>
      <c r="S18">
        <v>-1</v>
      </c>
      <c r="T18" t="e">
        <f t="shared" si="1"/>
        <v>#REF!</v>
      </c>
    </row>
    <row r="19" spans="1:25" x14ac:dyDescent="0.2">
      <c r="A19" s="29">
        <v>1300</v>
      </c>
      <c r="B19" s="282">
        <v>-29</v>
      </c>
      <c r="C19" s="314">
        <f>+C$6+'Daily Deals'!Q$27</f>
        <v>0</v>
      </c>
      <c r="D19" s="345">
        <v>50</v>
      </c>
      <c r="E19" s="345">
        <v>100</v>
      </c>
      <c r="F19" s="169">
        <v>54</v>
      </c>
      <c r="G19" s="169"/>
      <c r="H19" s="169"/>
      <c r="I19" s="337">
        <v>-50</v>
      </c>
      <c r="J19" s="337">
        <v>-125</v>
      </c>
      <c r="K19" s="171"/>
      <c r="L19" s="171"/>
      <c r="M19" s="171"/>
      <c r="N19" s="136">
        <f t="shared" si="0"/>
        <v>0</v>
      </c>
      <c r="P19" s="77">
        <v>1300</v>
      </c>
      <c r="Q19" s="73" t="e">
        <f>#REF!*-1</f>
        <v>#REF!</v>
      </c>
      <c r="R19" s="74" t="e">
        <f>#REF!*-1</f>
        <v>#REF!</v>
      </c>
      <c r="S19">
        <v>-1</v>
      </c>
      <c r="T19" t="e">
        <f t="shared" si="1"/>
        <v>#REF!</v>
      </c>
    </row>
    <row r="20" spans="1:25" x14ac:dyDescent="0.2">
      <c r="A20" s="29">
        <v>1400</v>
      </c>
      <c r="B20" s="282">
        <v>-29</v>
      </c>
      <c r="C20" s="314">
        <f>+C$6+'Daily Deals'!Q$27</f>
        <v>0</v>
      </c>
      <c r="D20" s="345">
        <v>50</v>
      </c>
      <c r="E20" s="345">
        <v>100</v>
      </c>
      <c r="F20" s="169">
        <v>54</v>
      </c>
      <c r="G20" s="169"/>
      <c r="H20" s="169"/>
      <c r="I20" s="337">
        <v>-50</v>
      </c>
      <c r="J20" s="337">
        <v>-125</v>
      </c>
      <c r="K20" s="171"/>
      <c r="L20" s="171"/>
      <c r="M20" s="171"/>
      <c r="N20" s="136">
        <f t="shared" si="0"/>
        <v>0</v>
      </c>
      <c r="P20" s="77">
        <v>1400</v>
      </c>
      <c r="Q20" s="73" t="e">
        <f>#REF!*-1</f>
        <v>#REF!</v>
      </c>
      <c r="R20" s="74" t="e">
        <f>#REF!*-1</f>
        <v>#REF!</v>
      </c>
      <c r="S20">
        <v>-1</v>
      </c>
      <c r="T20" t="e">
        <f t="shared" si="1"/>
        <v>#REF!</v>
      </c>
    </row>
    <row r="21" spans="1:25" x14ac:dyDescent="0.2">
      <c r="A21" s="29">
        <v>1500</v>
      </c>
      <c r="B21" s="282">
        <v>-29</v>
      </c>
      <c r="C21" s="314">
        <f>+C$6+'Daily Deals'!Q$27</f>
        <v>0</v>
      </c>
      <c r="D21" s="345">
        <v>50</v>
      </c>
      <c r="E21" s="345">
        <v>100</v>
      </c>
      <c r="F21" s="169">
        <v>54</v>
      </c>
      <c r="G21" s="169"/>
      <c r="H21" s="169"/>
      <c r="I21" s="337">
        <v>-50</v>
      </c>
      <c r="J21" s="337">
        <v>-125</v>
      </c>
      <c r="K21" s="171"/>
      <c r="L21" s="171"/>
      <c r="M21" s="171"/>
      <c r="N21" s="136">
        <f t="shared" si="0"/>
        <v>0</v>
      </c>
      <c r="P21" s="77">
        <v>1500</v>
      </c>
      <c r="Q21" s="73" t="e">
        <f>#REF!*-1</f>
        <v>#REF!</v>
      </c>
      <c r="R21" s="74" t="e">
        <f>#REF!*-1</f>
        <v>#REF!</v>
      </c>
      <c r="S21">
        <v>-1</v>
      </c>
      <c r="T21" t="e">
        <f t="shared" si="1"/>
        <v>#REF!</v>
      </c>
    </row>
    <row r="22" spans="1:25" x14ac:dyDescent="0.2">
      <c r="A22" s="29">
        <v>1600</v>
      </c>
      <c r="B22" s="282">
        <v>-29</v>
      </c>
      <c r="C22" s="314">
        <f>+C$6+'Daily Deals'!Q$27</f>
        <v>0</v>
      </c>
      <c r="D22" s="345">
        <v>50</v>
      </c>
      <c r="E22" s="345">
        <v>100</v>
      </c>
      <c r="F22" s="169">
        <v>54</v>
      </c>
      <c r="G22" s="169"/>
      <c r="H22" s="169"/>
      <c r="I22" s="337">
        <v>-50</v>
      </c>
      <c r="J22" s="337">
        <v>-125</v>
      </c>
      <c r="K22" s="171"/>
      <c r="L22" s="171"/>
      <c r="M22" s="171"/>
      <c r="N22" s="136">
        <f t="shared" si="0"/>
        <v>0</v>
      </c>
      <c r="P22" s="77">
        <v>1600</v>
      </c>
      <c r="Q22" s="73" t="e">
        <f>#REF!*-1</f>
        <v>#REF!</v>
      </c>
      <c r="R22" s="74" t="e">
        <f>#REF!*-1</f>
        <v>#REF!</v>
      </c>
      <c r="S22">
        <v>-1</v>
      </c>
      <c r="T22" t="e">
        <f t="shared" si="1"/>
        <v>#REF!</v>
      </c>
    </row>
    <row r="23" spans="1:25" x14ac:dyDescent="0.2">
      <c r="A23" s="29">
        <v>1700</v>
      </c>
      <c r="B23" s="282">
        <v>-29</v>
      </c>
      <c r="C23" s="314">
        <f>+C$6+'Daily Deals'!Q$27</f>
        <v>0</v>
      </c>
      <c r="D23" s="345">
        <v>50</v>
      </c>
      <c r="E23" s="345">
        <v>100</v>
      </c>
      <c r="F23" s="169">
        <v>54</v>
      </c>
      <c r="G23" s="169"/>
      <c r="H23" s="169"/>
      <c r="I23" s="337">
        <v>-50</v>
      </c>
      <c r="J23" s="337">
        <v>-125</v>
      </c>
      <c r="K23" s="171"/>
      <c r="L23" s="171"/>
      <c r="M23" s="171"/>
      <c r="N23" s="136">
        <f t="shared" si="0"/>
        <v>0</v>
      </c>
      <c r="P23" s="77">
        <v>1700</v>
      </c>
      <c r="Q23" s="73" t="e">
        <f>#REF!*-1</f>
        <v>#REF!</v>
      </c>
      <c r="R23" s="74" t="e">
        <f>#REF!*-1</f>
        <v>#REF!</v>
      </c>
      <c r="S23">
        <v>-1</v>
      </c>
      <c r="T23" t="e">
        <f t="shared" si="1"/>
        <v>#REF!</v>
      </c>
    </row>
    <row r="24" spans="1:25" x14ac:dyDescent="0.2">
      <c r="A24" s="29">
        <v>1800</v>
      </c>
      <c r="B24" s="282">
        <v>-29</v>
      </c>
      <c r="C24" s="314">
        <f>+C$6+'Daily Deals'!Q$27</f>
        <v>0</v>
      </c>
      <c r="D24" s="345">
        <v>50</v>
      </c>
      <c r="E24" s="345">
        <v>100</v>
      </c>
      <c r="F24" s="169">
        <v>54</v>
      </c>
      <c r="G24" s="169"/>
      <c r="H24" s="169"/>
      <c r="I24" s="337">
        <v>-50</v>
      </c>
      <c r="J24" s="337">
        <v>-125</v>
      </c>
      <c r="K24" s="171"/>
      <c r="L24" s="171"/>
      <c r="M24" s="171"/>
      <c r="N24" s="136">
        <f t="shared" si="0"/>
        <v>0</v>
      </c>
      <c r="P24" s="77">
        <v>1800</v>
      </c>
      <c r="Q24" s="73" t="e">
        <f>#REF!*-1</f>
        <v>#REF!</v>
      </c>
      <c r="R24" s="74" t="e">
        <f>#REF!*-1</f>
        <v>#REF!</v>
      </c>
      <c r="S24">
        <v>-1</v>
      </c>
      <c r="T24" t="e">
        <f t="shared" si="1"/>
        <v>#REF!</v>
      </c>
    </row>
    <row r="25" spans="1:25" x14ac:dyDescent="0.2">
      <c r="A25" s="29">
        <v>1900</v>
      </c>
      <c r="B25" s="282">
        <v>-29</v>
      </c>
      <c r="C25" s="314">
        <f>+C$6+'Daily Deals'!Q$27</f>
        <v>0</v>
      </c>
      <c r="D25" s="345">
        <v>50</v>
      </c>
      <c r="E25" s="345">
        <v>100</v>
      </c>
      <c r="F25" s="169">
        <v>54</v>
      </c>
      <c r="G25" s="169"/>
      <c r="H25" s="169"/>
      <c r="I25" s="337">
        <v>-50</v>
      </c>
      <c r="J25" s="337">
        <v>-125</v>
      </c>
      <c r="K25" s="171"/>
      <c r="L25" s="171"/>
      <c r="M25" s="171"/>
      <c r="N25" s="136">
        <f t="shared" si="0"/>
        <v>0</v>
      </c>
      <c r="P25" s="77">
        <v>1900</v>
      </c>
      <c r="Q25" s="73" t="e">
        <f>#REF!*-1</f>
        <v>#REF!</v>
      </c>
      <c r="R25" s="74" t="e">
        <f>#REF!*-1</f>
        <v>#REF!</v>
      </c>
      <c r="S25">
        <v>-1</v>
      </c>
      <c r="T25" t="e">
        <f t="shared" si="1"/>
        <v>#REF!</v>
      </c>
    </row>
    <row r="26" spans="1:25" x14ac:dyDescent="0.2">
      <c r="A26" s="29">
        <v>2000</v>
      </c>
      <c r="B26" s="282">
        <v>-29</v>
      </c>
      <c r="C26" s="314">
        <f>+C$6+'Daily Deals'!Q$27</f>
        <v>0</v>
      </c>
      <c r="D26" s="345">
        <v>50</v>
      </c>
      <c r="E26" s="345">
        <v>100</v>
      </c>
      <c r="F26" s="169">
        <v>54</v>
      </c>
      <c r="G26" s="169"/>
      <c r="H26" s="169"/>
      <c r="I26" s="337">
        <v>-50</v>
      </c>
      <c r="J26" s="337">
        <v>-125</v>
      </c>
      <c r="K26" s="171"/>
      <c r="L26" s="171"/>
      <c r="M26" s="171"/>
      <c r="N26" s="136">
        <f t="shared" si="0"/>
        <v>0</v>
      </c>
      <c r="P26" s="77">
        <v>2000</v>
      </c>
      <c r="Q26" s="73" t="e">
        <f>#REF!*-1</f>
        <v>#REF!</v>
      </c>
      <c r="R26" s="74" t="e">
        <f>#REF!*-1</f>
        <v>#REF!</v>
      </c>
      <c r="S26">
        <v>-1</v>
      </c>
      <c r="T26" t="e">
        <f t="shared" si="1"/>
        <v>#REF!</v>
      </c>
    </row>
    <row r="27" spans="1:25" x14ac:dyDescent="0.2">
      <c r="A27" s="29">
        <v>2100</v>
      </c>
      <c r="B27" s="282">
        <v>-29</v>
      </c>
      <c r="C27" s="314">
        <f>+C$6+'Daily Deals'!Q$27</f>
        <v>0</v>
      </c>
      <c r="D27" s="345">
        <v>50</v>
      </c>
      <c r="E27" s="345">
        <v>100</v>
      </c>
      <c r="F27" s="169">
        <v>54</v>
      </c>
      <c r="G27" s="169"/>
      <c r="H27" s="169"/>
      <c r="I27" s="337">
        <v>-50</v>
      </c>
      <c r="J27" s="337">
        <v>-125</v>
      </c>
      <c r="K27" s="171"/>
      <c r="L27" s="171"/>
      <c r="M27" s="171"/>
      <c r="N27" s="136">
        <f t="shared" si="0"/>
        <v>0</v>
      </c>
      <c r="P27" s="77">
        <v>2100</v>
      </c>
      <c r="Q27" s="73" t="e">
        <f>#REF!*-1</f>
        <v>#REF!</v>
      </c>
      <c r="R27" s="74" t="e">
        <f>#REF!*-1</f>
        <v>#REF!</v>
      </c>
      <c r="S27">
        <v>-1</v>
      </c>
      <c r="T27" t="e">
        <f t="shared" si="1"/>
        <v>#REF!</v>
      </c>
    </row>
    <row r="28" spans="1:25" x14ac:dyDescent="0.2">
      <c r="A28" s="29">
        <v>2200</v>
      </c>
      <c r="B28" s="282">
        <v>-29</v>
      </c>
      <c r="C28" s="314">
        <f>+C$6+'Daily Deals'!Q$27</f>
        <v>0</v>
      </c>
      <c r="D28" s="345">
        <v>50</v>
      </c>
      <c r="E28" s="345">
        <v>100</v>
      </c>
      <c r="F28" s="169">
        <v>54</v>
      </c>
      <c r="G28" s="169"/>
      <c r="H28" s="169"/>
      <c r="I28" s="337">
        <v>-50</v>
      </c>
      <c r="J28" s="337">
        <v>-125</v>
      </c>
      <c r="K28" s="171"/>
      <c r="L28" s="171"/>
      <c r="M28" s="171"/>
      <c r="N28" s="136">
        <f t="shared" si="0"/>
        <v>0</v>
      </c>
      <c r="P28" s="77">
        <v>2200</v>
      </c>
      <c r="Q28" s="73" t="e">
        <f>#REF!*-1</f>
        <v>#REF!</v>
      </c>
      <c r="R28" s="74" t="e">
        <f>#REF!*-1</f>
        <v>#REF!</v>
      </c>
      <c r="S28">
        <v>-1</v>
      </c>
      <c r="T28" t="e">
        <f t="shared" si="1"/>
        <v>#REF!</v>
      </c>
    </row>
    <row r="29" spans="1:25" x14ac:dyDescent="0.2">
      <c r="A29" s="29">
        <v>2300</v>
      </c>
      <c r="B29" s="282">
        <v>-29</v>
      </c>
      <c r="C29" s="314">
        <f>+C$6+'Daily Deals'!Q$27</f>
        <v>0</v>
      </c>
      <c r="D29" s="345">
        <v>50</v>
      </c>
      <c r="E29" s="345">
        <v>100</v>
      </c>
      <c r="F29" s="169">
        <v>54</v>
      </c>
      <c r="G29" s="169"/>
      <c r="H29" s="169"/>
      <c r="I29" s="337">
        <v>-50</v>
      </c>
      <c r="J29" s="337">
        <v>-125</v>
      </c>
      <c r="K29" s="171"/>
      <c r="L29" s="171"/>
      <c r="M29" s="171"/>
      <c r="N29" s="136">
        <f t="shared" si="0"/>
        <v>0</v>
      </c>
      <c r="P29" s="77">
        <v>2300</v>
      </c>
      <c r="Q29" s="73" t="e">
        <f>#REF!*-1</f>
        <v>#REF!</v>
      </c>
      <c r="R29" s="74" t="e">
        <f>#REF!*-1</f>
        <v>#REF!</v>
      </c>
      <c r="S29">
        <v>-1</v>
      </c>
      <c r="T29" t="e">
        <f t="shared" si="1"/>
        <v>#REF!</v>
      </c>
    </row>
    <row r="30" spans="1:25" ht="13.5" thickBot="1" x14ac:dyDescent="0.25">
      <c r="A30" s="37">
        <v>2400</v>
      </c>
      <c r="B30" s="281">
        <v>-29</v>
      </c>
      <c r="C30" s="315">
        <f>+C$6+'Daily Deals'!Q$27</f>
        <v>0</v>
      </c>
      <c r="D30" s="346">
        <v>50</v>
      </c>
      <c r="E30" s="346">
        <v>100</v>
      </c>
      <c r="F30" s="170">
        <v>54</v>
      </c>
      <c r="G30" s="170"/>
      <c r="H30" s="170"/>
      <c r="I30" s="338">
        <v>-50</v>
      </c>
      <c r="J30" s="338">
        <v>-125</v>
      </c>
      <c r="K30" s="214"/>
      <c r="L30" s="214"/>
      <c r="M30" s="214"/>
      <c r="N30" s="137">
        <f t="shared" si="0"/>
        <v>0</v>
      </c>
      <c r="P30" s="78">
        <v>2400</v>
      </c>
      <c r="Q30" s="73" t="e">
        <f>#REF!*-1</f>
        <v>#REF!</v>
      </c>
      <c r="R30" s="75" t="e">
        <f>#REF!*-1</f>
        <v>#REF!</v>
      </c>
      <c r="S30">
        <v>-1</v>
      </c>
      <c r="T30" t="e">
        <f t="shared" si="1"/>
        <v>#REF!</v>
      </c>
    </row>
    <row r="31" spans="1:25" ht="13.5" thickBot="1" x14ac:dyDescent="0.25">
      <c r="C31" s="177"/>
      <c r="M31" s="177"/>
      <c r="N31" s="70"/>
      <c r="P31" s="82" t="s">
        <v>36</v>
      </c>
      <c r="Q31" s="83" t="e">
        <f>SUM(Q7:Q30)</f>
        <v>#REF!</v>
      </c>
      <c r="R31" s="84" t="e">
        <f>SUM(R7:R30)</f>
        <v>#REF!</v>
      </c>
      <c r="T31" s="83" t="e">
        <f>SUM(T7:T30)</f>
        <v>#REF!</v>
      </c>
    </row>
    <row r="32" spans="1:25" x14ac:dyDescent="0.2">
      <c r="B32" s="44">
        <f>SUM(B7:B31)</f>
        <v>-996</v>
      </c>
      <c r="C32" s="177">
        <f t="shared" ref="C32:M32" si="2">SUM(C7:C30)</f>
        <v>0</v>
      </c>
      <c r="D32" s="177">
        <f>SUM(D7:D30)</f>
        <v>1200</v>
      </c>
      <c r="E32" s="177">
        <f>SUM(E7:E30)</f>
        <v>2400</v>
      </c>
      <c r="F32" s="177">
        <f>SUM(F7:F30)</f>
        <v>1596</v>
      </c>
      <c r="G32" s="177">
        <f>SUM(G7:G30)</f>
        <v>0</v>
      </c>
      <c r="H32" s="177">
        <f>SUM(H7:H30)</f>
        <v>0</v>
      </c>
      <c r="I32" s="177">
        <f t="shared" si="2"/>
        <v>-1200</v>
      </c>
      <c r="J32" s="177">
        <f t="shared" si="2"/>
        <v>-3000</v>
      </c>
      <c r="K32" s="177">
        <f t="shared" si="2"/>
        <v>0</v>
      </c>
      <c r="L32" s="177">
        <f>SUM(L7:L30)</f>
        <v>0</v>
      </c>
      <c r="M32" s="177">
        <f t="shared" si="2"/>
        <v>0</v>
      </c>
      <c r="N32" s="178">
        <f>SUM(N7:N31)</f>
        <v>0</v>
      </c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</row>
    <row r="33" spans="3:3" x14ac:dyDescent="0.2">
      <c r="C33" s="174"/>
    </row>
    <row r="34" spans="3:3" x14ac:dyDescent="0.2"/>
    <row r="35" spans="3:3" x14ac:dyDescent="0.2"/>
    <row r="36" spans="3:3" x14ac:dyDescent="0.2"/>
    <row r="37" spans="3:3" x14ac:dyDescent="0.2"/>
    <row r="38" spans="3:3" x14ac:dyDescent="0.2"/>
    <row r="39" spans="3:3" x14ac:dyDescent="0.2"/>
    <row r="40" spans="3:3" x14ac:dyDescent="0.2"/>
    <row r="41" spans="3:3" x14ac:dyDescent="0.2"/>
    <row r="42" spans="3:3" x14ac:dyDescent="0.2"/>
    <row r="43" spans="3:3" x14ac:dyDescent="0.2"/>
    <row r="44" spans="3:3" x14ac:dyDescent="0.2"/>
    <row r="45" spans="3:3" x14ac:dyDescent="0.2"/>
    <row r="46" spans="3:3" x14ac:dyDescent="0.2"/>
    <row r="47" spans="3:3" x14ac:dyDescent="0.2"/>
    <row r="48" spans="3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6"/>
  <dimension ref="A1:AL42"/>
  <sheetViews>
    <sheetView workbookViewId="0"/>
  </sheetViews>
  <sheetFormatPr defaultRowHeight="12.75" x14ac:dyDescent="0.2"/>
  <cols>
    <col min="1" max="1" width="12.5703125" customWidth="1"/>
    <col min="2" max="2" width="16.7109375" customWidth="1"/>
    <col min="3" max="4" width="12.140625" customWidth="1"/>
    <col min="5" max="5" width="15.42578125" customWidth="1"/>
    <col min="6" max="6" width="12.140625" customWidth="1"/>
    <col min="7" max="7" width="14.42578125" customWidth="1"/>
    <col min="8" max="9" width="14" customWidth="1"/>
    <col min="10" max="11" width="13.7109375" customWidth="1"/>
    <col min="12" max="12" width="11.7109375" customWidth="1"/>
    <col min="13" max="13" width="15.28515625" customWidth="1"/>
    <col min="14" max="14" width="10.85546875" customWidth="1"/>
    <col min="15" max="15" width="11" customWidth="1"/>
    <col min="16" max="18" width="6.5703125" customWidth="1"/>
    <col min="19" max="19" width="7.85546875" customWidth="1"/>
    <col min="20" max="20" width="7.5703125" customWidth="1"/>
    <col min="21" max="21" width="7.42578125" customWidth="1"/>
    <col min="22" max="22" width="9.28515625" customWidth="1"/>
    <col min="23" max="23" width="7.85546875" customWidth="1"/>
    <col min="24" max="24" width="12.28515625" customWidth="1"/>
  </cols>
  <sheetData>
    <row r="1" spans="1:38" x14ac:dyDescent="0.2">
      <c r="A1" s="88">
        <f>'PV-SHAPE'!A1</f>
        <v>37250</v>
      </c>
      <c r="B1" s="153">
        <f>WEEKDAY(A1)</f>
        <v>3</v>
      </c>
    </row>
    <row r="2" spans="1:38" ht="15" x14ac:dyDescent="0.2">
      <c r="A2" s="38"/>
      <c r="B2" s="44"/>
      <c r="C2" s="68"/>
      <c r="D2" s="224"/>
      <c r="E2" s="224"/>
      <c r="F2" s="224"/>
    </row>
    <row r="3" spans="1:38" x14ac:dyDescent="0.2">
      <c r="A3" s="39" t="s">
        <v>20</v>
      </c>
    </row>
    <row r="4" spans="1:38" ht="13.5" thickBot="1" x14ac:dyDescent="0.25">
      <c r="A4" s="30" t="s">
        <v>14</v>
      </c>
      <c r="B4" s="40" t="s">
        <v>136</v>
      </c>
      <c r="C4" s="127" t="s">
        <v>73</v>
      </c>
      <c r="D4" s="158" t="s">
        <v>190</v>
      </c>
      <c r="E4" s="158" t="s">
        <v>74</v>
      </c>
      <c r="F4" s="158" t="s">
        <v>168</v>
      </c>
      <c r="G4" s="141" t="s">
        <v>101</v>
      </c>
      <c r="H4" s="141" t="s">
        <v>101</v>
      </c>
      <c r="I4" s="141" t="s">
        <v>74</v>
      </c>
      <c r="J4" s="141" t="s">
        <v>74</v>
      </c>
      <c r="K4" s="48" t="s">
        <v>191</v>
      </c>
      <c r="L4" s="100" t="s">
        <v>18</v>
      </c>
    </row>
    <row r="5" spans="1:38" x14ac:dyDescent="0.2">
      <c r="A5" s="31" t="s">
        <v>15</v>
      </c>
      <c r="B5" s="42" t="s">
        <v>21</v>
      </c>
      <c r="C5" s="176" t="s">
        <v>66</v>
      </c>
      <c r="D5" s="160" t="s">
        <v>66</v>
      </c>
      <c r="E5" s="160" t="s">
        <v>66</v>
      </c>
      <c r="F5" s="160" t="s">
        <v>169</v>
      </c>
      <c r="G5" s="140" t="s">
        <v>64</v>
      </c>
      <c r="H5" s="140" t="s">
        <v>64</v>
      </c>
      <c r="I5" s="140" t="s">
        <v>64</v>
      </c>
      <c r="J5" s="107" t="s">
        <v>64</v>
      </c>
      <c r="K5" s="107" t="s">
        <v>154</v>
      </c>
      <c r="L5" s="104"/>
      <c r="N5" s="76" t="s">
        <v>33</v>
      </c>
      <c r="O5" s="71" t="s">
        <v>0</v>
      </c>
      <c r="P5" s="71" t="s">
        <v>0</v>
      </c>
      <c r="Q5" s="72"/>
    </row>
    <row r="6" spans="1:38" ht="13.5" thickBot="1" x14ac:dyDescent="0.25">
      <c r="A6" s="32" t="s">
        <v>16</v>
      </c>
      <c r="B6" s="92"/>
      <c r="C6" s="227"/>
      <c r="D6" s="227"/>
      <c r="E6" s="231"/>
      <c r="F6" s="227" t="s">
        <v>170</v>
      </c>
      <c r="G6" s="273"/>
      <c r="H6" s="273"/>
      <c r="I6" s="273"/>
      <c r="J6" s="228"/>
      <c r="K6" s="54"/>
      <c r="L6" s="100"/>
      <c r="N6" s="79" t="s">
        <v>20</v>
      </c>
      <c r="O6" s="80" t="s">
        <v>54</v>
      </c>
      <c r="P6" s="80" t="s">
        <v>55</v>
      </c>
      <c r="Q6" s="81"/>
    </row>
    <row r="7" spans="1:38" x14ac:dyDescent="0.2">
      <c r="A7" s="29">
        <v>100</v>
      </c>
      <c r="B7" s="241">
        <v>0</v>
      </c>
      <c r="C7" s="169"/>
      <c r="D7" s="169"/>
      <c r="E7" s="226"/>
      <c r="F7" s="169"/>
      <c r="G7" s="171"/>
      <c r="H7" s="171"/>
      <c r="I7" s="171"/>
      <c r="J7" s="50"/>
      <c r="K7" s="242"/>
      <c r="L7" s="244">
        <f t="shared" ref="L7:L30" si="0">SUM(B7:K7)</f>
        <v>0</v>
      </c>
      <c r="M7" s="249"/>
      <c r="N7" s="77">
        <v>100</v>
      </c>
      <c r="O7" s="126">
        <f t="shared" ref="O7:O30" si="1">K7*-1</f>
        <v>0</v>
      </c>
      <c r="P7" s="73">
        <f>(J7+K7)*-1</f>
        <v>0</v>
      </c>
      <c r="Q7" s="74"/>
      <c r="R7" s="89"/>
      <c r="S7" s="89"/>
      <c r="T7" s="89"/>
      <c r="U7" s="89"/>
      <c r="V7" s="89"/>
      <c r="W7" s="89"/>
      <c r="X7" s="89"/>
      <c r="Y7" s="89"/>
      <c r="Z7" s="89"/>
      <c r="AA7" s="89"/>
      <c r="AC7" s="89"/>
      <c r="AD7" s="89"/>
      <c r="AE7" s="89"/>
      <c r="AF7" s="89"/>
      <c r="AG7" s="89"/>
      <c r="AH7" s="89"/>
      <c r="AI7" s="89"/>
      <c r="AJ7" s="89"/>
      <c r="AK7" s="89"/>
      <c r="AL7" s="89"/>
    </row>
    <row r="8" spans="1:38" x14ac:dyDescent="0.2">
      <c r="A8" s="29">
        <v>200</v>
      </c>
      <c r="B8" s="241">
        <v>0</v>
      </c>
      <c r="C8" s="169"/>
      <c r="D8" s="169"/>
      <c r="E8" s="226"/>
      <c r="F8" s="169"/>
      <c r="G8" s="171"/>
      <c r="H8" s="171"/>
      <c r="I8" s="171"/>
      <c r="J8" s="50"/>
      <c r="K8" s="242"/>
      <c r="L8" s="218">
        <f t="shared" si="0"/>
        <v>0</v>
      </c>
      <c r="N8" s="77">
        <v>200</v>
      </c>
      <c r="O8" s="126">
        <f t="shared" si="1"/>
        <v>0</v>
      </c>
      <c r="P8" s="73">
        <f>(J8+K8)*-1</f>
        <v>0</v>
      </c>
      <c r="Q8" s="74"/>
      <c r="V8" s="89"/>
    </row>
    <row r="9" spans="1:38" x14ac:dyDescent="0.2">
      <c r="A9" s="29">
        <v>300</v>
      </c>
      <c r="B9" s="241">
        <v>0</v>
      </c>
      <c r="C9" s="169"/>
      <c r="D9" s="169"/>
      <c r="E9" s="226"/>
      <c r="F9" s="169"/>
      <c r="G9" s="171"/>
      <c r="H9" s="171"/>
      <c r="I9" s="171"/>
      <c r="J9" s="50"/>
      <c r="K9" s="171"/>
      <c r="L9" s="102">
        <f t="shared" si="0"/>
        <v>0</v>
      </c>
      <c r="N9" s="77">
        <v>300</v>
      </c>
      <c r="O9" s="126">
        <f t="shared" si="1"/>
        <v>0</v>
      </c>
      <c r="P9" s="73">
        <f t="shared" ref="P9:P30" si="2">(J9+K9)*-1</f>
        <v>0</v>
      </c>
      <c r="Q9" s="74"/>
    </row>
    <row r="10" spans="1:38" x14ac:dyDescent="0.2">
      <c r="A10" s="29">
        <v>400</v>
      </c>
      <c r="B10" s="241">
        <v>0</v>
      </c>
      <c r="C10" s="169"/>
      <c r="D10" s="169"/>
      <c r="E10" s="226"/>
      <c r="F10" s="169"/>
      <c r="G10" s="171"/>
      <c r="H10" s="171"/>
      <c r="I10" s="171"/>
      <c r="J10" s="50"/>
      <c r="K10" s="171"/>
      <c r="L10" s="102">
        <f t="shared" si="0"/>
        <v>0</v>
      </c>
      <c r="N10" s="77">
        <v>400</v>
      </c>
      <c r="O10" s="126">
        <f t="shared" si="1"/>
        <v>0</v>
      </c>
      <c r="P10" s="73">
        <f t="shared" si="2"/>
        <v>0</v>
      </c>
      <c r="Q10" s="74"/>
    </row>
    <row r="11" spans="1:38" x14ac:dyDescent="0.2">
      <c r="A11" s="29">
        <v>500</v>
      </c>
      <c r="B11" s="241">
        <v>0</v>
      </c>
      <c r="C11" s="169"/>
      <c r="D11" s="169"/>
      <c r="E11" s="226"/>
      <c r="F11" s="169"/>
      <c r="G11" s="171"/>
      <c r="H11" s="171"/>
      <c r="I11" s="171"/>
      <c r="J11" s="50"/>
      <c r="K11" s="171"/>
      <c r="L11" s="102">
        <f t="shared" si="0"/>
        <v>0</v>
      </c>
      <c r="N11" s="77">
        <v>500</v>
      </c>
      <c r="O11" s="126">
        <f t="shared" si="1"/>
        <v>0</v>
      </c>
      <c r="P11" s="73">
        <f t="shared" si="2"/>
        <v>0</v>
      </c>
      <c r="Q11" s="74"/>
    </row>
    <row r="12" spans="1:38" x14ac:dyDescent="0.2">
      <c r="A12" s="29">
        <v>600</v>
      </c>
      <c r="B12" s="241">
        <v>0</v>
      </c>
      <c r="C12" s="169"/>
      <c r="D12" s="169"/>
      <c r="E12" s="226"/>
      <c r="F12" s="169"/>
      <c r="G12" s="171"/>
      <c r="H12" s="171"/>
      <c r="I12" s="171"/>
      <c r="J12" s="50"/>
      <c r="K12" s="171"/>
      <c r="L12" s="102">
        <f>SUM(B12:K12)</f>
        <v>0</v>
      </c>
      <c r="N12" s="77">
        <v>600</v>
      </c>
      <c r="O12" s="126">
        <f>K12*-1</f>
        <v>0</v>
      </c>
      <c r="P12" s="73">
        <f>(J12+K12)*-1</f>
        <v>0</v>
      </c>
      <c r="Q12" s="74"/>
    </row>
    <row r="13" spans="1:38" x14ac:dyDescent="0.2">
      <c r="A13" s="29">
        <v>700</v>
      </c>
      <c r="B13" s="241">
        <v>0</v>
      </c>
      <c r="C13" s="169"/>
      <c r="D13" s="169"/>
      <c r="E13" s="226"/>
      <c r="F13" s="169"/>
      <c r="G13" s="171"/>
      <c r="H13" s="171"/>
      <c r="I13" s="171"/>
      <c r="J13" s="171"/>
      <c r="K13" s="171"/>
      <c r="L13" s="102">
        <f>SUM(B13:K13)</f>
        <v>0</v>
      </c>
      <c r="N13" s="77">
        <v>700</v>
      </c>
      <c r="O13" s="126">
        <f>K13*-1</f>
        <v>0</v>
      </c>
      <c r="P13" s="73">
        <f>(J13+K13)*-1</f>
        <v>0</v>
      </c>
      <c r="Q13" s="74"/>
    </row>
    <row r="14" spans="1:38" x14ac:dyDescent="0.2">
      <c r="A14" s="29">
        <v>800</v>
      </c>
      <c r="B14" s="241">
        <v>0</v>
      </c>
      <c r="C14" s="169"/>
      <c r="D14" s="169"/>
      <c r="E14" s="226"/>
      <c r="F14" s="169"/>
      <c r="G14" s="171"/>
      <c r="H14" s="171"/>
      <c r="I14" s="171"/>
      <c r="J14" s="171"/>
      <c r="K14" s="171"/>
      <c r="L14" s="102">
        <f>SUM(B14:K14)</f>
        <v>0</v>
      </c>
      <c r="N14" s="77">
        <v>800</v>
      </c>
      <c r="O14" s="126">
        <f>K14*-1</f>
        <v>0</v>
      </c>
      <c r="P14" s="73">
        <f>(J14+K14)*-1</f>
        <v>0</v>
      </c>
      <c r="Q14" s="74"/>
    </row>
    <row r="15" spans="1:38" x14ac:dyDescent="0.2">
      <c r="A15" s="29">
        <v>900</v>
      </c>
      <c r="B15" s="241">
        <v>0</v>
      </c>
      <c r="C15" s="169"/>
      <c r="D15" s="169"/>
      <c r="E15" s="169"/>
      <c r="F15" s="169"/>
      <c r="G15" s="171"/>
      <c r="H15" s="171"/>
      <c r="I15" s="171"/>
      <c r="J15" s="171"/>
      <c r="K15" s="171"/>
      <c r="L15" s="102">
        <f t="shared" si="0"/>
        <v>0</v>
      </c>
      <c r="N15" s="77">
        <v>900</v>
      </c>
      <c r="O15" s="126">
        <f t="shared" si="1"/>
        <v>0</v>
      </c>
      <c r="P15" s="73">
        <f t="shared" si="2"/>
        <v>0</v>
      </c>
      <c r="Q15" s="74"/>
    </row>
    <row r="16" spans="1:38" x14ac:dyDescent="0.2">
      <c r="A16" s="29">
        <v>1000</v>
      </c>
      <c r="B16" s="241">
        <v>0</v>
      </c>
      <c r="C16" s="169"/>
      <c r="D16" s="169"/>
      <c r="E16" s="169"/>
      <c r="F16" s="169"/>
      <c r="G16" s="171"/>
      <c r="H16" s="171"/>
      <c r="I16" s="171"/>
      <c r="J16" s="171"/>
      <c r="K16" s="171"/>
      <c r="L16" s="102">
        <f t="shared" si="0"/>
        <v>0</v>
      </c>
      <c r="N16" s="77">
        <v>1000</v>
      </c>
      <c r="O16" s="126">
        <f t="shared" si="1"/>
        <v>0</v>
      </c>
      <c r="P16" s="73">
        <f t="shared" si="2"/>
        <v>0</v>
      </c>
      <c r="Q16" s="74"/>
    </row>
    <row r="17" spans="1:17" x14ac:dyDescent="0.2">
      <c r="A17" s="29">
        <v>1100</v>
      </c>
      <c r="B17" s="241">
        <v>0</v>
      </c>
      <c r="C17" s="169"/>
      <c r="D17" s="169"/>
      <c r="E17" s="169"/>
      <c r="F17" s="169"/>
      <c r="G17" s="171"/>
      <c r="H17" s="171"/>
      <c r="I17" s="171"/>
      <c r="J17" s="171"/>
      <c r="K17" s="171"/>
      <c r="L17" s="102">
        <f t="shared" si="0"/>
        <v>0</v>
      </c>
      <c r="N17" s="77">
        <v>1100</v>
      </c>
      <c r="O17" s="126">
        <f t="shared" si="1"/>
        <v>0</v>
      </c>
      <c r="P17" s="73">
        <f t="shared" si="2"/>
        <v>0</v>
      </c>
      <c r="Q17" s="74"/>
    </row>
    <row r="18" spans="1:17" x14ac:dyDescent="0.2">
      <c r="A18" s="29">
        <v>1200</v>
      </c>
      <c r="B18" s="241">
        <v>0</v>
      </c>
      <c r="C18" s="169"/>
      <c r="D18" s="169"/>
      <c r="E18" s="169"/>
      <c r="F18" s="169"/>
      <c r="G18" s="171"/>
      <c r="H18" s="171"/>
      <c r="I18" s="171"/>
      <c r="J18" s="171"/>
      <c r="K18" s="171"/>
      <c r="L18" s="102">
        <f t="shared" si="0"/>
        <v>0</v>
      </c>
      <c r="N18" s="77">
        <v>1200</v>
      </c>
      <c r="O18" s="126">
        <f t="shared" si="1"/>
        <v>0</v>
      </c>
      <c r="P18" s="73">
        <f t="shared" si="2"/>
        <v>0</v>
      </c>
      <c r="Q18" s="74"/>
    </row>
    <row r="19" spans="1:17" x14ac:dyDescent="0.2">
      <c r="A19" s="29">
        <v>1300</v>
      </c>
      <c r="B19" s="241">
        <v>0</v>
      </c>
      <c r="C19" s="169"/>
      <c r="D19" s="169"/>
      <c r="E19" s="169"/>
      <c r="F19" s="169"/>
      <c r="G19" s="171"/>
      <c r="H19" s="171"/>
      <c r="I19" s="171"/>
      <c r="J19" s="171"/>
      <c r="K19" s="171"/>
      <c r="L19" s="102">
        <f t="shared" si="0"/>
        <v>0</v>
      </c>
      <c r="N19" s="77">
        <v>1300</v>
      </c>
      <c r="O19" s="126">
        <f t="shared" si="1"/>
        <v>0</v>
      </c>
      <c r="P19" s="73">
        <f t="shared" si="2"/>
        <v>0</v>
      </c>
      <c r="Q19" s="74"/>
    </row>
    <row r="20" spans="1:17" x14ac:dyDescent="0.2">
      <c r="A20" s="29">
        <v>1400</v>
      </c>
      <c r="B20" s="241">
        <v>0</v>
      </c>
      <c r="C20" s="169"/>
      <c r="D20" s="169"/>
      <c r="E20" s="169"/>
      <c r="F20" s="169"/>
      <c r="G20" s="171"/>
      <c r="H20" s="171"/>
      <c r="I20" s="171"/>
      <c r="J20" s="171"/>
      <c r="K20" s="171"/>
      <c r="L20" s="102">
        <f t="shared" si="0"/>
        <v>0</v>
      </c>
      <c r="N20" s="77">
        <v>1400</v>
      </c>
      <c r="O20" s="126">
        <f t="shared" si="1"/>
        <v>0</v>
      </c>
      <c r="P20" s="73">
        <f t="shared" si="2"/>
        <v>0</v>
      </c>
      <c r="Q20" s="74"/>
    </row>
    <row r="21" spans="1:17" x14ac:dyDescent="0.2">
      <c r="A21" s="29">
        <v>1500</v>
      </c>
      <c r="B21" s="241">
        <v>0</v>
      </c>
      <c r="C21" s="169"/>
      <c r="D21" s="169"/>
      <c r="E21" s="169"/>
      <c r="F21" s="169"/>
      <c r="G21" s="171"/>
      <c r="H21" s="171"/>
      <c r="I21" s="171"/>
      <c r="J21" s="171"/>
      <c r="K21" s="171"/>
      <c r="L21" s="102">
        <f t="shared" si="0"/>
        <v>0</v>
      </c>
      <c r="N21" s="77">
        <v>1500</v>
      </c>
      <c r="O21" s="126">
        <f t="shared" si="1"/>
        <v>0</v>
      </c>
      <c r="P21" s="73">
        <f t="shared" si="2"/>
        <v>0</v>
      </c>
      <c r="Q21" s="74"/>
    </row>
    <row r="22" spans="1:17" x14ac:dyDescent="0.2">
      <c r="A22" s="29">
        <v>1600</v>
      </c>
      <c r="B22" s="241">
        <v>0</v>
      </c>
      <c r="C22" s="169"/>
      <c r="D22" s="169"/>
      <c r="E22" s="169"/>
      <c r="F22" s="169"/>
      <c r="G22" s="171"/>
      <c r="H22" s="171"/>
      <c r="I22" s="171"/>
      <c r="J22" s="171"/>
      <c r="K22" s="171"/>
      <c r="L22" s="102">
        <f t="shared" si="0"/>
        <v>0</v>
      </c>
      <c r="N22" s="77">
        <v>1600</v>
      </c>
      <c r="O22" s="126">
        <f t="shared" si="1"/>
        <v>0</v>
      </c>
      <c r="P22" s="73">
        <f t="shared" si="2"/>
        <v>0</v>
      </c>
      <c r="Q22" s="74"/>
    </row>
    <row r="23" spans="1:17" x14ac:dyDescent="0.2">
      <c r="A23" s="29">
        <v>1700</v>
      </c>
      <c r="B23" s="241">
        <v>0</v>
      </c>
      <c r="C23" s="169"/>
      <c r="D23" s="169"/>
      <c r="E23" s="169"/>
      <c r="F23" s="169"/>
      <c r="G23" s="171"/>
      <c r="H23" s="171"/>
      <c r="I23" s="171"/>
      <c r="J23" s="334"/>
      <c r="K23" s="171"/>
      <c r="L23" s="102">
        <f t="shared" si="0"/>
        <v>0</v>
      </c>
      <c r="N23" s="77">
        <v>1700</v>
      </c>
      <c r="O23" s="126">
        <f t="shared" si="1"/>
        <v>0</v>
      </c>
      <c r="P23" s="73">
        <f t="shared" si="2"/>
        <v>0</v>
      </c>
      <c r="Q23" s="74"/>
    </row>
    <row r="24" spans="1:17" x14ac:dyDescent="0.2">
      <c r="A24" s="29">
        <v>1800</v>
      </c>
      <c r="B24" s="241">
        <v>0</v>
      </c>
      <c r="C24" s="169"/>
      <c r="D24" s="169"/>
      <c r="E24" s="169"/>
      <c r="F24" s="169"/>
      <c r="G24" s="171"/>
      <c r="H24" s="171"/>
      <c r="I24" s="171"/>
      <c r="J24" s="334"/>
      <c r="K24" s="171"/>
      <c r="L24" s="102">
        <f t="shared" si="0"/>
        <v>0</v>
      </c>
      <c r="N24" s="77">
        <v>1800</v>
      </c>
      <c r="O24" s="126">
        <f t="shared" si="1"/>
        <v>0</v>
      </c>
      <c r="P24" s="73">
        <f t="shared" si="2"/>
        <v>0</v>
      </c>
      <c r="Q24" s="74"/>
    </row>
    <row r="25" spans="1:17" x14ac:dyDescent="0.2">
      <c r="A25" s="29">
        <v>1900</v>
      </c>
      <c r="B25" s="241">
        <v>0</v>
      </c>
      <c r="C25" s="169"/>
      <c r="D25" s="169"/>
      <c r="E25" s="169"/>
      <c r="F25" s="169"/>
      <c r="G25" s="171"/>
      <c r="H25" s="171"/>
      <c r="I25" s="171"/>
      <c r="J25" s="171"/>
      <c r="K25" s="171"/>
      <c r="L25" s="102">
        <f t="shared" si="0"/>
        <v>0</v>
      </c>
      <c r="N25" s="77">
        <v>1900</v>
      </c>
      <c r="O25" s="126">
        <f t="shared" si="1"/>
        <v>0</v>
      </c>
      <c r="P25" s="73">
        <f t="shared" si="2"/>
        <v>0</v>
      </c>
      <c r="Q25" s="74"/>
    </row>
    <row r="26" spans="1:17" x14ac:dyDescent="0.2">
      <c r="A26" s="29">
        <v>2000</v>
      </c>
      <c r="B26" s="241">
        <v>0</v>
      </c>
      <c r="C26" s="169"/>
      <c r="D26" s="169"/>
      <c r="E26" s="169"/>
      <c r="F26" s="169"/>
      <c r="G26" s="171"/>
      <c r="H26" s="171"/>
      <c r="I26" s="171"/>
      <c r="J26" s="171"/>
      <c r="K26" s="171"/>
      <c r="L26" s="102">
        <f t="shared" si="0"/>
        <v>0</v>
      </c>
      <c r="N26" s="77">
        <v>2000</v>
      </c>
      <c r="O26" s="126">
        <f t="shared" si="1"/>
        <v>0</v>
      </c>
      <c r="P26" s="73">
        <f t="shared" si="2"/>
        <v>0</v>
      </c>
      <c r="Q26" s="74"/>
    </row>
    <row r="27" spans="1:17" x14ac:dyDescent="0.2">
      <c r="A27" s="29">
        <v>2100</v>
      </c>
      <c r="B27" s="241">
        <v>0</v>
      </c>
      <c r="C27" s="169"/>
      <c r="D27" s="169"/>
      <c r="E27" s="169"/>
      <c r="F27" s="169"/>
      <c r="G27" s="171"/>
      <c r="H27" s="171"/>
      <c r="I27" s="171"/>
      <c r="J27" s="171"/>
      <c r="K27" s="171"/>
      <c r="L27" s="102">
        <f t="shared" si="0"/>
        <v>0</v>
      </c>
      <c r="N27" s="77">
        <v>2100</v>
      </c>
      <c r="O27" s="126">
        <f t="shared" si="1"/>
        <v>0</v>
      </c>
      <c r="P27" s="73">
        <f t="shared" si="2"/>
        <v>0</v>
      </c>
      <c r="Q27" s="74"/>
    </row>
    <row r="28" spans="1:17" x14ac:dyDescent="0.2">
      <c r="A28" s="29">
        <v>2200</v>
      </c>
      <c r="B28" s="241">
        <v>0</v>
      </c>
      <c r="C28" s="169"/>
      <c r="D28" s="169"/>
      <c r="E28" s="226"/>
      <c r="F28" s="169"/>
      <c r="G28" s="171"/>
      <c r="H28" s="171"/>
      <c r="I28" s="171"/>
      <c r="J28" s="171"/>
      <c r="K28" s="171"/>
      <c r="L28" s="102">
        <f t="shared" si="0"/>
        <v>0</v>
      </c>
      <c r="N28" s="77">
        <v>2200</v>
      </c>
      <c r="O28" s="126">
        <f t="shared" si="1"/>
        <v>0</v>
      </c>
      <c r="P28" s="73">
        <f t="shared" si="2"/>
        <v>0</v>
      </c>
      <c r="Q28" s="74"/>
    </row>
    <row r="29" spans="1:17" x14ac:dyDescent="0.2">
      <c r="A29" s="29">
        <v>2300</v>
      </c>
      <c r="B29" s="241">
        <v>0</v>
      </c>
      <c r="C29" s="169"/>
      <c r="D29" s="169"/>
      <c r="E29" s="226"/>
      <c r="F29" s="169"/>
      <c r="G29" s="171"/>
      <c r="H29" s="171"/>
      <c r="I29" s="171"/>
      <c r="J29" s="50"/>
      <c r="K29" s="171"/>
      <c r="L29" s="102">
        <f t="shared" si="0"/>
        <v>0</v>
      </c>
      <c r="N29" s="77">
        <v>2300</v>
      </c>
      <c r="O29" s="126">
        <f t="shared" si="1"/>
        <v>0</v>
      </c>
      <c r="P29" s="73">
        <f t="shared" si="2"/>
        <v>0</v>
      </c>
      <c r="Q29" s="74"/>
    </row>
    <row r="30" spans="1:17" ht="13.5" thickBot="1" x14ac:dyDescent="0.25">
      <c r="A30" s="37">
        <v>2400</v>
      </c>
      <c r="B30" s="157">
        <v>0</v>
      </c>
      <c r="C30" s="170"/>
      <c r="D30" s="170"/>
      <c r="E30" s="170"/>
      <c r="F30" s="170"/>
      <c r="G30" s="214"/>
      <c r="H30" s="214"/>
      <c r="I30" s="214"/>
      <c r="J30" s="33"/>
      <c r="K30" s="214"/>
      <c r="L30" s="120">
        <f t="shared" si="0"/>
        <v>0</v>
      </c>
      <c r="N30" s="78">
        <v>2400</v>
      </c>
      <c r="O30" s="126">
        <f t="shared" si="1"/>
        <v>0</v>
      </c>
      <c r="P30" s="73">
        <f t="shared" si="2"/>
        <v>0</v>
      </c>
      <c r="Q30" s="75"/>
    </row>
    <row r="31" spans="1:17" ht="13.5" thickBot="1" x14ac:dyDescent="0.25">
      <c r="B31" s="330"/>
      <c r="E31" s="108"/>
      <c r="N31" s="82" t="s">
        <v>36</v>
      </c>
      <c r="O31" s="83">
        <f>SUM(O7:O30)</f>
        <v>0</v>
      </c>
      <c r="P31" s="83">
        <f>SUM(P7:P30)</f>
        <v>0</v>
      </c>
      <c r="Q31" s="84">
        <f>SUM(Q7:Q30)</f>
        <v>0</v>
      </c>
    </row>
    <row r="32" spans="1:17" x14ac:dyDescent="0.2">
      <c r="B32" s="44">
        <f>SUM(B7:B31)</f>
        <v>0</v>
      </c>
      <c r="C32" s="177">
        <f t="shared" ref="C32:H32" si="3">SUM(C7:C30)</f>
        <v>0</v>
      </c>
      <c r="D32" s="262">
        <f t="shared" si="3"/>
        <v>0</v>
      </c>
      <c r="E32" s="262">
        <f t="shared" si="3"/>
        <v>0</v>
      </c>
      <c r="F32" s="262">
        <f t="shared" si="3"/>
        <v>0</v>
      </c>
      <c r="G32" s="177">
        <f t="shared" si="3"/>
        <v>0</v>
      </c>
      <c r="H32" s="177">
        <f t="shared" si="3"/>
        <v>0</v>
      </c>
      <c r="I32" s="263">
        <f>SUM(I8:I30)</f>
        <v>0</v>
      </c>
      <c r="J32" s="177">
        <f>SUM(J7:J30)</f>
        <v>0</v>
      </c>
      <c r="K32" s="177">
        <f>SUM(K7:K30)</f>
        <v>0</v>
      </c>
      <c r="L32" s="44">
        <f>SUM(L7:L31)</f>
        <v>0</v>
      </c>
    </row>
    <row r="33" spans="2:14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7" spans="2:14" x14ac:dyDescent="0.2">
      <c r="B37" s="219" t="s">
        <v>172</v>
      </c>
    </row>
    <row r="38" spans="2:14" x14ac:dyDescent="0.2">
      <c r="B38" s="308">
        <v>0</v>
      </c>
    </row>
    <row r="41" spans="2:14" x14ac:dyDescent="0.2">
      <c r="B41" s="219" t="s">
        <v>172</v>
      </c>
    </row>
    <row r="42" spans="2:14" x14ac:dyDescent="0.2">
      <c r="B42" s="308">
        <v>0</v>
      </c>
    </row>
  </sheetData>
  <phoneticPr fontId="3" type="noConversion"/>
  <pageMargins left="0.24" right="0.2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7"/>
  <dimension ref="A1:AL33"/>
  <sheetViews>
    <sheetView workbookViewId="0"/>
  </sheetViews>
  <sheetFormatPr defaultRowHeight="12.75" x14ac:dyDescent="0.2"/>
  <cols>
    <col min="1" max="1" width="11.28515625" customWidth="1"/>
    <col min="2" max="2" width="16.7109375" customWidth="1"/>
    <col min="3" max="4" width="12.140625" customWidth="1"/>
    <col min="5" max="5" width="15.42578125" customWidth="1"/>
    <col min="6" max="6" width="12.140625" customWidth="1"/>
    <col min="7" max="7" width="14.42578125" customWidth="1"/>
    <col min="8" max="9" width="14" customWidth="1"/>
    <col min="10" max="11" width="13.7109375" customWidth="1"/>
    <col min="12" max="12" width="11.7109375" customWidth="1"/>
    <col min="13" max="13" width="15.28515625" customWidth="1"/>
    <col min="14" max="14" width="10.85546875" customWidth="1"/>
    <col min="15" max="15" width="11" customWidth="1"/>
    <col min="16" max="18" width="6.5703125" customWidth="1"/>
    <col min="19" max="19" width="7.85546875" customWidth="1"/>
    <col min="20" max="20" width="7.5703125" customWidth="1"/>
    <col min="21" max="21" width="7.42578125" customWidth="1"/>
    <col min="22" max="22" width="9.28515625" customWidth="1"/>
    <col min="23" max="23" width="7.85546875" customWidth="1"/>
    <col min="24" max="24" width="12.28515625" customWidth="1"/>
  </cols>
  <sheetData>
    <row r="1" spans="1:38" x14ac:dyDescent="0.2">
      <c r="A1" s="88">
        <f>'PV-SHAPE'!A1+1</f>
        <v>37251</v>
      </c>
      <c r="B1" s="153">
        <f>WEEKDAY(A1)</f>
        <v>4</v>
      </c>
    </row>
    <row r="2" spans="1:38" ht="15" x14ac:dyDescent="0.2">
      <c r="A2" s="38"/>
      <c r="B2" s="44"/>
      <c r="C2" s="68"/>
      <c r="D2" s="224"/>
      <c r="E2" s="224"/>
      <c r="F2" s="224"/>
    </row>
    <row r="3" spans="1:38" x14ac:dyDescent="0.2">
      <c r="A3" s="39" t="s">
        <v>20</v>
      </c>
    </row>
    <row r="4" spans="1:38" ht="13.5" thickBot="1" x14ac:dyDescent="0.25">
      <c r="A4" s="30" t="s">
        <v>14</v>
      </c>
      <c r="B4" s="40" t="s">
        <v>136</v>
      </c>
      <c r="C4" s="127" t="s">
        <v>207</v>
      </c>
      <c r="D4" s="158" t="s">
        <v>65</v>
      </c>
      <c r="E4" s="158" t="s">
        <v>101</v>
      </c>
      <c r="F4" s="158" t="s">
        <v>168</v>
      </c>
      <c r="G4" s="141" t="s">
        <v>101</v>
      </c>
      <c r="H4" s="141" t="s">
        <v>101</v>
      </c>
      <c r="I4" s="141" t="s">
        <v>74</v>
      </c>
      <c r="J4" s="48" t="s">
        <v>65</v>
      </c>
      <c r="K4" s="48" t="s">
        <v>56</v>
      </c>
      <c r="L4" s="100" t="s">
        <v>18</v>
      </c>
    </row>
    <row r="5" spans="1:38" x14ac:dyDescent="0.2">
      <c r="A5" s="31" t="s">
        <v>15</v>
      </c>
      <c r="B5" s="42" t="s">
        <v>21</v>
      </c>
      <c r="C5" s="176" t="s">
        <v>66</v>
      </c>
      <c r="D5" s="160" t="s">
        <v>66</v>
      </c>
      <c r="E5" s="160" t="s">
        <v>122</v>
      </c>
      <c r="F5" s="160" t="s">
        <v>169</v>
      </c>
      <c r="G5" s="140" t="s">
        <v>64</v>
      </c>
      <c r="H5" s="140" t="s">
        <v>64</v>
      </c>
      <c r="I5" s="140" t="s">
        <v>64</v>
      </c>
      <c r="J5" s="107" t="s">
        <v>64</v>
      </c>
      <c r="K5" s="49"/>
      <c r="L5" s="104"/>
      <c r="N5" s="76" t="s">
        <v>33</v>
      </c>
      <c r="O5" s="71" t="s">
        <v>0</v>
      </c>
      <c r="P5" s="71" t="s">
        <v>0</v>
      </c>
      <c r="Q5" s="72"/>
    </row>
    <row r="6" spans="1:38" ht="13.5" thickBot="1" x14ac:dyDescent="0.25">
      <c r="A6" s="32" t="s">
        <v>16</v>
      </c>
      <c r="B6" s="92"/>
      <c r="C6" s="227">
        <v>32</v>
      </c>
      <c r="D6" s="227"/>
      <c r="E6" s="231"/>
      <c r="F6" s="227" t="s">
        <v>170</v>
      </c>
      <c r="G6" s="273">
        <v>30</v>
      </c>
      <c r="H6" s="273"/>
      <c r="I6" s="273">
        <v>30</v>
      </c>
      <c r="J6" s="273"/>
      <c r="K6" s="54"/>
      <c r="L6" s="100"/>
      <c r="N6" s="79" t="s">
        <v>20</v>
      </c>
      <c r="O6" s="80" t="s">
        <v>54</v>
      </c>
      <c r="P6" s="80" t="s">
        <v>55</v>
      </c>
      <c r="Q6" s="81"/>
    </row>
    <row r="7" spans="1:38" x14ac:dyDescent="0.2">
      <c r="A7" s="29">
        <v>100</v>
      </c>
      <c r="B7" s="241">
        <v>0</v>
      </c>
      <c r="C7" s="169"/>
      <c r="D7" s="169"/>
      <c r="E7" s="226"/>
      <c r="F7" s="169"/>
      <c r="G7" s="171"/>
      <c r="H7" s="171"/>
      <c r="I7" s="171"/>
      <c r="J7" s="50"/>
      <c r="K7" s="242"/>
      <c r="L7" s="244">
        <f t="shared" ref="L7:L30" si="0">SUM(B7:K7)</f>
        <v>0</v>
      </c>
      <c r="M7" s="249"/>
      <c r="N7" s="77">
        <v>100</v>
      </c>
      <c r="O7" s="126">
        <f t="shared" ref="O7:O30" si="1">K7*-1</f>
        <v>0</v>
      </c>
      <c r="P7" s="73">
        <f t="shared" ref="P7:P30" si="2">(J7+K7)*-1</f>
        <v>0</v>
      </c>
      <c r="Q7" s="74"/>
      <c r="R7" s="89"/>
      <c r="S7" s="89"/>
      <c r="T7" s="89"/>
      <c r="U7" s="89"/>
      <c r="V7" s="89"/>
      <c r="W7" s="89"/>
      <c r="X7" s="89"/>
      <c r="Y7" s="89"/>
      <c r="Z7" s="89"/>
      <c r="AA7" s="89"/>
      <c r="AC7" s="89"/>
      <c r="AD7" s="89"/>
      <c r="AE7" s="89"/>
      <c r="AF7" s="89"/>
      <c r="AG7" s="89"/>
      <c r="AH7" s="89"/>
      <c r="AI7" s="89"/>
      <c r="AJ7" s="89"/>
      <c r="AK7" s="89"/>
      <c r="AL7" s="89"/>
    </row>
    <row r="8" spans="1:38" x14ac:dyDescent="0.2">
      <c r="A8" s="29">
        <v>200</v>
      </c>
      <c r="B8" s="241">
        <v>0</v>
      </c>
      <c r="C8" s="169"/>
      <c r="D8" s="169"/>
      <c r="E8" s="226"/>
      <c r="F8" s="169"/>
      <c r="G8" s="171"/>
      <c r="H8" s="171"/>
      <c r="I8" s="171"/>
      <c r="J8" s="50"/>
      <c r="K8" s="242"/>
      <c r="L8" s="218">
        <f t="shared" si="0"/>
        <v>0</v>
      </c>
      <c r="N8" s="77">
        <v>200</v>
      </c>
      <c r="O8" s="126">
        <f t="shared" si="1"/>
        <v>0</v>
      </c>
      <c r="P8" s="73">
        <f t="shared" si="2"/>
        <v>0</v>
      </c>
      <c r="Q8" s="74"/>
      <c r="V8" s="89"/>
    </row>
    <row r="9" spans="1:38" x14ac:dyDescent="0.2">
      <c r="A9" s="29">
        <v>300</v>
      </c>
      <c r="B9" s="70">
        <v>0</v>
      </c>
      <c r="C9" s="169"/>
      <c r="D9" s="169"/>
      <c r="E9" s="226"/>
      <c r="F9" s="169"/>
      <c r="G9" s="171"/>
      <c r="H9" s="171"/>
      <c r="I9" s="171"/>
      <c r="J9" s="50"/>
      <c r="K9" s="171"/>
      <c r="L9" s="102">
        <f t="shared" si="0"/>
        <v>0</v>
      </c>
      <c r="N9" s="77">
        <v>300</v>
      </c>
      <c r="O9" s="126">
        <f t="shared" si="1"/>
        <v>0</v>
      </c>
      <c r="P9" s="73">
        <f t="shared" si="2"/>
        <v>0</v>
      </c>
      <c r="Q9" s="74"/>
    </row>
    <row r="10" spans="1:38" x14ac:dyDescent="0.2">
      <c r="A10" s="29">
        <v>400</v>
      </c>
      <c r="B10" s="70">
        <v>0</v>
      </c>
      <c r="C10" s="169"/>
      <c r="D10" s="169"/>
      <c r="E10" s="226"/>
      <c r="F10" s="169"/>
      <c r="G10" s="171"/>
      <c r="H10" s="171"/>
      <c r="I10" s="171"/>
      <c r="J10" s="50"/>
      <c r="K10" s="171"/>
      <c r="L10" s="102">
        <f t="shared" si="0"/>
        <v>0</v>
      </c>
      <c r="N10" s="77">
        <v>400</v>
      </c>
      <c r="O10" s="126">
        <f t="shared" si="1"/>
        <v>0</v>
      </c>
      <c r="P10" s="73">
        <f t="shared" si="2"/>
        <v>0</v>
      </c>
      <c r="Q10" s="74"/>
    </row>
    <row r="11" spans="1:38" x14ac:dyDescent="0.2">
      <c r="A11" s="29">
        <v>500</v>
      </c>
      <c r="B11" s="70">
        <v>0</v>
      </c>
      <c r="C11" s="169"/>
      <c r="D11" s="169"/>
      <c r="E11" s="226"/>
      <c r="F11" s="169"/>
      <c r="G11" s="171"/>
      <c r="H11" s="171"/>
      <c r="I11" s="171"/>
      <c r="J11" s="50"/>
      <c r="K11" s="171"/>
      <c r="L11" s="102">
        <f t="shared" si="0"/>
        <v>0</v>
      </c>
      <c r="N11" s="77">
        <v>500</v>
      </c>
      <c r="O11" s="126">
        <f t="shared" si="1"/>
        <v>0</v>
      </c>
      <c r="P11" s="73">
        <f t="shared" si="2"/>
        <v>0</v>
      </c>
      <c r="Q11" s="74"/>
    </row>
    <row r="12" spans="1:38" x14ac:dyDescent="0.2">
      <c r="A12" s="29">
        <v>600</v>
      </c>
      <c r="B12" s="70">
        <v>0</v>
      </c>
      <c r="C12" s="169">
        <v>25</v>
      </c>
      <c r="D12" s="169"/>
      <c r="E12" s="226"/>
      <c r="F12" s="169"/>
      <c r="G12" s="171">
        <v>-25</v>
      </c>
      <c r="H12" s="171"/>
      <c r="I12" s="171"/>
      <c r="J12" s="50"/>
      <c r="K12" s="171"/>
      <c r="L12" s="102">
        <f t="shared" si="0"/>
        <v>0</v>
      </c>
      <c r="N12" s="77">
        <v>600</v>
      </c>
      <c r="O12" s="126">
        <f t="shared" si="1"/>
        <v>0</v>
      </c>
      <c r="P12" s="73">
        <f t="shared" si="2"/>
        <v>0</v>
      </c>
      <c r="Q12" s="74"/>
    </row>
    <row r="13" spans="1:38" x14ac:dyDescent="0.2">
      <c r="A13" s="29">
        <v>700</v>
      </c>
      <c r="B13" s="70">
        <v>0</v>
      </c>
      <c r="C13" s="169">
        <v>25</v>
      </c>
      <c r="D13" s="169"/>
      <c r="E13" s="226"/>
      <c r="F13" s="169">
        <v>25</v>
      </c>
      <c r="G13" s="171">
        <v>-25</v>
      </c>
      <c r="H13" s="171"/>
      <c r="I13" s="171">
        <v>-25</v>
      </c>
      <c r="J13" s="171"/>
      <c r="K13" s="171"/>
      <c r="L13" s="102">
        <f t="shared" si="0"/>
        <v>0</v>
      </c>
      <c r="N13" s="77">
        <v>700</v>
      </c>
      <c r="O13" s="126">
        <f t="shared" si="1"/>
        <v>0</v>
      </c>
      <c r="P13" s="73">
        <f t="shared" si="2"/>
        <v>0</v>
      </c>
      <c r="Q13" s="74"/>
    </row>
    <row r="14" spans="1:38" x14ac:dyDescent="0.2">
      <c r="A14" s="29">
        <v>800</v>
      </c>
      <c r="B14" s="70">
        <v>0</v>
      </c>
      <c r="C14" s="169">
        <v>25</v>
      </c>
      <c r="D14" s="169"/>
      <c r="E14" s="226"/>
      <c r="F14" s="169">
        <v>25</v>
      </c>
      <c r="G14" s="171">
        <v>-25</v>
      </c>
      <c r="H14" s="171"/>
      <c r="I14" s="171">
        <v>-25</v>
      </c>
      <c r="J14" s="171"/>
      <c r="K14" s="171"/>
      <c r="L14" s="102">
        <f t="shared" si="0"/>
        <v>0</v>
      </c>
      <c r="N14" s="77">
        <v>800</v>
      </c>
      <c r="O14" s="126">
        <f t="shared" si="1"/>
        <v>0</v>
      </c>
      <c r="P14" s="73">
        <f t="shared" si="2"/>
        <v>0</v>
      </c>
      <c r="Q14" s="74"/>
    </row>
    <row r="15" spans="1:38" x14ac:dyDescent="0.2">
      <c r="A15" s="29">
        <v>900</v>
      </c>
      <c r="B15" s="70">
        <v>0</v>
      </c>
      <c r="C15" s="169">
        <v>25</v>
      </c>
      <c r="D15" s="169"/>
      <c r="E15" s="226"/>
      <c r="F15" s="169">
        <v>25</v>
      </c>
      <c r="G15" s="171">
        <v>-25</v>
      </c>
      <c r="H15" s="171"/>
      <c r="I15" s="171">
        <v>-25</v>
      </c>
      <c r="J15" s="171"/>
      <c r="K15" s="171"/>
      <c r="L15" s="102">
        <f t="shared" si="0"/>
        <v>0</v>
      </c>
      <c r="N15" s="77">
        <v>900</v>
      </c>
      <c r="O15" s="126">
        <f t="shared" si="1"/>
        <v>0</v>
      </c>
      <c r="P15" s="73">
        <f t="shared" si="2"/>
        <v>0</v>
      </c>
      <c r="Q15" s="74"/>
    </row>
    <row r="16" spans="1:38" x14ac:dyDescent="0.2">
      <c r="A16" s="29">
        <v>1000</v>
      </c>
      <c r="B16" s="70">
        <v>0</v>
      </c>
      <c r="C16" s="169">
        <v>25</v>
      </c>
      <c r="D16" s="169"/>
      <c r="E16" s="226"/>
      <c r="F16" s="169">
        <v>25</v>
      </c>
      <c r="G16" s="171">
        <v>-25</v>
      </c>
      <c r="H16" s="171"/>
      <c r="I16" s="171">
        <v>-25</v>
      </c>
      <c r="J16" s="171"/>
      <c r="K16" s="171"/>
      <c r="L16" s="102">
        <f t="shared" si="0"/>
        <v>0</v>
      </c>
      <c r="N16" s="77">
        <v>1000</v>
      </c>
      <c r="O16" s="126">
        <f t="shared" si="1"/>
        <v>0</v>
      </c>
      <c r="P16" s="73">
        <f t="shared" si="2"/>
        <v>0</v>
      </c>
      <c r="Q16" s="74"/>
    </row>
    <row r="17" spans="1:17" x14ac:dyDescent="0.2">
      <c r="A17" s="29">
        <v>1100</v>
      </c>
      <c r="B17" s="70">
        <v>0</v>
      </c>
      <c r="C17" s="169">
        <v>25</v>
      </c>
      <c r="D17" s="169"/>
      <c r="E17" s="226"/>
      <c r="F17" s="169">
        <v>25</v>
      </c>
      <c r="G17" s="171">
        <v>-25</v>
      </c>
      <c r="H17" s="171"/>
      <c r="I17" s="171">
        <v>-25</v>
      </c>
      <c r="J17" s="171"/>
      <c r="K17" s="171"/>
      <c r="L17" s="102">
        <f t="shared" si="0"/>
        <v>0</v>
      </c>
      <c r="N17" s="77">
        <v>1100</v>
      </c>
      <c r="O17" s="126">
        <f t="shared" si="1"/>
        <v>0</v>
      </c>
      <c r="P17" s="73">
        <f t="shared" si="2"/>
        <v>0</v>
      </c>
      <c r="Q17" s="74"/>
    </row>
    <row r="18" spans="1:17" x14ac:dyDescent="0.2">
      <c r="A18" s="29">
        <v>1200</v>
      </c>
      <c r="B18" s="70">
        <v>0</v>
      </c>
      <c r="C18" s="169">
        <v>25</v>
      </c>
      <c r="D18" s="169"/>
      <c r="E18" s="226"/>
      <c r="F18" s="169">
        <v>25</v>
      </c>
      <c r="G18" s="171">
        <v>-25</v>
      </c>
      <c r="H18" s="171"/>
      <c r="I18" s="171">
        <v>-25</v>
      </c>
      <c r="J18" s="171"/>
      <c r="K18" s="171"/>
      <c r="L18" s="102">
        <f t="shared" si="0"/>
        <v>0</v>
      </c>
      <c r="N18" s="77">
        <v>1200</v>
      </c>
      <c r="O18" s="126">
        <f t="shared" si="1"/>
        <v>0</v>
      </c>
      <c r="P18" s="73">
        <f t="shared" si="2"/>
        <v>0</v>
      </c>
      <c r="Q18" s="74"/>
    </row>
    <row r="19" spans="1:17" x14ac:dyDescent="0.2">
      <c r="A19" s="29">
        <v>1300</v>
      </c>
      <c r="B19" s="70">
        <v>0</v>
      </c>
      <c r="C19" s="169">
        <v>25</v>
      </c>
      <c r="D19" s="169"/>
      <c r="E19" s="226"/>
      <c r="F19" s="169">
        <v>25</v>
      </c>
      <c r="G19" s="171">
        <v>-25</v>
      </c>
      <c r="H19" s="171"/>
      <c r="I19" s="171">
        <v>-25</v>
      </c>
      <c r="J19" s="171"/>
      <c r="K19" s="171"/>
      <c r="L19" s="102">
        <f t="shared" si="0"/>
        <v>0</v>
      </c>
      <c r="N19" s="77">
        <v>1300</v>
      </c>
      <c r="O19" s="126">
        <f t="shared" si="1"/>
        <v>0</v>
      </c>
      <c r="P19" s="73">
        <f t="shared" si="2"/>
        <v>0</v>
      </c>
      <c r="Q19" s="74"/>
    </row>
    <row r="20" spans="1:17" x14ac:dyDescent="0.2">
      <c r="A20" s="29">
        <v>1400</v>
      </c>
      <c r="B20" s="70">
        <v>0</v>
      </c>
      <c r="C20" s="169">
        <v>25</v>
      </c>
      <c r="D20" s="169"/>
      <c r="E20" s="226"/>
      <c r="F20" s="169">
        <v>25</v>
      </c>
      <c r="G20" s="171">
        <v>-25</v>
      </c>
      <c r="H20" s="171"/>
      <c r="I20" s="171">
        <v>-25</v>
      </c>
      <c r="J20" s="171"/>
      <c r="K20" s="171"/>
      <c r="L20" s="102">
        <f t="shared" si="0"/>
        <v>0</v>
      </c>
      <c r="N20" s="77">
        <v>1400</v>
      </c>
      <c r="O20" s="126">
        <f t="shared" si="1"/>
        <v>0</v>
      </c>
      <c r="P20" s="73">
        <f t="shared" si="2"/>
        <v>0</v>
      </c>
      <c r="Q20" s="74"/>
    </row>
    <row r="21" spans="1:17" x14ac:dyDescent="0.2">
      <c r="A21" s="29">
        <v>1500</v>
      </c>
      <c r="B21" s="70">
        <v>0</v>
      </c>
      <c r="C21" s="169">
        <v>25</v>
      </c>
      <c r="D21" s="169"/>
      <c r="E21" s="226"/>
      <c r="F21" s="169">
        <v>25</v>
      </c>
      <c r="G21" s="171">
        <v>-25</v>
      </c>
      <c r="H21" s="171"/>
      <c r="I21" s="171">
        <v>-25</v>
      </c>
      <c r="J21" s="171"/>
      <c r="K21" s="171"/>
      <c r="L21" s="102">
        <f t="shared" si="0"/>
        <v>0</v>
      </c>
      <c r="N21" s="77">
        <v>1500</v>
      </c>
      <c r="O21" s="126">
        <f t="shared" si="1"/>
        <v>0</v>
      </c>
      <c r="P21" s="73">
        <f t="shared" si="2"/>
        <v>0</v>
      </c>
      <c r="Q21" s="74"/>
    </row>
    <row r="22" spans="1:17" x14ac:dyDescent="0.2">
      <c r="A22" s="29">
        <v>1600</v>
      </c>
      <c r="B22" s="70">
        <v>0</v>
      </c>
      <c r="C22" s="169">
        <v>25</v>
      </c>
      <c r="D22" s="169"/>
      <c r="E22" s="226"/>
      <c r="F22" s="169">
        <v>25</v>
      </c>
      <c r="G22" s="171">
        <v>-25</v>
      </c>
      <c r="H22" s="171"/>
      <c r="I22" s="171">
        <v>-25</v>
      </c>
      <c r="J22" s="171"/>
      <c r="K22" s="171"/>
      <c r="L22" s="102">
        <f t="shared" si="0"/>
        <v>0</v>
      </c>
      <c r="N22" s="77">
        <v>1600</v>
      </c>
      <c r="O22" s="126">
        <f t="shared" si="1"/>
        <v>0</v>
      </c>
      <c r="P22" s="73">
        <f t="shared" si="2"/>
        <v>0</v>
      </c>
      <c r="Q22" s="74"/>
    </row>
    <row r="23" spans="1:17" x14ac:dyDescent="0.2">
      <c r="A23" s="29">
        <v>1700</v>
      </c>
      <c r="B23" s="70">
        <v>0</v>
      </c>
      <c r="C23" s="169">
        <v>25</v>
      </c>
      <c r="D23" s="169"/>
      <c r="E23" s="226"/>
      <c r="F23" s="169">
        <v>25</v>
      </c>
      <c r="G23" s="171">
        <v>-25</v>
      </c>
      <c r="H23" s="171"/>
      <c r="I23" s="171">
        <v>-25</v>
      </c>
      <c r="J23" s="171"/>
      <c r="K23" s="171"/>
      <c r="L23" s="102">
        <f t="shared" si="0"/>
        <v>0</v>
      </c>
      <c r="N23" s="77">
        <v>1700</v>
      </c>
      <c r="O23" s="126">
        <f t="shared" si="1"/>
        <v>0</v>
      </c>
      <c r="P23" s="73">
        <f t="shared" si="2"/>
        <v>0</v>
      </c>
      <c r="Q23" s="74"/>
    </row>
    <row r="24" spans="1:17" x14ac:dyDescent="0.2">
      <c r="A24" s="29">
        <v>1800</v>
      </c>
      <c r="B24" s="70">
        <v>0</v>
      </c>
      <c r="C24" s="169">
        <v>25</v>
      </c>
      <c r="D24" s="169"/>
      <c r="E24" s="226"/>
      <c r="F24" s="169">
        <v>25</v>
      </c>
      <c r="G24" s="171">
        <v>-25</v>
      </c>
      <c r="H24" s="171"/>
      <c r="I24" s="171">
        <v>-25</v>
      </c>
      <c r="J24" s="171"/>
      <c r="K24" s="171"/>
      <c r="L24" s="102">
        <f t="shared" si="0"/>
        <v>0</v>
      </c>
      <c r="N24" s="77">
        <v>1800</v>
      </c>
      <c r="O24" s="126">
        <f t="shared" si="1"/>
        <v>0</v>
      </c>
      <c r="P24" s="73">
        <f t="shared" si="2"/>
        <v>0</v>
      </c>
      <c r="Q24" s="74"/>
    </row>
    <row r="25" spans="1:17" x14ac:dyDescent="0.2">
      <c r="A25" s="29">
        <v>1900</v>
      </c>
      <c r="B25" s="70">
        <v>0</v>
      </c>
      <c r="C25" s="169">
        <v>25</v>
      </c>
      <c r="D25" s="169"/>
      <c r="E25" s="226"/>
      <c r="F25" s="169">
        <v>25</v>
      </c>
      <c r="G25" s="171">
        <v>-25</v>
      </c>
      <c r="H25" s="171"/>
      <c r="I25" s="171">
        <v>-25</v>
      </c>
      <c r="J25" s="171"/>
      <c r="K25" s="171"/>
      <c r="L25" s="102">
        <f t="shared" si="0"/>
        <v>0</v>
      </c>
      <c r="N25" s="77">
        <v>1900</v>
      </c>
      <c r="O25" s="126">
        <f t="shared" si="1"/>
        <v>0</v>
      </c>
      <c r="P25" s="73">
        <f t="shared" si="2"/>
        <v>0</v>
      </c>
      <c r="Q25" s="74"/>
    </row>
    <row r="26" spans="1:17" x14ac:dyDescent="0.2">
      <c r="A26" s="29">
        <v>2000</v>
      </c>
      <c r="B26" s="70">
        <v>0</v>
      </c>
      <c r="C26" s="169">
        <v>25</v>
      </c>
      <c r="D26" s="169"/>
      <c r="E26" s="226"/>
      <c r="F26" s="169">
        <v>25</v>
      </c>
      <c r="G26" s="171">
        <v>-25</v>
      </c>
      <c r="H26" s="171"/>
      <c r="I26" s="171">
        <v>-25</v>
      </c>
      <c r="J26" s="171"/>
      <c r="K26" s="171"/>
      <c r="L26" s="102">
        <f t="shared" si="0"/>
        <v>0</v>
      </c>
      <c r="N26" s="77">
        <v>2000</v>
      </c>
      <c r="O26" s="126">
        <f t="shared" si="1"/>
        <v>0</v>
      </c>
      <c r="P26" s="73">
        <f t="shared" si="2"/>
        <v>0</v>
      </c>
      <c r="Q26" s="74"/>
    </row>
    <row r="27" spans="1:17" x14ac:dyDescent="0.2">
      <c r="A27" s="29">
        <v>2100</v>
      </c>
      <c r="B27" s="70">
        <v>0</v>
      </c>
      <c r="C27" s="169">
        <v>25</v>
      </c>
      <c r="D27" s="169"/>
      <c r="E27" s="226"/>
      <c r="F27" s="169">
        <v>25</v>
      </c>
      <c r="G27" s="171">
        <v>-25</v>
      </c>
      <c r="H27" s="171"/>
      <c r="I27" s="171">
        <v>-25</v>
      </c>
      <c r="J27" s="171"/>
      <c r="K27" s="171"/>
      <c r="L27" s="102">
        <f t="shared" si="0"/>
        <v>0</v>
      </c>
      <c r="N27" s="77">
        <v>2100</v>
      </c>
      <c r="O27" s="126">
        <f t="shared" si="1"/>
        <v>0</v>
      </c>
      <c r="P27" s="73">
        <f t="shared" si="2"/>
        <v>0</v>
      </c>
      <c r="Q27" s="74"/>
    </row>
    <row r="28" spans="1:17" x14ac:dyDescent="0.2">
      <c r="A28" s="29">
        <v>2200</v>
      </c>
      <c r="B28" s="70">
        <v>0</v>
      </c>
      <c r="C28" s="169">
        <v>20</v>
      </c>
      <c r="D28" s="169"/>
      <c r="E28" s="226"/>
      <c r="F28" s="169">
        <v>25</v>
      </c>
      <c r="G28" s="171">
        <v>-20</v>
      </c>
      <c r="H28" s="171"/>
      <c r="I28" s="171">
        <v>-25</v>
      </c>
      <c r="J28" s="171"/>
      <c r="K28" s="171"/>
      <c r="L28" s="102">
        <f t="shared" si="0"/>
        <v>0</v>
      </c>
      <c r="N28" s="77">
        <v>2200</v>
      </c>
      <c r="O28" s="126">
        <f t="shared" si="1"/>
        <v>0</v>
      </c>
      <c r="P28" s="73">
        <f t="shared" si="2"/>
        <v>0</v>
      </c>
      <c r="Q28" s="74"/>
    </row>
    <row r="29" spans="1:17" x14ac:dyDescent="0.2">
      <c r="A29" s="29">
        <v>2300</v>
      </c>
      <c r="B29" s="70">
        <v>0</v>
      </c>
      <c r="C29" s="169"/>
      <c r="D29" s="169"/>
      <c r="E29" s="226"/>
      <c r="F29" s="169"/>
      <c r="G29" s="171"/>
      <c r="H29" s="171"/>
      <c r="I29" s="171"/>
      <c r="J29" s="50"/>
      <c r="K29" s="171"/>
      <c r="L29" s="102">
        <f t="shared" si="0"/>
        <v>0</v>
      </c>
      <c r="N29" s="77">
        <v>2300</v>
      </c>
      <c r="O29" s="126">
        <f t="shared" si="1"/>
        <v>0</v>
      </c>
      <c r="P29" s="73">
        <f t="shared" si="2"/>
        <v>0</v>
      </c>
      <c r="Q29" s="74"/>
    </row>
    <row r="30" spans="1:17" ht="13.5" thickBot="1" x14ac:dyDescent="0.25">
      <c r="A30" s="37">
        <v>2400</v>
      </c>
      <c r="B30" s="157">
        <v>0</v>
      </c>
      <c r="C30" s="170"/>
      <c r="D30" s="170"/>
      <c r="E30" s="170"/>
      <c r="F30" s="170"/>
      <c r="G30" s="214"/>
      <c r="H30" s="214"/>
      <c r="I30" s="214"/>
      <c r="J30" s="33"/>
      <c r="K30" s="214"/>
      <c r="L30" s="120">
        <f t="shared" si="0"/>
        <v>0</v>
      </c>
      <c r="N30" s="78">
        <v>2400</v>
      </c>
      <c r="O30" s="126">
        <f t="shared" si="1"/>
        <v>0</v>
      </c>
      <c r="P30" s="73">
        <f t="shared" si="2"/>
        <v>0</v>
      </c>
      <c r="Q30" s="75"/>
    </row>
    <row r="31" spans="1:17" ht="13.5" thickBot="1" x14ac:dyDescent="0.25">
      <c r="E31" s="108"/>
      <c r="N31" s="82" t="s">
        <v>36</v>
      </c>
      <c r="O31" s="83">
        <f>SUM(O7:O30)</f>
        <v>0</v>
      </c>
      <c r="P31" s="83">
        <f>SUM(P7:P30)</f>
        <v>0</v>
      </c>
      <c r="Q31" s="84">
        <f>SUM(Q7:Q30)</f>
        <v>0</v>
      </c>
    </row>
    <row r="32" spans="1:17" x14ac:dyDescent="0.2">
      <c r="B32" s="44">
        <f>SUM(B7:B31)</f>
        <v>0</v>
      </c>
      <c r="C32" s="177">
        <f t="shared" ref="C32:H32" si="3">SUM(C7:C30)</f>
        <v>420</v>
      </c>
      <c r="D32" s="262">
        <f t="shared" si="3"/>
        <v>0</v>
      </c>
      <c r="E32" s="262">
        <f t="shared" si="3"/>
        <v>0</v>
      </c>
      <c r="F32" s="262">
        <f t="shared" si="3"/>
        <v>400</v>
      </c>
      <c r="G32" s="177">
        <f t="shared" si="3"/>
        <v>-420</v>
      </c>
      <c r="H32" s="177">
        <f t="shared" si="3"/>
        <v>0</v>
      </c>
      <c r="I32" s="263">
        <f>SUM(I8:I30)</f>
        <v>-400</v>
      </c>
      <c r="J32" s="177">
        <f>SUM(J7:J30)</f>
        <v>0</v>
      </c>
      <c r="K32" s="177">
        <f>SUM(K7:K30)</f>
        <v>0</v>
      </c>
      <c r="L32" s="44">
        <f>SUM(L7:L31)</f>
        <v>0</v>
      </c>
    </row>
    <row r="33" spans="2:14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</sheetData>
  <phoneticPr fontId="3" type="noConversion"/>
  <pageMargins left="0.24" right="0.2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2">
    <pageSetUpPr fitToPage="1"/>
  </sheetPr>
  <dimension ref="A1:N33"/>
  <sheetViews>
    <sheetView workbookViewId="0"/>
  </sheetViews>
  <sheetFormatPr defaultRowHeight="12.75" x14ac:dyDescent="0.2"/>
  <cols>
    <col min="1" max="1" width="12.5703125" customWidth="1"/>
    <col min="2" max="2" width="16.7109375" customWidth="1"/>
    <col min="3" max="3" width="13.7109375" customWidth="1"/>
    <col min="4" max="4" width="16.42578125" customWidth="1"/>
    <col min="5" max="5" width="15.7109375" customWidth="1"/>
    <col min="6" max="6" width="16.7109375" customWidth="1"/>
    <col min="7" max="7" width="16.140625" customWidth="1"/>
    <col min="8" max="8" width="13.42578125" customWidth="1"/>
    <col min="9" max="9" width="13.7109375" bestFit="1" customWidth="1"/>
    <col min="10" max="10" width="12.85546875" customWidth="1"/>
    <col min="11" max="11" width="11.7109375" customWidth="1"/>
    <col min="12" max="12" width="12.28515625" customWidth="1"/>
    <col min="13" max="13" width="10.85546875" customWidth="1"/>
    <col min="14" max="14" width="11" style="177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'PV-SHAPE'!A1-1</f>
        <v>37249</v>
      </c>
      <c r="B1" s="153">
        <f>WEEKDAY(A1)</f>
        <v>2</v>
      </c>
    </row>
    <row r="2" spans="1:13" ht="15" x14ac:dyDescent="0.2">
      <c r="A2" s="38" t="s">
        <v>19</v>
      </c>
      <c r="G2" s="224"/>
      <c r="H2" s="224" t="s">
        <v>117</v>
      </c>
      <c r="J2" s="224"/>
      <c r="L2" s="224"/>
    </row>
    <row r="3" spans="1:13" x14ac:dyDescent="0.2">
      <c r="A3" s="39" t="s">
        <v>20</v>
      </c>
    </row>
    <row r="4" spans="1:13" x14ac:dyDescent="0.2">
      <c r="A4" s="30" t="s">
        <v>14</v>
      </c>
      <c r="B4" s="40" t="s">
        <v>39</v>
      </c>
      <c r="C4" s="45" t="s">
        <v>45</v>
      </c>
      <c r="D4" s="127" t="s">
        <v>72</v>
      </c>
      <c r="E4" s="158" t="s">
        <v>101</v>
      </c>
      <c r="F4" s="158" t="s">
        <v>101</v>
      </c>
      <c r="G4" s="158" t="s">
        <v>74</v>
      </c>
      <c r="H4" s="149" t="s">
        <v>42</v>
      </c>
      <c r="I4" s="48" t="s">
        <v>53</v>
      </c>
      <c r="J4" s="110" t="s">
        <v>101</v>
      </c>
      <c r="K4" s="48" t="s">
        <v>129</v>
      </c>
      <c r="L4" s="48" t="s">
        <v>101</v>
      </c>
      <c r="M4" s="100" t="s">
        <v>18</v>
      </c>
    </row>
    <row r="5" spans="1:13" x14ac:dyDescent="0.2">
      <c r="A5" s="31" t="s">
        <v>15</v>
      </c>
      <c r="B5" s="42" t="s">
        <v>21</v>
      </c>
      <c r="C5" s="51" t="s">
        <v>41</v>
      </c>
      <c r="D5" s="176"/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25" t="s">
        <v>64</v>
      </c>
      <c r="K5" s="107" t="s">
        <v>64</v>
      </c>
      <c r="L5" s="107" t="s">
        <v>64</v>
      </c>
      <c r="M5" s="104"/>
    </row>
    <row r="6" spans="1:13" x14ac:dyDescent="0.2">
      <c r="A6" s="32" t="s">
        <v>16</v>
      </c>
      <c r="B6" s="41"/>
      <c r="C6" s="55"/>
      <c r="D6" s="134"/>
      <c r="E6" s="163"/>
      <c r="F6" s="296"/>
      <c r="G6" s="278"/>
      <c r="H6" s="142"/>
      <c r="I6" s="279"/>
      <c r="J6" s="151"/>
      <c r="K6" s="34"/>
      <c r="L6" s="34"/>
      <c r="M6" s="105"/>
    </row>
    <row r="7" spans="1:13" x14ac:dyDescent="0.2">
      <c r="A7" s="131"/>
      <c r="B7" s="132"/>
      <c r="C7" s="98"/>
      <c r="D7" s="164"/>
      <c r="E7" s="238"/>
      <c r="F7" s="238"/>
      <c r="G7" s="276">
        <v>27.75</v>
      </c>
      <c r="H7" s="93">
        <v>28.924499999999998</v>
      </c>
      <c r="I7" s="277"/>
      <c r="J7" s="152"/>
      <c r="K7" s="93"/>
      <c r="L7" s="93"/>
      <c r="M7" s="106"/>
    </row>
    <row r="8" spans="1:13" x14ac:dyDescent="0.2">
      <c r="A8" s="36">
        <v>100</v>
      </c>
      <c r="B8">
        <v>0</v>
      </c>
      <c r="C8" s="46"/>
      <c r="D8" s="169"/>
      <c r="E8" s="169"/>
      <c r="F8" s="169"/>
      <c r="G8" s="169"/>
      <c r="H8" s="171" t="e">
        <f>+#REF!*-1</f>
        <v>#REF!</v>
      </c>
      <c r="I8" s="171"/>
      <c r="J8" s="259"/>
      <c r="K8" s="50"/>
      <c r="L8" s="50"/>
      <c r="M8" s="101" t="e">
        <f t="shared" ref="M8:M31" si="0">SUM(B8:L8)</f>
        <v>#REF!</v>
      </c>
    </row>
    <row r="9" spans="1:13" x14ac:dyDescent="0.2">
      <c r="A9" s="29">
        <v>200</v>
      </c>
      <c r="B9">
        <v>0</v>
      </c>
      <c r="C9" s="46"/>
      <c r="D9" s="169"/>
      <c r="E9" s="169"/>
      <c r="F9" s="169"/>
      <c r="G9" s="169"/>
      <c r="H9" s="171" t="e">
        <f>+#REF!*-1</f>
        <v>#REF!</v>
      </c>
      <c r="I9" s="171"/>
      <c r="J9" s="171"/>
      <c r="K9" s="50"/>
      <c r="L9" s="50"/>
      <c r="M9" s="102" t="e">
        <f t="shared" si="0"/>
        <v>#REF!</v>
      </c>
    </row>
    <row r="10" spans="1:13" x14ac:dyDescent="0.2">
      <c r="A10" s="29">
        <v>300</v>
      </c>
      <c r="B10">
        <v>0</v>
      </c>
      <c r="C10" s="46"/>
      <c r="D10" s="169"/>
      <c r="E10" s="169"/>
      <c r="F10" s="169"/>
      <c r="G10" s="169"/>
      <c r="H10" s="171" t="e">
        <f>+#REF!*-1</f>
        <v>#REF!</v>
      </c>
      <c r="I10" s="171"/>
      <c r="J10" s="171"/>
      <c r="K10" s="50"/>
      <c r="L10" s="50"/>
      <c r="M10" s="102" t="e">
        <f t="shared" si="0"/>
        <v>#REF!</v>
      </c>
    </row>
    <row r="11" spans="1:13" x14ac:dyDescent="0.2">
      <c r="A11" s="29">
        <v>400</v>
      </c>
      <c r="B11">
        <v>0</v>
      </c>
      <c r="C11" s="46"/>
      <c r="D11" s="169"/>
      <c r="E11" s="169"/>
      <c r="F11" s="169"/>
      <c r="G11" s="169"/>
      <c r="H11" s="171" t="e">
        <f>+#REF!*-1</f>
        <v>#REF!</v>
      </c>
      <c r="I11" s="171"/>
      <c r="J11" s="171"/>
      <c r="K11" s="50"/>
      <c r="L11" s="50"/>
      <c r="M11" s="102" t="e">
        <f t="shared" si="0"/>
        <v>#REF!</v>
      </c>
    </row>
    <row r="12" spans="1:13" x14ac:dyDescent="0.2">
      <c r="A12" s="29">
        <v>500</v>
      </c>
      <c r="B12">
        <v>0</v>
      </c>
      <c r="C12" s="46"/>
      <c r="D12" s="169"/>
      <c r="E12" s="169"/>
      <c r="F12" s="169"/>
      <c r="G12" s="169"/>
      <c r="H12" s="171" t="e">
        <f>+#REF!*-1</f>
        <v>#REF!</v>
      </c>
      <c r="I12" s="171"/>
      <c r="J12" s="171"/>
      <c r="K12" s="50"/>
      <c r="L12" s="50"/>
      <c r="M12" s="102" t="e">
        <f t="shared" si="0"/>
        <v>#REF!</v>
      </c>
    </row>
    <row r="13" spans="1:13" x14ac:dyDescent="0.2">
      <c r="A13" s="29">
        <v>600</v>
      </c>
      <c r="B13">
        <v>0</v>
      </c>
      <c r="C13" s="46"/>
      <c r="D13" s="169"/>
      <c r="E13" s="169"/>
      <c r="F13" s="169"/>
      <c r="G13" s="169"/>
      <c r="H13" s="171" t="e">
        <f>+#REF!*-1</f>
        <v>#REF!</v>
      </c>
      <c r="I13" s="171"/>
      <c r="J13" s="171"/>
      <c r="K13" s="50"/>
      <c r="L13" s="50"/>
      <c r="M13" s="102" t="e">
        <f t="shared" si="0"/>
        <v>#REF!</v>
      </c>
    </row>
    <row r="14" spans="1:13" x14ac:dyDescent="0.2">
      <c r="A14" s="29">
        <v>700</v>
      </c>
      <c r="B14">
        <v>0</v>
      </c>
      <c r="C14" s="46"/>
      <c r="D14" s="169"/>
      <c r="E14" s="169"/>
      <c r="F14" s="169"/>
      <c r="G14" s="169"/>
      <c r="H14" s="171" t="e">
        <f>+#REF!*-1</f>
        <v>#REF!</v>
      </c>
      <c r="I14" s="171"/>
      <c r="J14" s="171"/>
      <c r="K14" s="171"/>
      <c r="L14" s="171"/>
      <c r="M14" s="102" t="e">
        <f t="shared" si="0"/>
        <v>#REF!</v>
      </c>
    </row>
    <row r="15" spans="1:13" x14ac:dyDescent="0.2">
      <c r="A15" s="29">
        <v>800</v>
      </c>
      <c r="B15">
        <v>0</v>
      </c>
      <c r="C15" s="46"/>
      <c r="D15" s="169"/>
      <c r="E15" s="169"/>
      <c r="F15" s="169"/>
      <c r="G15" s="169"/>
      <c r="H15" s="171" t="e">
        <f>+#REF!*-1</f>
        <v>#REF!</v>
      </c>
      <c r="I15" s="171"/>
      <c r="J15" s="171"/>
      <c r="K15" s="171"/>
      <c r="L15" s="171"/>
      <c r="M15" s="102" t="e">
        <f t="shared" si="0"/>
        <v>#REF!</v>
      </c>
    </row>
    <row r="16" spans="1:13" x14ac:dyDescent="0.2">
      <c r="A16" s="29">
        <v>900</v>
      </c>
      <c r="B16">
        <v>0</v>
      </c>
      <c r="C16" s="46"/>
      <c r="D16" s="169"/>
      <c r="E16" s="169"/>
      <c r="F16" s="169"/>
      <c r="G16" s="169"/>
      <c r="H16" s="171" t="e">
        <f>+#REF!*-1</f>
        <v>#REF!</v>
      </c>
      <c r="I16" s="171"/>
      <c r="J16" s="171"/>
      <c r="K16" s="171"/>
      <c r="L16" s="171"/>
      <c r="M16" s="102" t="e">
        <f t="shared" si="0"/>
        <v>#REF!</v>
      </c>
    </row>
    <row r="17" spans="1:13" x14ac:dyDescent="0.2">
      <c r="A17" s="29">
        <v>1000</v>
      </c>
      <c r="B17">
        <v>0</v>
      </c>
      <c r="C17" s="46"/>
      <c r="D17" s="169"/>
      <c r="E17" s="169"/>
      <c r="F17" s="169"/>
      <c r="G17" s="169"/>
      <c r="H17" s="171" t="e">
        <f>+#REF!*-1</f>
        <v>#REF!</v>
      </c>
      <c r="I17" s="171"/>
      <c r="J17" s="171"/>
      <c r="K17" s="171"/>
      <c r="L17" s="171"/>
      <c r="M17" s="102" t="e">
        <f t="shared" si="0"/>
        <v>#REF!</v>
      </c>
    </row>
    <row r="18" spans="1:13" x14ac:dyDescent="0.2">
      <c r="A18" s="29">
        <v>1100</v>
      </c>
      <c r="B18">
        <v>0</v>
      </c>
      <c r="C18" s="46"/>
      <c r="D18" s="169"/>
      <c r="E18" s="169"/>
      <c r="F18" s="169"/>
      <c r="G18" s="169"/>
      <c r="H18" s="171" t="e">
        <f>+#REF!*-1</f>
        <v>#REF!</v>
      </c>
      <c r="I18" s="171"/>
      <c r="J18" s="171"/>
      <c r="K18" s="171"/>
      <c r="L18" s="171"/>
      <c r="M18" s="102" t="e">
        <f t="shared" si="0"/>
        <v>#REF!</v>
      </c>
    </row>
    <row r="19" spans="1:13" x14ac:dyDescent="0.2">
      <c r="A19" s="29">
        <v>1200</v>
      </c>
      <c r="B19">
        <v>0</v>
      </c>
      <c r="C19" s="46"/>
      <c r="D19" s="169"/>
      <c r="E19" s="169"/>
      <c r="F19" s="169"/>
      <c r="G19" s="169"/>
      <c r="H19" s="171" t="e">
        <f>+#REF!*-1</f>
        <v>#REF!</v>
      </c>
      <c r="I19" s="171"/>
      <c r="J19" s="171"/>
      <c r="K19" s="171"/>
      <c r="L19" s="171"/>
      <c r="M19" s="102" t="e">
        <f t="shared" si="0"/>
        <v>#REF!</v>
      </c>
    </row>
    <row r="20" spans="1:13" x14ac:dyDescent="0.2">
      <c r="A20" s="29">
        <v>1300</v>
      </c>
      <c r="B20">
        <v>0</v>
      </c>
      <c r="C20" s="46"/>
      <c r="D20" s="169"/>
      <c r="E20" s="169"/>
      <c r="F20" s="169"/>
      <c r="G20" s="169"/>
      <c r="H20" s="171" t="e">
        <f>+#REF!*-1</f>
        <v>#REF!</v>
      </c>
      <c r="I20" s="171"/>
      <c r="J20" s="171"/>
      <c r="K20" s="171"/>
      <c r="L20" s="171"/>
      <c r="M20" s="102" t="e">
        <f t="shared" si="0"/>
        <v>#REF!</v>
      </c>
    </row>
    <row r="21" spans="1:13" x14ac:dyDescent="0.2">
      <c r="A21" s="29">
        <v>1400</v>
      </c>
      <c r="B21">
        <v>0</v>
      </c>
      <c r="C21" s="46"/>
      <c r="D21" s="169"/>
      <c r="E21" s="169"/>
      <c r="F21" s="169"/>
      <c r="G21" s="169"/>
      <c r="H21" s="171" t="e">
        <f>+#REF!*-1</f>
        <v>#REF!</v>
      </c>
      <c r="I21" s="171"/>
      <c r="J21" s="171"/>
      <c r="K21" s="171"/>
      <c r="L21" s="171"/>
      <c r="M21" s="102" t="e">
        <f t="shared" si="0"/>
        <v>#REF!</v>
      </c>
    </row>
    <row r="22" spans="1:13" x14ac:dyDescent="0.2">
      <c r="A22" s="29">
        <v>1500</v>
      </c>
      <c r="B22">
        <v>0</v>
      </c>
      <c r="C22" s="46"/>
      <c r="D22" s="169"/>
      <c r="E22" s="169"/>
      <c r="F22" s="169"/>
      <c r="G22" s="169"/>
      <c r="H22" s="171" t="e">
        <f>+#REF!*-1</f>
        <v>#REF!</v>
      </c>
      <c r="I22" s="171"/>
      <c r="J22" s="171"/>
      <c r="K22" s="171"/>
      <c r="L22" s="171"/>
      <c r="M22" s="102" t="e">
        <f t="shared" si="0"/>
        <v>#REF!</v>
      </c>
    </row>
    <row r="23" spans="1:13" x14ac:dyDescent="0.2">
      <c r="A23" s="29">
        <v>1600</v>
      </c>
      <c r="B23">
        <v>0</v>
      </c>
      <c r="C23" s="46"/>
      <c r="D23" s="169"/>
      <c r="E23" s="169"/>
      <c r="F23" s="169"/>
      <c r="G23" s="169">
        <v>50</v>
      </c>
      <c r="H23" s="171" t="e">
        <f>+#REF!*-1</f>
        <v>#REF!</v>
      </c>
      <c r="I23" s="171"/>
      <c r="J23" s="171"/>
      <c r="K23" s="171"/>
      <c r="L23" s="171"/>
      <c r="M23" s="102" t="e">
        <f t="shared" si="0"/>
        <v>#REF!</v>
      </c>
    </row>
    <row r="24" spans="1:13" x14ac:dyDescent="0.2">
      <c r="A24" s="29">
        <v>1700</v>
      </c>
      <c r="B24">
        <v>0</v>
      </c>
      <c r="C24" s="46"/>
      <c r="D24" s="169"/>
      <c r="E24" s="169"/>
      <c r="F24" s="169"/>
      <c r="G24" s="169">
        <v>70</v>
      </c>
      <c r="H24" s="171" t="e">
        <f>+#REF!*-1</f>
        <v>#REF!</v>
      </c>
      <c r="I24" s="171"/>
      <c r="J24" s="171"/>
      <c r="K24" s="171"/>
      <c r="L24" s="171"/>
      <c r="M24" s="102" t="e">
        <f t="shared" si="0"/>
        <v>#REF!</v>
      </c>
    </row>
    <row r="25" spans="1:13" x14ac:dyDescent="0.2">
      <c r="A25" s="29">
        <v>1800</v>
      </c>
      <c r="B25">
        <v>0</v>
      </c>
      <c r="C25" s="46"/>
      <c r="D25" s="169"/>
      <c r="E25" s="169"/>
      <c r="F25" s="169"/>
      <c r="G25" s="169">
        <v>60</v>
      </c>
      <c r="H25" s="171" t="e">
        <f>+#REF!*-1</f>
        <v>#REF!</v>
      </c>
      <c r="I25" s="171"/>
      <c r="J25" s="171"/>
      <c r="K25" s="171"/>
      <c r="L25" s="171"/>
      <c r="M25" s="102" t="e">
        <f t="shared" si="0"/>
        <v>#REF!</v>
      </c>
    </row>
    <row r="26" spans="1:13" x14ac:dyDescent="0.2">
      <c r="A26" s="29">
        <v>1900</v>
      </c>
      <c r="B26">
        <v>0</v>
      </c>
      <c r="C26" s="46"/>
      <c r="D26" s="169"/>
      <c r="E26" s="169"/>
      <c r="F26" s="169"/>
      <c r="G26" s="169">
        <v>45</v>
      </c>
      <c r="H26" s="171" t="e">
        <f>+#REF!*-1</f>
        <v>#REF!</v>
      </c>
      <c r="I26" s="171"/>
      <c r="J26" s="171"/>
      <c r="K26" s="171"/>
      <c r="L26" s="171"/>
      <c r="M26" s="102" t="e">
        <f t="shared" si="0"/>
        <v>#REF!</v>
      </c>
    </row>
    <row r="27" spans="1:13" x14ac:dyDescent="0.2">
      <c r="A27" s="29">
        <v>2000</v>
      </c>
      <c r="B27">
        <v>0</v>
      </c>
      <c r="C27" s="46"/>
      <c r="D27" s="169"/>
      <c r="E27" s="169"/>
      <c r="F27" s="169"/>
      <c r="G27" s="169">
        <v>20</v>
      </c>
      <c r="H27" s="171" t="e">
        <f>+#REF!*-1</f>
        <v>#REF!</v>
      </c>
      <c r="I27" s="171"/>
      <c r="J27" s="171"/>
      <c r="K27" s="171"/>
      <c r="L27" s="171"/>
      <c r="M27" s="102" t="e">
        <f t="shared" si="0"/>
        <v>#REF!</v>
      </c>
    </row>
    <row r="28" spans="1:13" x14ac:dyDescent="0.2">
      <c r="A28" s="29">
        <v>2100</v>
      </c>
      <c r="B28">
        <v>0</v>
      </c>
      <c r="C28" s="46"/>
      <c r="D28" s="169"/>
      <c r="E28" s="169"/>
      <c r="F28" s="169"/>
      <c r="G28" s="169">
        <v>15</v>
      </c>
      <c r="H28" s="171" t="e">
        <f>+#REF!*-1</f>
        <v>#REF!</v>
      </c>
      <c r="I28" s="171"/>
      <c r="J28" s="171"/>
      <c r="K28" s="171"/>
      <c r="L28" s="171"/>
      <c r="M28" s="102" t="e">
        <f t="shared" si="0"/>
        <v>#REF!</v>
      </c>
    </row>
    <row r="29" spans="1:13" x14ac:dyDescent="0.2">
      <c r="A29" s="29">
        <v>2200</v>
      </c>
      <c r="B29">
        <v>0</v>
      </c>
      <c r="C29" s="46"/>
      <c r="D29" s="169"/>
      <c r="E29" s="169"/>
      <c r="F29" s="169"/>
      <c r="G29" s="169"/>
      <c r="H29" s="171" t="e">
        <f>+#REF!*-1</f>
        <v>#REF!</v>
      </c>
      <c r="I29" s="171"/>
      <c r="J29" s="171"/>
      <c r="K29" s="171"/>
      <c r="L29" s="171"/>
      <c r="M29" s="102" t="e">
        <f t="shared" si="0"/>
        <v>#REF!</v>
      </c>
    </row>
    <row r="30" spans="1:13" ht="15.75" x14ac:dyDescent="0.25">
      <c r="A30" s="29">
        <v>2300</v>
      </c>
      <c r="B30">
        <v>0</v>
      </c>
      <c r="C30" s="46"/>
      <c r="D30" s="169"/>
      <c r="E30" s="169"/>
      <c r="F30" s="169"/>
      <c r="G30" s="169"/>
      <c r="H30" s="171" t="e">
        <f>+#REF!*-1</f>
        <v>#REF!</v>
      </c>
      <c r="I30" s="171"/>
      <c r="J30" s="171"/>
      <c r="K30" s="264"/>
      <c r="L30" s="171"/>
      <c r="M30" s="102" t="e">
        <f t="shared" si="0"/>
        <v>#REF!</v>
      </c>
    </row>
    <row r="31" spans="1:13" x14ac:dyDescent="0.2">
      <c r="A31" s="37">
        <v>2400</v>
      </c>
      <c r="B31" s="43">
        <v>0</v>
      </c>
      <c r="C31" s="47"/>
      <c r="D31" s="170"/>
      <c r="E31" s="170"/>
      <c r="F31" s="170"/>
      <c r="G31" s="170"/>
      <c r="H31" s="214" t="e">
        <f>+#REF!*-1</f>
        <v>#REF!</v>
      </c>
      <c r="I31" s="214"/>
      <c r="J31" s="214"/>
      <c r="K31" s="33"/>
      <c r="L31" s="214"/>
      <c r="M31" s="103" t="e">
        <f t="shared" si="0"/>
        <v>#REF!</v>
      </c>
    </row>
    <row r="32" spans="1:13" x14ac:dyDescent="0.2">
      <c r="D32" s="219"/>
      <c r="H32" s="219"/>
      <c r="I32" s="219"/>
      <c r="J32" s="219"/>
    </row>
    <row r="33" spans="2:13" x14ac:dyDescent="0.2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260</v>
      </c>
      <c r="H33" s="177" t="e">
        <f t="shared" si="1"/>
        <v>#REF!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 t="e">
        <f>SUM(M8:M32)</f>
        <v>#REF!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3">
    <pageSetUpPr fitToPage="1"/>
  </sheetPr>
  <dimension ref="A1:N33"/>
  <sheetViews>
    <sheetView workbookViewId="0"/>
  </sheetViews>
  <sheetFormatPr defaultRowHeight="12.75" x14ac:dyDescent="0.2"/>
  <cols>
    <col min="1" max="1" width="13" customWidth="1"/>
    <col min="2" max="2" width="16.7109375" customWidth="1"/>
    <col min="3" max="3" width="13.7109375" customWidth="1"/>
    <col min="4" max="4" width="16.85546875" customWidth="1"/>
    <col min="5" max="6" width="16.7109375" customWidth="1"/>
    <col min="7" max="7" width="16.140625" customWidth="1"/>
    <col min="8" max="8" width="13.42578125" customWidth="1"/>
    <col min="9" max="9" width="13.7109375" bestFit="1" customWidth="1"/>
    <col min="10" max="10" width="12.85546875" customWidth="1"/>
    <col min="11" max="11" width="11.7109375" customWidth="1"/>
    <col min="12" max="12" width="12.28515625" customWidth="1"/>
    <col min="13" max="13" width="10.85546875" customWidth="1"/>
    <col min="14" max="14" width="11" style="177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'PV-SHAPE'!A1</f>
        <v>37250</v>
      </c>
      <c r="B1" s="153">
        <f>WEEKDAY(A1)</f>
        <v>3</v>
      </c>
    </row>
    <row r="2" spans="1:13" ht="15" x14ac:dyDescent="0.2">
      <c r="A2" s="38" t="s">
        <v>19</v>
      </c>
      <c r="G2" s="224"/>
      <c r="H2" s="224" t="s">
        <v>117</v>
      </c>
      <c r="J2" s="224"/>
      <c r="L2" s="224"/>
    </row>
    <row r="3" spans="1:13" x14ac:dyDescent="0.2">
      <c r="A3" s="39" t="s">
        <v>20</v>
      </c>
    </row>
    <row r="4" spans="1:13" x14ac:dyDescent="0.2">
      <c r="A4" s="30" t="s">
        <v>14</v>
      </c>
      <c r="B4" s="40" t="s">
        <v>39</v>
      </c>
      <c r="C4" s="127" t="s">
        <v>101</v>
      </c>
      <c r="D4" s="127" t="s">
        <v>198</v>
      </c>
      <c r="E4" s="127" t="s">
        <v>206</v>
      </c>
      <c r="F4" s="127" t="s">
        <v>206</v>
      </c>
      <c r="G4" s="127" t="s">
        <v>74</v>
      </c>
      <c r="H4" s="149" t="s">
        <v>42</v>
      </c>
      <c r="I4" s="48" t="s">
        <v>53</v>
      </c>
      <c r="J4" s="110" t="s">
        <v>101</v>
      </c>
      <c r="K4" s="48" t="s">
        <v>129</v>
      </c>
      <c r="L4" s="48" t="s">
        <v>101</v>
      </c>
      <c r="M4" s="100" t="s">
        <v>18</v>
      </c>
    </row>
    <row r="5" spans="1:13" x14ac:dyDescent="0.2">
      <c r="A5" s="31" t="s">
        <v>15</v>
      </c>
      <c r="B5" s="42" t="s">
        <v>21</v>
      </c>
      <c r="C5" s="160" t="s">
        <v>66</v>
      </c>
      <c r="D5" s="176" t="s">
        <v>199</v>
      </c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25" t="s">
        <v>64</v>
      </c>
      <c r="K5" s="107" t="s">
        <v>64</v>
      </c>
      <c r="L5" s="107" t="s">
        <v>64</v>
      </c>
      <c r="M5" s="104"/>
    </row>
    <row r="6" spans="1:13" x14ac:dyDescent="0.2">
      <c r="A6" s="32" t="s">
        <v>16</v>
      </c>
      <c r="B6" s="41"/>
      <c r="C6" s="55"/>
      <c r="D6" s="134"/>
      <c r="E6" s="55"/>
      <c r="F6" s="296"/>
      <c r="G6" s="278"/>
      <c r="H6" s="142"/>
      <c r="I6" s="279"/>
      <c r="J6" s="151"/>
      <c r="K6" s="34"/>
      <c r="L6" s="34"/>
      <c r="M6" s="105"/>
    </row>
    <row r="7" spans="1:13" x14ac:dyDescent="0.2">
      <c r="A7" s="131"/>
      <c r="B7" s="132"/>
      <c r="C7" s="98"/>
      <c r="D7" s="164"/>
      <c r="E7" s="98"/>
      <c r="F7" s="331"/>
      <c r="G7" s="276"/>
      <c r="H7" s="93">
        <v>28.924499999999998</v>
      </c>
      <c r="I7" s="277"/>
      <c r="J7" s="152"/>
      <c r="K7" s="93"/>
      <c r="L7" s="93"/>
      <c r="M7" s="106"/>
    </row>
    <row r="8" spans="1:13" x14ac:dyDescent="0.2">
      <c r="A8" s="36">
        <v>100</v>
      </c>
      <c r="B8">
        <v>0</v>
      </c>
      <c r="C8" s="169"/>
      <c r="D8" s="169"/>
      <c r="E8" s="169"/>
      <c r="F8" s="169"/>
      <c r="G8" s="169"/>
      <c r="H8" s="270" t="e">
        <f>+#REF!*-1</f>
        <v>#REF!</v>
      </c>
      <c r="I8" s="171"/>
      <c r="J8" s="259"/>
      <c r="K8" s="50"/>
      <c r="L8" s="50"/>
      <c r="M8" s="101" t="e">
        <f t="shared" ref="M8:M31" si="0">SUM(B8:L8)</f>
        <v>#REF!</v>
      </c>
    </row>
    <row r="9" spans="1:13" x14ac:dyDescent="0.2">
      <c r="A9" s="29">
        <v>200</v>
      </c>
      <c r="B9">
        <v>0</v>
      </c>
      <c r="C9" s="169"/>
      <c r="D9" s="169"/>
      <c r="E9" s="169"/>
      <c r="F9" s="169"/>
      <c r="G9" s="169"/>
      <c r="H9" s="242" t="e">
        <f>+#REF!*-1</f>
        <v>#REF!</v>
      </c>
      <c r="I9" s="171"/>
      <c r="J9" s="171"/>
      <c r="K9" s="50"/>
      <c r="L9" s="50"/>
      <c r="M9" s="102" t="e">
        <f t="shared" si="0"/>
        <v>#REF!</v>
      </c>
    </row>
    <row r="10" spans="1:13" x14ac:dyDescent="0.2">
      <c r="A10" s="29">
        <v>300</v>
      </c>
      <c r="B10">
        <v>0</v>
      </c>
      <c r="C10" s="169"/>
      <c r="D10" s="169"/>
      <c r="E10" s="169"/>
      <c r="F10" s="169"/>
      <c r="G10" s="169"/>
      <c r="H10" s="242" t="e">
        <f>+#REF!*-1</f>
        <v>#REF!</v>
      </c>
      <c r="I10" s="171"/>
      <c r="J10" s="171"/>
      <c r="K10" s="50"/>
      <c r="L10" s="50"/>
      <c r="M10" s="102" t="e">
        <f t="shared" si="0"/>
        <v>#REF!</v>
      </c>
    </row>
    <row r="11" spans="1:13" x14ac:dyDescent="0.2">
      <c r="A11" s="29">
        <v>400</v>
      </c>
      <c r="B11">
        <v>0</v>
      </c>
      <c r="C11" s="169"/>
      <c r="D11" s="169"/>
      <c r="E11" s="169"/>
      <c r="F11" s="169"/>
      <c r="G11" s="169"/>
      <c r="H11" s="242" t="e">
        <f>+#REF!*-1</f>
        <v>#REF!</v>
      </c>
      <c r="I11" s="171"/>
      <c r="J11" s="171"/>
      <c r="K11" s="50"/>
      <c r="L11" s="50"/>
      <c r="M11" s="102" t="e">
        <f t="shared" si="0"/>
        <v>#REF!</v>
      </c>
    </row>
    <row r="12" spans="1:13" x14ac:dyDescent="0.2">
      <c r="A12" s="29">
        <v>500</v>
      </c>
      <c r="B12">
        <v>0</v>
      </c>
      <c r="C12" s="169"/>
      <c r="D12" s="169"/>
      <c r="E12" s="169"/>
      <c r="F12" s="169"/>
      <c r="G12" s="169"/>
      <c r="H12" s="242" t="e">
        <f>+#REF!*-1</f>
        <v>#REF!</v>
      </c>
      <c r="I12" s="171"/>
      <c r="J12" s="171"/>
      <c r="K12" s="50"/>
      <c r="L12" s="50"/>
      <c r="M12" s="102" t="e">
        <f t="shared" si="0"/>
        <v>#REF!</v>
      </c>
    </row>
    <row r="13" spans="1:13" x14ac:dyDescent="0.2">
      <c r="A13" s="29">
        <v>600</v>
      </c>
      <c r="B13">
        <v>0</v>
      </c>
      <c r="C13" s="169"/>
      <c r="D13" s="169"/>
      <c r="E13" s="169"/>
      <c r="F13" s="169"/>
      <c r="G13" s="169"/>
      <c r="H13" s="242" t="e">
        <f>+#REF!*-1</f>
        <v>#REF!</v>
      </c>
      <c r="I13" s="171"/>
      <c r="J13" s="171"/>
      <c r="K13" s="50"/>
      <c r="L13" s="50"/>
      <c r="M13" s="102" t="e">
        <f t="shared" si="0"/>
        <v>#REF!</v>
      </c>
    </row>
    <row r="14" spans="1:13" x14ac:dyDescent="0.2">
      <c r="A14" s="29">
        <v>700</v>
      </c>
      <c r="B14">
        <v>0</v>
      </c>
      <c r="C14" s="169"/>
      <c r="D14" s="169"/>
      <c r="E14" s="169"/>
      <c r="F14" s="169"/>
      <c r="G14" s="169"/>
      <c r="H14" s="242" t="e">
        <f>+#REF!*-1</f>
        <v>#REF!</v>
      </c>
      <c r="I14" s="171"/>
      <c r="J14" s="171"/>
      <c r="K14" s="171"/>
      <c r="L14" s="171"/>
      <c r="M14" s="102" t="e">
        <f t="shared" si="0"/>
        <v>#REF!</v>
      </c>
    </row>
    <row r="15" spans="1:13" x14ac:dyDescent="0.2">
      <c r="A15" s="29">
        <v>800</v>
      </c>
      <c r="B15">
        <v>0</v>
      </c>
      <c r="C15" s="169"/>
      <c r="D15" s="169"/>
      <c r="E15" s="169"/>
      <c r="F15" s="169"/>
      <c r="G15" s="169"/>
      <c r="H15" s="242" t="e">
        <f>+#REF!*-1</f>
        <v>#REF!</v>
      </c>
      <c r="I15" s="171"/>
      <c r="J15" s="171"/>
      <c r="K15" s="171"/>
      <c r="L15" s="171"/>
      <c r="M15" s="102" t="e">
        <f t="shared" si="0"/>
        <v>#REF!</v>
      </c>
    </row>
    <row r="16" spans="1:13" x14ac:dyDescent="0.2">
      <c r="A16" s="29">
        <v>900</v>
      </c>
      <c r="B16">
        <v>0</v>
      </c>
      <c r="C16" s="169"/>
      <c r="D16" s="169"/>
      <c r="E16" s="169"/>
      <c r="F16" s="169"/>
      <c r="G16" s="169"/>
      <c r="H16" s="242" t="e">
        <f>+#REF!*-1</f>
        <v>#REF!</v>
      </c>
      <c r="I16" s="171"/>
      <c r="J16" s="171"/>
      <c r="K16" s="171"/>
      <c r="L16" s="171"/>
      <c r="M16" s="102" t="e">
        <f t="shared" si="0"/>
        <v>#REF!</v>
      </c>
    </row>
    <row r="17" spans="1:13" x14ac:dyDescent="0.2">
      <c r="A17" s="29">
        <v>1000</v>
      </c>
      <c r="B17">
        <v>0</v>
      </c>
      <c r="C17" s="169"/>
      <c r="D17" s="169"/>
      <c r="E17" s="169"/>
      <c r="F17" s="169"/>
      <c r="G17" s="169"/>
      <c r="H17" s="242" t="e">
        <f>+#REF!*-1</f>
        <v>#REF!</v>
      </c>
      <c r="I17" s="171"/>
      <c r="J17" s="171"/>
      <c r="K17" s="171"/>
      <c r="L17" s="171"/>
      <c r="M17" s="102" t="e">
        <f t="shared" si="0"/>
        <v>#REF!</v>
      </c>
    </row>
    <row r="18" spans="1:13" x14ac:dyDescent="0.2">
      <c r="A18" s="29">
        <v>1100</v>
      </c>
      <c r="B18">
        <v>0</v>
      </c>
      <c r="C18" s="169"/>
      <c r="D18" s="169"/>
      <c r="E18" s="169"/>
      <c r="F18" s="169"/>
      <c r="G18" s="169"/>
      <c r="H18" s="242" t="e">
        <f>+#REF!*-1</f>
        <v>#REF!</v>
      </c>
      <c r="I18" s="171"/>
      <c r="J18" s="171"/>
      <c r="K18" s="171"/>
      <c r="L18" s="171"/>
      <c r="M18" s="102" t="e">
        <f t="shared" si="0"/>
        <v>#REF!</v>
      </c>
    </row>
    <row r="19" spans="1:13" x14ac:dyDescent="0.2">
      <c r="A19" s="29">
        <v>1200</v>
      </c>
      <c r="B19">
        <v>0</v>
      </c>
      <c r="C19" s="169"/>
      <c r="D19" s="169"/>
      <c r="E19" s="169"/>
      <c r="F19" s="169"/>
      <c r="G19" s="169"/>
      <c r="H19" s="242" t="e">
        <f>+#REF!*-1</f>
        <v>#REF!</v>
      </c>
      <c r="I19" s="171"/>
      <c r="J19" s="171"/>
      <c r="K19" s="171"/>
      <c r="L19" s="171"/>
      <c r="M19" s="102" t="e">
        <f t="shared" si="0"/>
        <v>#REF!</v>
      </c>
    </row>
    <row r="20" spans="1:13" x14ac:dyDescent="0.2">
      <c r="A20" s="29">
        <v>1300</v>
      </c>
      <c r="B20">
        <v>0</v>
      </c>
      <c r="C20" s="169"/>
      <c r="D20" s="169"/>
      <c r="E20" s="169"/>
      <c r="F20" s="169"/>
      <c r="G20" s="169"/>
      <c r="H20" s="242" t="e">
        <f>+#REF!*-1</f>
        <v>#REF!</v>
      </c>
      <c r="I20" s="171"/>
      <c r="J20" s="171"/>
      <c r="K20" s="171"/>
      <c r="L20" s="171"/>
      <c r="M20" s="102" t="e">
        <f t="shared" si="0"/>
        <v>#REF!</v>
      </c>
    </row>
    <row r="21" spans="1:13" x14ac:dyDescent="0.2">
      <c r="A21" s="29">
        <v>1400</v>
      </c>
      <c r="B21">
        <v>0</v>
      </c>
      <c r="C21" s="169"/>
      <c r="D21" s="169"/>
      <c r="E21" s="169"/>
      <c r="F21" s="169"/>
      <c r="G21" s="169"/>
      <c r="H21" s="242" t="e">
        <f>+#REF!*-1</f>
        <v>#REF!</v>
      </c>
      <c r="I21" s="171"/>
      <c r="J21" s="171"/>
      <c r="K21" s="171"/>
      <c r="L21" s="171"/>
      <c r="M21" s="102" t="e">
        <f t="shared" si="0"/>
        <v>#REF!</v>
      </c>
    </row>
    <row r="22" spans="1:13" x14ac:dyDescent="0.2">
      <c r="A22" s="29">
        <v>1500</v>
      </c>
      <c r="B22">
        <v>0</v>
      </c>
      <c r="C22" s="169"/>
      <c r="D22" s="169"/>
      <c r="E22" s="169"/>
      <c r="F22" s="169"/>
      <c r="G22" s="169"/>
      <c r="H22" s="242" t="e">
        <f>+#REF!*-1</f>
        <v>#REF!</v>
      </c>
      <c r="I22" s="171"/>
      <c r="J22" s="171"/>
      <c r="K22" s="171"/>
      <c r="L22" s="171"/>
      <c r="M22" s="102" t="e">
        <f t="shared" si="0"/>
        <v>#REF!</v>
      </c>
    </row>
    <row r="23" spans="1:13" x14ac:dyDescent="0.2">
      <c r="A23" s="29">
        <v>1600</v>
      </c>
      <c r="B23">
        <v>0</v>
      </c>
      <c r="C23" s="169"/>
      <c r="D23" s="169"/>
      <c r="E23" s="169"/>
      <c r="F23" s="169"/>
      <c r="G23" s="169"/>
      <c r="H23" s="242" t="e">
        <f>+#REF!*-1</f>
        <v>#REF!</v>
      </c>
      <c r="I23" s="171"/>
      <c r="J23" s="171"/>
      <c r="K23" s="171"/>
      <c r="L23" s="171"/>
      <c r="M23" s="102" t="e">
        <f t="shared" si="0"/>
        <v>#REF!</v>
      </c>
    </row>
    <row r="24" spans="1:13" x14ac:dyDescent="0.2">
      <c r="A24" s="29">
        <v>1700</v>
      </c>
      <c r="B24">
        <v>0</v>
      </c>
      <c r="C24" s="169"/>
      <c r="D24" s="169"/>
      <c r="E24" s="169"/>
      <c r="F24" s="169"/>
      <c r="G24" s="169"/>
      <c r="H24" s="242" t="e">
        <f>+#REF!*-1</f>
        <v>#REF!</v>
      </c>
      <c r="I24" s="171"/>
      <c r="J24" s="171"/>
      <c r="K24" s="171"/>
      <c r="L24" s="171"/>
      <c r="M24" s="102" t="e">
        <f t="shared" si="0"/>
        <v>#REF!</v>
      </c>
    </row>
    <row r="25" spans="1:13" x14ac:dyDescent="0.2">
      <c r="A25" s="29">
        <v>1800</v>
      </c>
      <c r="B25">
        <v>0</v>
      </c>
      <c r="C25" s="169"/>
      <c r="D25" s="169"/>
      <c r="E25" s="169"/>
      <c r="F25" s="169"/>
      <c r="G25" s="169"/>
      <c r="H25" s="242" t="e">
        <f>+#REF!*-1</f>
        <v>#REF!</v>
      </c>
      <c r="I25" s="171"/>
      <c r="J25" s="171"/>
      <c r="K25" s="171"/>
      <c r="L25" s="171"/>
      <c r="M25" s="102" t="e">
        <f t="shared" si="0"/>
        <v>#REF!</v>
      </c>
    </row>
    <row r="26" spans="1:13" x14ac:dyDescent="0.2">
      <c r="A26" s="29">
        <v>1900</v>
      </c>
      <c r="B26">
        <v>0</v>
      </c>
      <c r="C26" s="169"/>
      <c r="D26" s="169"/>
      <c r="E26" s="169"/>
      <c r="F26" s="169"/>
      <c r="G26" s="169"/>
      <c r="H26" s="242" t="e">
        <f>+#REF!*-1</f>
        <v>#REF!</v>
      </c>
      <c r="I26" s="171"/>
      <c r="J26" s="171"/>
      <c r="K26" s="171"/>
      <c r="L26" s="171"/>
      <c r="M26" s="102" t="e">
        <f t="shared" si="0"/>
        <v>#REF!</v>
      </c>
    </row>
    <row r="27" spans="1:13" x14ac:dyDescent="0.2">
      <c r="A27" s="29">
        <v>2000</v>
      </c>
      <c r="B27">
        <v>0</v>
      </c>
      <c r="C27" s="169"/>
      <c r="D27" s="169"/>
      <c r="E27" s="169"/>
      <c r="F27" s="169"/>
      <c r="G27" s="169"/>
      <c r="H27" s="242" t="e">
        <f>+#REF!*-1</f>
        <v>#REF!</v>
      </c>
      <c r="I27" s="171"/>
      <c r="J27" s="171"/>
      <c r="K27" s="171"/>
      <c r="L27" s="171"/>
      <c r="M27" s="102" t="e">
        <f t="shared" si="0"/>
        <v>#REF!</v>
      </c>
    </row>
    <row r="28" spans="1:13" x14ac:dyDescent="0.2">
      <c r="A28" s="29">
        <v>2100</v>
      </c>
      <c r="B28">
        <v>0</v>
      </c>
      <c r="C28" s="169"/>
      <c r="D28" s="169"/>
      <c r="E28" s="169"/>
      <c r="F28" s="169"/>
      <c r="G28" s="169"/>
      <c r="H28" s="242" t="e">
        <f>+#REF!*-1</f>
        <v>#REF!</v>
      </c>
      <c r="I28" s="171"/>
      <c r="J28" s="171"/>
      <c r="K28" s="171"/>
      <c r="L28" s="171"/>
      <c r="M28" s="102" t="e">
        <f t="shared" si="0"/>
        <v>#REF!</v>
      </c>
    </row>
    <row r="29" spans="1:13" x14ac:dyDescent="0.2">
      <c r="A29" s="29">
        <v>2200</v>
      </c>
      <c r="B29">
        <v>0</v>
      </c>
      <c r="C29" s="169"/>
      <c r="D29" s="169"/>
      <c r="E29" s="169"/>
      <c r="F29" s="169"/>
      <c r="G29" s="169"/>
      <c r="H29" s="242" t="e">
        <f>+#REF!*-1</f>
        <v>#REF!</v>
      </c>
      <c r="I29" s="171"/>
      <c r="J29" s="171"/>
      <c r="K29" s="171"/>
      <c r="L29" s="171"/>
      <c r="M29" s="102" t="e">
        <f t="shared" si="0"/>
        <v>#REF!</v>
      </c>
    </row>
    <row r="30" spans="1:13" ht="15.75" x14ac:dyDescent="0.25">
      <c r="A30" s="29">
        <v>2300</v>
      </c>
      <c r="B30">
        <v>0</v>
      </c>
      <c r="C30" s="169"/>
      <c r="D30" s="169"/>
      <c r="E30" s="169"/>
      <c r="F30" s="169"/>
      <c r="G30" s="169"/>
      <c r="H30" s="242" t="e">
        <f>+#REF!*-1</f>
        <v>#REF!</v>
      </c>
      <c r="I30" s="171"/>
      <c r="J30" s="171"/>
      <c r="K30" s="264"/>
      <c r="L30" s="171"/>
      <c r="M30" s="102" t="e">
        <f t="shared" si="0"/>
        <v>#REF!</v>
      </c>
    </row>
    <row r="31" spans="1:13" x14ac:dyDescent="0.2">
      <c r="A31" s="37">
        <v>2400</v>
      </c>
      <c r="B31" s="43">
        <v>0</v>
      </c>
      <c r="C31" s="170"/>
      <c r="D31" s="170"/>
      <c r="E31" s="170"/>
      <c r="F31" s="170"/>
      <c r="G31" s="170"/>
      <c r="H31" s="214" t="e">
        <f>+#REF!</f>
        <v>#REF!</v>
      </c>
      <c r="I31" s="214"/>
      <c r="J31" s="214"/>
      <c r="K31" s="33"/>
      <c r="L31" s="214"/>
      <c r="M31" s="103" t="e">
        <f t="shared" si="0"/>
        <v>#REF!</v>
      </c>
    </row>
    <row r="32" spans="1:13" x14ac:dyDescent="0.2">
      <c r="D32" s="219"/>
      <c r="H32" s="219"/>
      <c r="I32" s="219"/>
      <c r="J32" s="219"/>
    </row>
    <row r="33" spans="2:13" x14ac:dyDescent="0.2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 t="e">
        <f t="shared" si="1"/>
        <v>#REF!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 t="e">
        <f>SUM(M8:M32)</f>
        <v>#REF!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4">
    <pageSetUpPr fitToPage="1"/>
  </sheetPr>
  <dimension ref="A1:M34"/>
  <sheetViews>
    <sheetView workbookViewId="0"/>
  </sheetViews>
  <sheetFormatPr defaultRowHeight="12.75" x14ac:dyDescent="0.2"/>
  <cols>
    <col min="1" max="1" width="11.5703125" customWidth="1"/>
    <col min="2" max="2" width="16.7109375" customWidth="1"/>
    <col min="3" max="4" width="18.28515625" customWidth="1"/>
    <col min="5" max="5" width="19.140625" customWidth="1"/>
    <col min="6" max="6" width="16.7109375" customWidth="1"/>
    <col min="7" max="7" width="16.140625" customWidth="1"/>
    <col min="8" max="8" width="13.42578125" customWidth="1"/>
    <col min="9" max="9" width="13.7109375" bestFit="1" customWidth="1"/>
    <col min="10" max="10" width="12.85546875" customWidth="1"/>
    <col min="11" max="11" width="15.28515625" customWidth="1"/>
    <col min="12" max="12" width="10.85546875" customWidth="1"/>
    <col min="13" max="13" width="11" style="177" customWidth="1"/>
    <col min="14" max="16" width="6.5703125" customWidth="1"/>
    <col min="17" max="17" width="7.85546875" customWidth="1"/>
    <col min="18" max="18" width="7.5703125" customWidth="1"/>
    <col min="19" max="19" width="7.42578125" customWidth="1"/>
    <col min="20" max="20" width="9.28515625" customWidth="1"/>
    <col min="21" max="21" width="7.85546875" customWidth="1"/>
    <col min="22" max="22" width="12.28515625" customWidth="1"/>
  </cols>
  <sheetData>
    <row r="1" spans="1:12" x14ac:dyDescent="0.2">
      <c r="A1" s="88">
        <f>+'PV-SHAPE'!A1+1</f>
        <v>37251</v>
      </c>
      <c r="B1" s="153">
        <f>WEEKDAY(A1)</f>
        <v>4</v>
      </c>
    </row>
    <row r="2" spans="1:12" ht="15" x14ac:dyDescent="0.2">
      <c r="A2" s="38" t="s">
        <v>19</v>
      </c>
      <c r="G2" s="224"/>
      <c r="H2" s="224" t="s">
        <v>117</v>
      </c>
      <c r="J2" s="224"/>
    </row>
    <row r="3" spans="1:12" x14ac:dyDescent="0.2">
      <c r="A3" s="39" t="s">
        <v>20</v>
      </c>
    </row>
    <row r="4" spans="1:12" x14ac:dyDescent="0.2">
      <c r="A4" s="30" t="s">
        <v>14</v>
      </c>
      <c r="B4" s="40" t="s">
        <v>39</v>
      </c>
      <c r="C4" s="127" t="s">
        <v>206</v>
      </c>
      <c r="D4" s="127" t="s">
        <v>208</v>
      </c>
      <c r="E4" s="127" t="s">
        <v>74</v>
      </c>
      <c r="F4" s="127" t="s">
        <v>206</v>
      </c>
      <c r="G4" s="127" t="s">
        <v>206</v>
      </c>
      <c r="H4" s="149" t="s">
        <v>42</v>
      </c>
      <c r="I4" s="48" t="s">
        <v>53</v>
      </c>
      <c r="J4" s="110" t="s">
        <v>101</v>
      </c>
      <c r="K4" s="48"/>
      <c r="L4" s="100" t="s">
        <v>18</v>
      </c>
    </row>
    <row r="5" spans="1:12" x14ac:dyDescent="0.2">
      <c r="A5" s="31" t="s">
        <v>15</v>
      </c>
      <c r="B5" s="42" t="s">
        <v>21</v>
      </c>
      <c r="C5" s="160" t="s">
        <v>66</v>
      </c>
      <c r="D5" s="160" t="s">
        <v>66</v>
      </c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25" t="s">
        <v>64</v>
      </c>
      <c r="K5" s="49"/>
      <c r="L5" s="104"/>
    </row>
    <row r="6" spans="1:12" x14ac:dyDescent="0.2">
      <c r="A6" s="32" t="s">
        <v>16</v>
      </c>
      <c r="B6" s="41"/>
      <c r="C6" s="179"/>
      <c r="D6" s="179"/>
      <c r="E6" s="134"/>
      <c r="F6" s="163"/>
      <c r="G6" s="225"/>
      <c r="H6" s="142"/>
      <c r="I6" s="91"/>
      <c r="J6" s="151"/>
      <c r="K6" s="54"/>
      <c r="L6" s="105"/>
    </row>
    <row r="7" spans="1:12" x14ac:dyDescent="0.2">
      <c r="A7" s="131"/>
      <c r="B7" s="132"/>
      <c r="C7" s="238">
        <v>30</v>
      </c>
      <c r="D7" s="238">
        <v>35</v>
      </c>
      <c r="E7" s="164">
        <v>34</v>
      </c>
      <c r="F7" s="238">
        <v>35</v>
      </c>
      <c r="G7" s="238">
        <v>40</v>
      </c>
      <c r="H7" s="93">
        <v>28.924499999999998</v>
      </c>
      <c r="I7" s="93"/>
      <c r="J7" s="152"/>
      <c r="K7" s="94"/>
      <c r="L7" s="106"/>
    </row>
    <row r="8" spans="1:12" x14ac:dyDescent="0.2">
      <c r="A8" s="36">
        <v>100</v>
      </c>
      <c r="B8">
        <v>0</v>
      </c>
      <c r="C8" s="169"/>
      <c r="D8" s="169"/>
      <c r="E8" s="169"/>
      <c r="F8" s="169"/>
      <c r="G8" s="169"/>
      <c r="H8" s="270" t="e">
        <f>+#REF!*-1</f>
        <v>#REF!</v>
      </c>
      <c r="I8" s="50"/>
      <c r="J8" s="245"/>
      <c r="K8" s="50"/>
      <c r="L8" s="101" t="e">
        <f t="shared" ref="L8:L31" si="0">SUM(B8:K8)</f>
        <v>#REF!</v>
      </c>
    </row>
    <row r="9" spans="1:12" x14ac:dyDescent="0.2">
      <c r="A9" s="29">
        <v>200</v>
      </c>
      <c r="B9">
        <v>0</v>
      </c>
      <c r="C9" s="169"/>
      <c r="D9" s="169"/>
      <c r="E9" s="169"/>
      <c r="F9" s="169"/>
      <c r="G9" s="169"/>
      <c r="H9" s="242" t="e">
        <f>+#REF!*-1</f>
        <v>#REF!</v>
      </c>
      <c r="I9" s="50"/>
      <c r="J9" s="50"/>
      <c r="K9" s="50"/>
      <c r="L9" s="102" t="e">
        <f t="shared" si="0"/>
        <v>#REF!</v>
      </c>
    </row>
    <row r="10" spans="1:12" x14ac:dyDescent="0.2">
      <c r="A10" s="29">
        <v>300</v>
      </c>
      <c r="B10">
        <v>0</v>
      </c>
      <c r="C10" s="169"/>
      <c r="D10" s="169"/>
      <c r="E10" s="169"/>
      <c r="F10" s="169"/>
      <c r="G10" s="169"/>
      <c r="H10" s="242" t="e">
        <f>+#REF!*-1</f>
        <v>#REF!</v>
      </c>
      <c r="I10" s="50"/>
      <c r="J10" s="50"/>
      <c r="K10" s="50"/>
      <c r="L10" s="102" t="e">
        <f t="shared" si="0"/>
        <v>#REF!</v>
      </c>
    </row>
    <row r="11" spans="1:12" x14ac:dyDescent="0.2">
      <c r="A11" s="29">
        <v>400</v>
      </c>
      <c r="B11">
        <v>0</v>
      </c>
      <c r="C11" s="169"/>
      <c r="D11" s="169"/>
      <c r="E11" s="169"/>
      <c r="F11" s="169"/>
      <c r="G11" s="169"/>
      <c r="H11" s="242" t="e">
        <f>+#REF!*-1</f>
        <v>#REF!</v>
      </c>
      <c r="I11" s="50"/>
      <c r="J11" s="50"/>
      <c r="K11" s="50"/>
      <c r="L11" s="102" t="e">
        <f t="shared" si="0"/>
        <v>#REF!</v>
      </c>
    </row>
    <row r="12" spans="1:12" x14ac:dyDescent="0.2">
      <c r="A12" s="29">
        <v>500</v>
      </c>
      <c r="B12">
        <v>0</v>
      </c>
      <c r="C12" s="169"/>
      <c r="D12" s="169"/>
      <c r="E12" s="169"/>
      <c r="F12" s="169"/>
      <c r="G12" s="169"/>
      <c r="H12" s="242" t="e">
        <f>+#REF!*-1</f>
        <v>#REF!</v>
      </c>
      <c r="I12" s="50"/>
      <c r="J12" s="50"/>
      <c r="K12" s="50"/>
      <c r="L12" s="102" t="e">
        <f t="shared" si="0"/>
        <v>#REF!</v>
      </c>
    </row>
    <row r="13" spans="1:12" x14ac:dyDescent="0.2">
      <c r="A13" s="29">
        <v>600</v>
      </c>
      <c r="B13">
        <v>0</v>
      </c>
      <c r="C13" s="169">
        <v>45</v>
      </c>
      <c r="D13" s="169">
        <v>25</v>
      </c>
      <c r="E13" s="169"/>
      <c r="F13" s="169"/>
      <c r="G13" s="169"/>
      <c r="H13" s="242" t="e">
        <f>+#REF!*-1</f>
        <v>#REF!</v>
      </c>
      <c r="I13" s="50"/>
      <c r="J13" s="50"/>
      <c r="K13" s="50"/>
      <c r="L13" s="102" t="e">
        <f t="shared" si="0"/>
        <v>#REF!</v>
      </c>
    </row>
    <row r="14" spans="1:12" x14ac:dyDescent="0.2">
      <c r="A14" s="29">
        <v>700</v>
      </c>
      <c r="B14">
        <v>0</v>
      </c>
      <c r="C14" s="169"/>
      <c r="D14" s="169">
        <v>25</v>
      </c>
      <c r="E14" s="169">
        <v>25</v>
      </c>
      <c r="F14" s="169">
        <v>50</v>
      </c>
      <c r="G14" s="169">
        <v>25</v>
      </c>
      <c r="H14" s="242" t="e">
        <f>+#REF!*-1</f>
        <v>#REF!</v>
      </c>
      <c r="I14" s="50"/>
      <c r="J14" s="50"/>
      <c r="K14" s="50"/>
      <c r="L14" s="102" t="e">
        <f t="shared" si="0"/>
        <v>#REF!</v>
      </c>
    </row>
    <row r="15" spans="1:12" x14ac:dyDescent="0.2">
      <c r="A15" s="29">
        <v>800</v>
      </c>
      <c r="B15">
        <v>0</v>
      </c>
      <c r="C15" s="169"/>
      <c r="D15" s="169">
        <v>25</v>
      </c>
      <c r="E15" s="169">
        <v>25</v>
      </c>
      <c r="F15" s="169">
        <v>50</v>
      </c>
      <c r="G15" s="169">
        <v>25</v>
      </c>
      <c r="H15" s="242" t="e">
        <f>+#REF!*-1</f>
        <v>#REF!</v>
      </c>
      <c r="I15" s="50"/>
      <c r="J15" s="50"/>
      <c r="K15" s="50"/>
      <c r="L15" s="102" t="e">
        <f t="shared" si="0"/>
        <v>#REF!</v>
      </c>
    </row>
    <row r="16" spans="1:12" x14ac:dyDescent="0.2">
      <c r="A16" s="29">
        <v>900</v>
      </c>
      <c r="B16">
        <v>0</v>
      </c>
      <c r="C16" s="169"/>
      <c r="D16" s="169">
        <v>25</v>
      </c>
      <c r="E16" s="169">
        <v>25</v>
      </c>
      <c r="F16" s="169">
        <v>50</v>
      </c>
      <c r="G16" s="169">
        <v>25</v>
      </c>
      <c r="H16" s="242" t="e">
        <f>+#REF!*-1</f>
        <v>#REF!</v>
      </c>
      <c r="I16" s="50"/>
      <c r="J16" s="50"/>
      <c r="K16" s="50"/>
      <c r="L16" s="102" t="e">
        <f t="shared" si="0"/>
        <v>#REF!</v>
      </c>
    </row>
    <row r="17" spans="1:12" x14ac:dyDescent="0.2">
      <c r="A17" s="29">
        <v>1000</v>
      </c>
      <c r="B17">
        <v>0</v>
      </c>
      <c r="C17" s="169"/>
      <c r="D17" s="169">
        <v>25</v>
      </c>
      <c r="E17" s="169">
        <v>25</v>
      </c>
      <c r="F17" s="169">
        <v>50</v>
      </c>
      <c r="G17" s="169">
        <v>25</v>
      </c>
      <c r="H17" s="242" t="e">
        <f>+#REF!*-1</f>
        <v>#REF!</v>
      </c>
      <c r="I17" s="50"/>
      <c r="J17" s="50"/>
      <c r="K17" s="50"/>
      <c r="L17" s="102" t="e">
        <f t="shared" si="0"/>
        <v>#REF!</v>
      </c>
    </row>
    <row r="18" spans="1:12" x14ac:dyDescent="0.2">
      <c r="A18" s="29">
        <v>1100</v>
      </c>
      <c r="B18">
        <v>0</v>
      </c>
      <c r="C18" s="169"/>
      <c r="D18" s="169">
        <v>25</v>
      </c>
      <c r="E18" s="169">
        <v>25</v>
      </c>
      <c r="F18" s="169">
        <v>50</v>
      </c>
      <c r="G18" s="169">
        <v>25</v>
      </c>
      <c r="H18" s="242" t="e">
        <f>+#REF!*-1</f>
        <v>#REF!</v>
      </c>
      <c r="I18" s="50"/>
      <c r="J18" s="50"/>
      <c r="K18" s="50"/>
      <c r="L18" s="102" t="e">
        <f t="shared" si="0"/>
        <v>#REF!</v>
      </c>
    </row>
    <row r="19" spans="1:12" x14ac:dyDescent="0.2">
      <c r="A19" s="29">
        <v>1200</v>
      </c>
      <c r="B19">
        <v>0</v>
      </c>
      <c r="C19" s="169"/>
      <c r="D19" s="169">
        <v>25</v>
      </c>
      <c r="E19" s="169">
        <v>25</v>
      </c>
      <c r="F19" s="169">
        <v>50</v>
      </c>
      <c r="G19" s="169">
        <v>25</v>
      </c>
      <c r="H19" s="242" t="e">
        <f>+#REF!*-1</f>
        <v>#REF!</v>
      </c>
      <c r="I19" s="50"/>
      <c r="J19" s="50"/>
      <c r="K19" s="50"/>
      <c r="L19" s="102" t="e">
        <f t="shared" si="0"/>
        <v>#REF!</v>
      </c>
    </row>
    <row r="20" spans="1:12" x14ac:dyDescent="0.2">
      <c r="A20" s="29">
        <v>1300</v>
      </c>
      <c r="B20">
        <v>0</v>
      </c>
      <c r="C20" s="169"/>
      <c r="D20" s="169">
        <v>25</v>
      </c>
      <c r="E20" s="169">
        <v>25</v>
      </c>
      <c r="F20" s="169">
        <v>50</v>
      </c>
      <c r="G20" s="169">
        <v>25</v>
      </c>
      <c r="H20" s="242" t="e">
        <f>+#REF!*-1</f>
        <v>#REF!</v>
      </c>
      <c r="I20" s="50"/>
      <c r="J20" s="50"/>
      <c r="K20" s="50"/>
      <c r="L20" s="102" t="e">
        <f t="shared" si="0"/>
        <v>#REF!</v>
      </c>
    </row>
    <row r="21" spans="1:12" x14ac:dyDescent="0.2">
      <c r="A21" s="29">
        <v>1400</v>
      </c>
      <c r="B21">
        <v>0</v>
      </c>
      <c r="C21" s="169"/>
      <c r="D21" s="169">
        <v>25</v>
      </c>
      <c r="E21" s="169">
        <v>25</v>
      </c>
      <c r="F21" s="169">
        <v>50</v>
      </c>
      <c r="G21" s="169">
        <v>25</v>
      </c>
      <c r="H21" s="242" t="e">
        <f>+#REF!*-1</f>
        <v>#REF!</v>
      </c>
      <c r="I21" s="50"/>
      <c r="J21" s="50"/>
      <c r="K21" s="50"/>
      <c r="L21" s="102" t="e">
        <f t="shared" si="0"/>
        <v>#REF!</v>
      </c>
    </row>
    <row r="22" spans="1:12" x14ac:dyDescent="0.2">
      <c r="A22" s="29">
        <v>1500</v>
      </c>
      <c r="B22">
        <v>0</v>
      </c>
      <c r="C22" s="169"/>
      <c r="D22" s="169">
        <v>25</v>
      </c>
      <c r="E22" s="169">
        <v>25</v>
      </c>
      <c r="F22" s="169">
        <v>50</v>
      </c>
      <c r="G22" s="169">
        <v>25</v>
      </c>
      <c r="H22" s="242" t="e">
        <f>+#REF!*-1</f>
        <v>#REF!</v>
      </c>
      <c r="I22" s="50"/>
      <c r="J22" s="50"/>
      <c r="K22" s="50"/>
      <c r="L22" s="102" t="e">
        <f t="shared" si="0"/>
        <v>#REF!</v>
      </c>
    </row>
    <row r="23" spans="1:12" x14ac:dyDescent="0.2">
      <c r="A23" s="29">
        <v>1600</v>
      </c>
      <c r="B23">
        <v>0</v>
      </c>
      <c r="C23" s="169"/>
      <c r="D23" s="169">
        <v>25</v>
      </c>
      <c r="E23" s="169">
        <v>25</v>
      </c>
      <c r="F23" s="169">
        <v>50</v>
      </c>
      <c r="G23" s="169">
        <v>25</v>
      </c>
      <c r="H23" s="242" t="e">
        <f>+#REF!*-1</f>
        <v>#REF!</v>
      </c>
      <c r="I23" s="50"/>
      <c r="J23" s="50"/>
      <c r="K23" s="50"/>
      <c r="L23" s="102" t="e">
        <f t="shared" si="0"/>
        <v>#REF!</v>
      </c>
    </row>
    <row r="24" spans="1:12" x14ac:dyDescent="0.2">
      <c r="A24" s="29">
        <v>1700</v>
      </c>
      <c r="B24">
        <v>0</v>
      </c>
      <c r="C24" s="169"/>
      <c r="D24" s="169">
        <v>25</v>
      </c>
      <c r="E24" s="169">
        <v>25</v>
      </c>
      <c r="F24" s="169">
        <v>50</v>
      </c>
      <c r="G24" s="169">
        <v>25</v>
      </c>
      <c r="H24" s="242" t="e">
        <f>+#REF!*-1</f>
        <v>#REF!</v>
      </c>
      <c r="I24" s="50"/>
      <c r="J24" s="50"/>
      <c r="K24" s="50"/>
      <c r="L24" s="102" t="e">
        <f t="shared" si="0"/>
        <v>#REF!</v>
      </c>
    </row>
    <row r="25" spans="1:12" x14ac:dyDescent="0.2">
      <c r="A25" s="29">
        <v>1800</v>
      </c>
      <c r="B25">
        <v>0</v>
      </c>
      <c r="C25" s="169"/>
      <c r="D25" s="169">
        <v>25</v>
      </c>
      <c r="E25" s="169">
        <v>25</v>
      </c>
      <c r="F25" s="169">
        <v>50</v>
      </c>
      <c r="G25" s="169">
        <v>25</v>
      </c>
      <c r="H25" s="242" t="e">
        <f>+#REF!*-1</f>
        <v>#REF!</v>
      </c>
      <c r="I25" s="50"/>
      <c r="J25" s="50"/>
      <c r="K25" s="50"/>
      <c r="L25" s="102" t="e">
        <f t="shared" si="0"/>
        <v>#REF!</v>
      </c>
    </row>
    <row r="26" spans="1:12" x14ac:dyDescent="0.2">
      <c r="A26" s="29">
        <v>1900</v>
      </c>
      <c r="B26">
        <v>0</v>
      </c>
      <c r="C26" s="169"/>
      <c r="D26" s="169">
        <v>25</v>
      </c>
      <c r="E26" s="169">
        <v>25</v>
      </c>
      <c r="F26" s="169">
        <v>50</v>
      </c>
      <c r="G26" s="169">
        <v>25</v>
      </c>
      <c r="H26" s="242" t="e">
        <f>+#REF!*-1</f>
        <v>#REF!</v>
      </c>
      <c r="I26" s="50"/>
      <c r="J26" s="50"/>
      <c r="K26" s="50"/>
      <c r="L26" s="102" t="e">
        <f t="shared" si="0"/>
        <v>#REF!</v>
      </c>
    </row>
    <row r="27" spans="1:12" x14ac:dyDescent="0.2">
      <c r="A27" s="29">
        <v>2000</v>
      </c>
      <c r="B27">
        <v>0</v>
      </c>
      <c r="C27" s="169"/>
      <c r="D27" s="169">
        <v>25</v>
      </c>
      <c r="E27" s="169">
        <v>25</v>
      </c>
      <c r="F27" s="169">
        <v>50</v>
      </c>
      <c r="G27" s="169">
        <v>25</v>
      </c>
      <c r="H27" s="242" t="e">
        <f>+#REF!*-1</f>
        <v>#REF!</v>
      </c>
      <c r="I27" s="50"/>
      <c r="J27" s="50"/>
      <c r="K27" s="50"/>
      <c r="L27" s="102" t="e">
        <f t="shared" si="0"/>
        <v>#REF!</v>
      </c>
    </row>
    <row r="28" spans="1:12" x14ac:dyDescent="0.2">
      <c r="A28" s="29">
        <v>2100</v>
      </c>
      <c r="B28">
        <v>0</v>
      </c>
      <c r="C28" s="169"/>
      <c r="D28" s="169">
        <v>25</v>
      </c>
      <c r="E28" s="169">
        <v>25</v>
      </c>
      <c r="F28" s="169">
        <v>50</v>
      </c>
      <c r="G28" s="169">
        <v>25</v>
      </c>
      <c r="H28" s="242" t="e">
        <f>+#REF!*-1</f>
        <v>#REF!</v>
      </c>
      <c r="I28" s="50"/>
      <c r="J28" s="50"/>
      <c r="K28" s="50"/>
      <c r="L28" s="102" t="e">
        <f t="shared" si="0"/>
        <v>#REF!</v>
      </c>
    </row>
    <row r="29" spans="1:12" x14ac:dyDescent="0.2">
      <c r="A29" s="29">
        <v>2200</v>
      </c>
      <c r="B29">
        <v>0</v>
      </c>
      <c r="C29" s="169"/>
      <c r="D29" s="169">
        <v>20</v>
      </c>
      <c r="E29" s="169">
        <v>25</v>
      </c>
      <c r="F29" s="169">
        <v>50</v>
      </c>
      <c r="G29" s="169">
        <v>25</v>
      </c>
      <c r="H29" s="242" t="e">
        <f>+#REF!*-1</f>
        <v>#REF!</v>
      </c>
      <c r="I29" s="50"/>
      <c r="J29" s="50"/>
      <c r="K29" s="50"/>
      <c r="L29" s="102" t="e">
        <f t="shared" si="0"/>
        <v>#REF!</v>
      </c>
    </row>
    <row r="30" spans="1:12" x14ac:dyDescent="0.2">
      <c r="A30" s="29">
        <v>2300</v>
      </c>
      <c r="B30">
        <v>0</v>
      </c>
      <c r="C30" s="169"/>
      <c r="D30" s="169"/>
      <c r="E30" s="169"/>
      <c r="F30" s="169"/>
      <c r="G30" s="169"/>
      <c r="H30" s="242" t="e">
        <f>+#REF!*-1</f>
        <v>#REF!</v>
      </c>
      <c r="I30" s="50"/>
      <c r="J30" s="50"/>
      <c r="K30" s="50"/>
      <c r="L30" s="102" t="e">
        <f t="shared" si="0"/>
        <v>#REF!</v>
      </c>
    </row>
    <row r="31" spans="1:12" x14ac:dyDescent="0.2">
      <c r="A31" s="37">
        <v>2400</v>
      </c>
      <c r="B31" s="43">
        <v>0</v>
      </c>
      <c r="C31" s="170"/>
      <c r="D31" s="170"/>
      <c r="E31" s="170"/>
      <c r="F31" s="170"/>
      <c r="G31" s="170"/>
      <c r="H31" s="214" t="e">
        <f>+#REF!*-1</f>
        <v>#REF!</v>
      </c>
      <c r="I31" s="33"/>
      <c r="J31" s="33"/>
      <c r="K31" s="33"/>
      <c r="L31" s="103" t="e">
        <f t="shared" si="0"/>
        <v>#REF!</v>
      </c>
    </row>
    <row r="32" spans="1:12" x14ac:dyDescent="0.2">
      <c r="E32" s="219"/>
    </row>
    <row r="33" spans="2:12" x14ac:dyDescent="0.2">
      <c r="B33" s="44">
        <f>SUM(B8:B32)</f>
        <v>0</v>
      </c>
      <c r="C33" s="177">
        <f>SUM(C8:C31)</f>
        <v>45</v>
      </c>
      <c r="D33" s="177">
        <f t="shared" ref="D33:K33" si="1">SUM(D8:D31)</f>
        <v>420</v>
      </c>
      <c r="E33" s="177">
        <f t="shared" si="1"/>
        <v>400</v>
      </c>
      <c r="F33" s="177">
        <f t="shared" si="1"/>
        <v>800</v>
      </c>
      <c r="G33" s="177">
        <f t="shared" si="1"/>
        <v>400</v>
      </c>
      <c r="H33" s="177" t="e">
        <f t="shared" si="1"/>
        <v>#REF!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44" t="e">
        <f>SUM(L8:L32)</f>
        <v>#REF!</v>
      </c>
    </row>
    <row r="34" spans="2:12" x14ac:dyDescent="0.2">
      <c r="H34" s="21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autoPageBreaks="0"/>
  </sheetPr>
  <dimension ref="A1:Y325"/>
  <sheetViews>
    <sheetView workbookViewId="0"/>
  </sheetViews>
  <sheetFormatPr defaultRowHeight="12.75" x14ac:dyDescent="0.2"/>
  <cols>
    <col min="1" max="1" width="14.42578125" style="8" customWidth="1"/>
    <col min="2" max="2" width="18.7109375" style="8" customWidth="1"/>
    <col min="3" max="3" width="12" style="8" customWidth="1"/>
    <col min="4" max="5" width="17.85546875" style="8" customWidth="1"/>
    <col min="6" max="7" width="11.42578125" style="8" customWidth="1"/>
    <col min="8" max="12" width="13.42578125" style="8" customWidth="1"/>
    <col min="13" max="13" width="13.42578125" style="148" customWidth="1"/>
    <col min="14" max="14" width="17.85546875" style="8" customWidth="1"/>
    <col min="15" max="15" width="17.5703125" style="8" customWidth="1"/>
    <col min="16" max="16384" width="9.140625" style="8"/>
  </cols>
  <sheetData>
    <row r="1" spans="1:25" x14ac:dyDescent="0.2">
      <c r="A1" s="155" t="s">
        <v>1</v>
      </c>
      <c r="B1" s="7">
        <v>2</v>
      </c>
      <c r="C1" s="7">
        <v>3</v>
      </c>
      <c r="D1" s="7">
        <v>5</v>
      </c>
      <c r="E1" s="7">
        <v>6</v>
      </c>
      <c r="F1" s="7">
        <v>7</v>
      </c>
      <c r="G1" s="7">
        <v>8</v>
      </c>
      <c r="H1" s="7">
        <v>9</v>
      </c>
      <c r="I1" s="7"/>
      <c r="J1" s="7"/>
      <c r="K1" s="7"/>
      <c r="L1" s="7"/>
      <c r="M1" s="143"/>
      <c r="N1" s="7">
        <v>10</v>
      </c>
      <c r="O1" s="7">
        <v>11</v>
      </c>
    </row>
    <row r="2" spans="1:25" x14ac:dyDescent="0.2">
      <c r="A2" s="9"/>
      <c r="B2" s="10" t="s">
        <v>6</v>
      </c>
      <c r="C2" s="12" t="s">
        <v>5</v>
      </c>
      <c r="D2" s="11" t="s">
        <v>3</v>
      </c>
      <c r="E2" s="11" t="s">
        <v>4</v>
      </c>
      <c r="F2" s="10" t="s">
        <v>7</v>
      </c>
      <c r="G2" s="87" t="s">
        <v>38</v>
      </c>
      <c r="H2" s="12" t="s">
        <v>8</v>
      </c>
      <c r="I2" s="112" t="s">
        <v>49</v>
      </c>
      <c r="J2" s="112" t="s">
        <v>48</v>
      </c>
      <c r="K2" s="112" t="s">
        <v>47</v>
      </c>
      <c r="L2" s="112" t="s">
        <v>51</v>
      </c>
      <c r="M2" s="144" t="s">
        <v>60</v>
      </c>
      <c r="N2" s="10" t="s">
        <v>2</v>
      </c>
      <c r="O2" s="12" t="s">
        <v>2</v>
      </c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">
      <c r="A3" s="303">
        <f ca="1">+TODAY()</f>
        <v>41885</v>
      </c>
      <c r="B3" s="114"/>
      <c r="C3" s="16"/>
      <c r="D3" s="16"/>
      <c r="E3" s="16"/>
      <c r="F3" s="15"/>
      <c r="G3" s="15"/>
      <c r="H3" s="16"/>
      <c r="I3" s="111"/>
      <c r="J3" s="111"/>
      <c r="K3" s="111"/>
      <c r="L3" s="111"/>
      <c r="M3" s="145"/>
      <c r="N3" s="15" t="s">
        <v>9</v>
      </c>
      <c r="O3" s="16" t="s">
        <v>10</v>
      </c>
    </row>
    <row r="4" spans="1:25" x14ac:dyDescent="0.2">
      <c r="A4" s="14"/>
      <c r="B4" s="114"/>
      <c r="C4" s="16"/>
      <c r="D4" s="16"/>
      <c r="E4" s="16"/>
      <c r="F4" s="15"/>
      <c r="G4" s="15"/>
      <c r="H4" s="16"/>
      <c r="I4" s="111"/>
      <c r="J4" s="111"/>
      <c r="K4" s="111"/>
      <c r="L4" s="111"/>
      <c r="M4" s="145"/>
      <c r="N4" s="15"/>
      <c r="O4" s="16"/>
    </row>
    <row r="5" spans="1:25" ht="13.5" customHeight="1" x14ac:dyDescent="0.2">
      <c r="A5" s="17"/>
      <c r="B5" s="18" t="s">
        <v>12</v>
      </c>
      <c r="C5" s="19" t="s">
        <v>12</v>
      </c>
      <c r="D5" s="19" t="s">
        <v>12</v>
      </c>
      <c r="E5" s="19" t="s">
        <v>12</v>
      </c>
      <c r="F5" s="18" t="s">
        <v>12</v>
      </c>
      <c r="G5" s="19" t="s">
        <v>12</v>
      </c>
      <c r="H5" s="19" t="s">
        <v>12</v>
      </c>
      <c r="I5" s="113" t="s">
        <v>12</v>
      </c>
      <c r="J5" s="113" t="s">
        <v>12</v>
      </c>
      <c r="K5" s="113" t="s">
        <v>12</v>
      </c>
      <c r="L5" s="113" t="s">
        <v>12</v>
      </c>
      <c r="M5" s="146" t="s">
        <v>12</v>
      </c>
      <c r="N5" s="18" t="s">
        <v>11</v>
      </c>
      <c r="O5" s="19" t="s">
        <v>11</v>
      </c>
      <c r="Y5" s="20"/>
    </row>
    <row r="6" spans="1:25" ht="13.5" customHeight="1" x14ac:dyDescent="0.2">
      <c r="A6" s="13">
        <f ca="1">+A$3+1</f>
        <v>41886</v>
      </c>
      <c r="B6" s="298"/>
      <c r="C6" s="274"/>
      <c r="D6" s="22"/>
      <c r="E6" s="22"/>
      <c r="F6" s="22"/>
      <c r="G6" s="22"/>
      <c r="H6" s="22"/>
      <c r="I6" s="22"/>
      <c r="J6" s="22"/>
      <c r="K6" s="22"/>
      <c r="L6" s="22"/>
      <c r="M6" s="147"/>
      <c r="N6" s="6"/>
      <c r="Y6" s="20"/>
    </row>
    <row r="7" spans="1:25" x14ac:dyDescent="0.2">
      <c r="A7" s="13">
        <f ca="1">+A$3+1</f>
        <v>41886</v>
      </c>
      <c r="B7" s="298"/>
      <c r="C7" s="274"/>
      <c r="D7" s="22"/>
      <c r="E7" s="22"/>
      <c r="F7" s="22"/>
      <c r="G7" s="22"/>
      <c r="H7" s="22"/>
      <c r="I7" s="22"/>
      <c r="J7" s="22"/>
      <c r="K7" s="22"/>
      <c r="L7" s="22"/>
      <c r="M7" s="147"/>
    </row>
    <row r="8" spans="1:25" x14ac:dyDescent="0.2">
      <c r="A8" s="13"/>
      <c r="B8" s="298"/>
      <c r="C8" s="274"/>
      <c r="D8" s="22"/>
      <c r="E8" s="22"/>
      <c r="F8" s="22"/>
      <c r="G8" s="22"/>
      <c r="H8" s="22"/>
      <c r="I8" s="22"/>
      <c r="J8" s="22"/>
      <c r="K8" s="22"/>
      <c r="L8" s="22"/>
      <c r="M8" s="147"/>
      <c r="N8" s="6"/>
    </row>
    <row r="9" spans="1:25" x14ac:dyDescent="0.2">
      <c r="A9" s="13"/>
      <c r="B9" s="298"/>
      <c r="C9" s="274"/>
      <c r="D9" s="22"/>
      <c r="E9" s="22"/>
      <c r="F9" s="22"/>
      <c r="G9" s="22"/>
      <c r="H9" s="22"/>
      <c r="I9" s="22"/>
      <c r="J9" s="22"/>
      <c r="K9" s="22"/>
      <c r="L9" s="22"/>
      <c r="M9" s="147"/>
      <c r="N9" s="6"/>
    </row>
    <row r="10" spans="1:25" x14ac:dyDescent="0.2">
      <c r="A10" s="13"/>
      <c r="B10" s="298"/>
      <c r="C10" s="274"/>
      <c r="D10" s="22"/>
      <c r="E10" s="22"/>
      <c r="F10" s="22"/>
      <c r="G10" s="22"/>
      <c r="H10" s="22"/>
      <c r="I10" s="22"/>
      <c r="J10" s="22"/>
      <c r="K10" s="22"/>
      <c r="L10" s="22"/>
      <c r="M10" s="147"/>
    </row>
    <row r="11" spans="1:25" x14ac:dyDescent="0.2">
      <c r="A11" s="13"/>
      <c r="B11" s="298"/>
      <c r="C11" s="274"/>
      <c r="D11" s="22"/>
      <c r="E11" s="22"/>
      <c r="F11" s="22"/>
      <c r="G11" s="22"/>
      <c r="H11" s="22"/>
      <c r="I11" s="22"/>
      <c r="J11" s="22"/>
      <c r="K11" s="22"/>
      <c r="L11" s="22"/>
      <c r="M11" s="147"/>
      <c r="N11" s="6"/>
    </row>
    <row r="12" spans="1:25" x14ac:dyDescent="0.2">
      <c r="A12" s="13"/>
      <c r="B12" s="298"/>
      <c r="C12" s="274"/>
      <c r="D12" s="22"/>
      <c r="E12" s="22"/>
      <c r="F12" s="22"/>
      <c r="G12" s="22"/>
      <c r="H12" s="22"/>
      <c r="I12" s="22"/>
      <c r="J12" s="22"/>
      <c r="K12" s="22"/>
      <c r="L12" s="22"/>
      <c r="M12" s="147"/>
    </row>
    <row r="13" spans="1:25" x14ac:dyDescent="0.2">
      <c r="A13" s="13"/>
      <c r="B13" s="298"/>
      <c r="C13" s="274"/>
      <c r="D13" s="22"/>
      <c r="E13" s="22"/>
      <c r="F13" s="22"/>
      <c r="G13" s="22"/>
      <c r="H13" s="22"/>
      <c r="I13" s="22"/>
      <c r="J13" s="22"/>
      <c r="K13" s="22"/>
      <c r="L13" s="22"/>
      <c r="M13" s="147"/>
    </row>
    <row r="14" spans="1:25" x14ac:dyDescent="0.2">
      <c r="A14" s="13"/>
      <c r="B14" s="298"/>
      <c r="C14" s="274"/>
      <c r="D14" s="22"/>
      <c r="E14" s="22"/>
      <c r="F14" s="22"/>
      <c r="G14" s="22"/>
      <c r="H14" s="22"/>
      <c r="I14" s="22"/>
      <c r="J14" s="22"/>
      <c r="K14" s="22"/>
      <c r="L14" s="22"/>
      <c r="M14" s="147"/>
      <c r="N14" s="6"/>
    </row>
    <row r="15" spans="1:25" x14ac:dyDescent="0.2">
      <c r="A15" s="13"/>
      <c r="B15" s="298"/>
      <c r="C15" s="274"/>
      <c r="D15" s="22"/>
      <c r="E15" s="22"/>
      <c r="F15" s="22"/>
      <c r="G15" s="22"/>
      <c r="H15" s="22"/>
      <c r="I15" s="22"/>
      <c r="J15" s="22"/>
      <c r="K15" s="22"/>
      <c r="L15" s="22"/>
      <c r="M15" s="147"/>
      <c r="N15" s="6"/>
    </row>
    <row r="16" spans="1:25" x14ac:dyDescent="0.2">
      <c r="A16" s="13"/>
      <c r="B16" s="298"/>
      <c r="C16" s="274"/>
      <c r="D16" s="22"/>
      <c r="E16" s="22"/>
      <c r="F16" s="22"/>
      <c r="G16" s="22"/>
      <c r="H16" s="22"/>
      <c r="I16" s="22"/>
      <c r="J16" s="22"/>
      <c r="K16" s="22"/>
      <c r="L16" s="22"/>
      <c r="M16" s="147"/>
      <c r="N16" s="6"/>
    </row>
    <row r="17" spans="1:13" x14ac:dyDescent="0.2">
      <c r="A17" s="13"/>
      <c r="B17" s="298"/>
      <c r="C17" s="274"/>
      <c r="D17" s="22"/>
      <c r="E17" s="22"/>
      <c r="F17" s="22"/>
      <c r="G17" s="22"/>
      <c r="H17" s="22"/>
      <c r="I17" s="22"/>
      <c r="J17" s="22"/>
      <c r="K17" s="22"/>
      <c r="L17" s="22"/>
      <c r="M17" s="147"/>
    </row>
    <row r="18" spans="1:13" x14ac:dyDescent="0.2">
      <c r="A18" s="13"/>
      <c r="B18" s="298"/>
      <c r="C18" s="274"/>
      <c r="D18" s="22"/>
      <c r="E18" s="22"/>
      <c r="F18" s="22"/>
      <c r="G18" s="22"/>
      <c r="H18" s="22"/>
      <c r="I18" s="22"/>
      <c r="J18" s="22"/>
      <c r="K18" s="22"/>
      <c r="L18" s="22"/>
      <c r="M18" s="147"/>
    </row>
    <row r="19" spans="1:13" x14ac:dyDescent="0.2">
      <c r="A19" s="13"/>
      <c r="B19" s="298"/>
      <c r="C19" s="274"/>
      <c r="D19" s="22"/>
      <c r="E19" s="22"/>
      <c r="F19" s="22"/>
      <c r="G19" s="22"/>
      <c r="H19" s="22"/>
      <c r="I19" s="22"/>
      <c r="J19" s="22"/>
      <c r="K19" s="22"/>
      <c r="L19" s="22"/>
      <c r="M19" s="147"/>
    </row>
    <row r="20" spans="1:13" x14ac:dyDescent="0.2">
      <c r="A20" s="13"/>
      <c r="B20" s="298"/>
      <c r="C20" s="274"/>
      <c r="D20" s="22"/>
      <c r="E20" s="22"/>
      <c r="F20" s="22"/>
      <c r="G20" s="22"/>
      <c r="H20" s="22"/>
      <c r="I20" s="22"/>
      <c r="J20" s="22"/>
      <c r="K20" s="22"/>
      <c r="L20" s="22"/>
      <c r="M20" s="147"/>
    </row>
    <row r="21" spans="1:13" x14ac:dyDescent="0.2">
      <c r="A21" s="13"/>
      <c r="B21" s="298"/>
      <c r="C21" s="274"/>
      <c r="D21" s="22"/>
      <c r="E21" s="22"/>
      <c r="F21" s="22"/>
      <c r="G21" s="22"/>
      <c r="H21" s="22"/>
      <c r="I21" s="22"/>
      <c r="J21" s="22"/>
      <c r="K21" s="22"/>
      <c r="L21" s="22"/>
      <c r="M21" s="147"/>
    </row>
    <row r="36" spans="1:15" x14ac:dyDescent="0.2">
      <c r="A36" s="24" t="s">
        <v>13</v>
      </c>
    </row>
    <row r="37" spans="1:15" x14ac:dyDescent="0.2">
      <c r="A37" s="24" t="s">
        <v>13</v>
      </c>
    </row>
    <row r="38" spans="1:15" x14ac:dyDescent="0.2">
      <c r="A38" s="24" t="s">
        <v>13</v>
      </c>
      <c r="B38" s="22"/>
      <c r="C38" s="22"/>
      <c r="D38" s="22"/>
      <c r="E38" s="22"/>
      <c r="F38" s="22"/>
      <c r="G38" s="22"/>
      <c r="H38" s="23"/>
      <c r="I38" s="23"/>
      <c r="J38" s="23"/>
      <c r="K38" s="23"/>
      <c r="L38" s="23"/>
      <c r="M38" s="147"/>
      <c r="N38" s="23"/>
      <c r="O38" s="22"/>
    </row>
    <row r="39" spans="1:15" x14ac:dyDescent="0.2">
      <c r="A39" s="24" t="s">
        <v>13</v>
      </c>
      <c r="B39" s="22"/>
      <c r="C39" s="22"/>
      <c r="D39" s="22"/>
      <c r="E39" s="22"/>
      <c r="F39" s="22"/>
      <c r="G39" s="22"/>
      <c r="H39" s="23"/>
      <c r="I39" s="23"/>
      <c r="J39" s="23"/>
      <c r="K39" s="23"/>
      <c r="L39" s="23"/>
      <c r="M39" s="147"/>
      <c r="N39" s="23"/>
      <c r="O39" s="22"/>
    </row>
    <row r="40" spans="1:15" x14ac:dyDescent="0.2">
      <c r="A40" s="25"/>
      <c r="B40" s="9" t="str">
        <f t="shared" ref="B40:F41" si="0">B2</f>
        <v>PALO VERDE</v>
      </c>
      <c r="C40" s="9" t="str">
        <f t="shared" si="0"/>
        <v>Mead-230KV</v>
      </c>
      <c r="D40" s="9" t="str">
        <f t="shared" si="0"/>
        <v>Four Corners-345KV</v>
      </c>
      <c r="E40" s="9" t="str">
        <f t="shared" si="0"/>
        <v>Four Corners-230KV</v>
      </c>
      <c r="F40" s="9" t="str">
        <f t="shared" si="0"/>
        <v>West Wing</v>
      </c>
      <c r="G40" s="87" t="s">
        <v>38</v>
      </c>
      <c r="H40" s="12" t="s">
        <v>8</v>
      </c>
      <c r="I40" s="112" t="s">
        <v>49</v>
      </c>
      <c r="J40" s="112" t="s">
        <v>48</v>
      </c>
      <c r="K40" s="112" t="s">
        <v>47</v>
      </c>
      <c r="L40" s="112" t="s">
        <v>51</v>
      </c>
      <c r="M40" s="144" t="s">
        <v>60</v>
      </c>
      <c r="N40" s="9" t="str">
        <f>N2</f>
        <v>Financial Deal - SW</v>
      </c>
      <c r="O40" s="9" t="str">
        <f>O2</f>
        <v>Financial Deal - SW</v>
      </c>
    </row>
    <row r="41" spans="1:15" x14ac:dyDescent="0.2">
      <c r="A41" s="26"/>
      <c r="B41" s="14">
        <f t="shared" si="0"/>
        <v>0</v>
      </c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5"/>
      <c r="H41" s="16"/>
      <c r="I41" s="111"/>
      <c r="J41" s="111"/>
      <c r="K41" s="111"/>
      <c r="L41" s="111"/>
      <c r="M41" s="145"/>
      <c r="N41" s="14" t="str">
        <f>N3</f>
        <v>DJ-PV Index</v>
      </c>
      <c r="O41" s="14" t="str">
        <f>O3</f>
        <v>PMW-PV</v>
      </c>
    </row>
    <row r="42" spans="1:15" ht="15.75" customHeight="1" x14ac:dyDescent="0.2">
      <c r="A42" s="27"/>
      <c r="B42" s="17" t="str">
        <f>B5</f>
        <v>Physical</v>
      </c>
      <c r="C42" s="17" t="str">
        <f>C5</f>
        <v>Physical</v>
      </c>
      <c r="D42" s="17" t="str">
        <f>D5</f>
        <v>Physical</v>
      </c>
      <c r="E42" s="17" t="str">
        <f>E5</f>
        <v>Physical</v>
      </c>
      <c r="F42" s="17" t="str">
        <f>F5</f>
        <v>Physical</v>
      </c>
      <c r="G42" s="19" t="s">
        <v>12</v>
      </c>
      <c r="H42" s="19" t="s">
        <v>12</v>
      </c>
      <c r="I42" s="19" t="s">
        <v>12</v>
      </c>
      <c r="J42" s="113" t="s">
        <v>12</v>
      </c>
      <c r="K42" s="113" t="s">
        <v>12</v>
      </c>
      <c r="L42" s="113" t="s">
        <v>12</v>
      </c>
      <c r="M42" s="146" t="s">
        <v>12</v>
      </c>
      <c r="N42" s="17" t="str">
        <f>N5</f>
        <v>Financial</v>
      </c>
      <c r="O42" s="17" t="str">
        <f>O5</f>
        <v>Financial</v>
      </c>
    </row>
    <row r="43" spans="1:15" ht="15.75" customHeight="1" x14ac:dyDescent="0.2">
      <c r="A43" s="13">
        <f ca="1">+A$3+1</f>
        <v>41886</v>
      </c>
      <c r="B43" s="297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47"/>
    </row>
    <row r="44" spans="1:15" x14ac:dyDescent="0.2">
      <c r="A44" s="13">
        <f ca="1">+A$3+1</f>
        <v>41886</v>
      </c>
      <c r="B44" s="297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47"/>
    </row>
    <row r="45" spans="1:15" x14ac:dyDescent="0.2">
      <c r="A45" s="13"/>
      <c r="B45" s="297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47"/>
    </row>
    <row r="46" spans="1:15" x14ac:dyDescent="0.2">
      <c r="A46" s="13"/>
      <c r="B46" s="297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47"/>
    </row>
    <row r="47" spans="1:15" x14ac:dyDescent="0.2">
      <c r="A47" s="13"/>
      <c r="B47" s="297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47"/>
    </row>
    <row r="48" spans="1:15" x14ac:dyDescent="0.2">
      <c r="A48" s="13"/>
      <c r="B48" s="297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47"/>
    </row>
    <row r="49" spans="1:13" x14ac:dyDescent="0.2">
      <c r="A49" s="13"/>
      <c r="B49" s="297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47"/>
    </row>
    <row r="50" spans="1:13" x14ac:dyDescent="0.2">
      <c r="A50" s="13"/>
      <c r="B50" s="297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47"/>
    </row>
    <row r="51" spans="1:13" x14ac:dyDescent="0.2">
      <c r="A51" s="13"/>
      <c r="B51" s="297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47"/>
    </row>
    <row r="52" spans="1:13" x14ac:dyDescent="0.2">
      <c r="A52" s="13"/>
      <c r="B52" s="297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47"/>
    </row>
    <row r="53" spans="1:13" x14ac:dyDescent="0.2">
      <c r="A53" s="13"/>
      <c r="B53" s="297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47"/>
    </row>
    <row r="54" spans="1:13" x14ac:dyDescent="0.2">
      <c r="A54" s="13"/>
      <c r="B54" s="29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47"/>
    </row>
    <row r="55" spans="1:13" x14ac:dyDescent="0.2">
      <c r="A55" s="13"/>
      <c r="B55" s="29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47"/>
    </row>
    <row r="56" spans="1:13" x14ac:dyDescent="0.2">
      <c r="A56" s="13"/>
      <c r="B56" s="29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47"/>
    </row>
    <row r="57" spans="1:13" x14ac:dyDescent="0.2">
      <c r="A57" s="13"/>
      <c r="B57" s="29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47"/>
    </row>
    <row r="58" spans="1:13" x14ac:dyDescent="0.2">
      <c r="A58" s="13"/>
      <c r="B58" s="29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47"/>
    </row>
    <row r="61" spans="1:13" x14ac:dyDescent="0.2">
      <c r="L61" s="22"/>
      <c r="M61" s="147"/>
    </row>
    <row r="75" spans="1:15" x14ac:dyDescent="0.2">
      <c r="O75" s="6"/>
    </row>
    <row r="76" spans="1:15" x14ac:dyDescent="0.2">
      <c r="O76" s="6"/>
    </row>
    <row r="77" spans="1:15" x14ac:dyDescent="0.2">
      <c r="A77" s="21"/>
      <c r="B77" s="6"/>
      <c r="C77" s="6"/>
      <c r="D77" s="6"/>
      <c r="E77" s="6"/>
      <c r="F77" s="6"/>
      <c r="G77" s="6"/>
      <c r="N77" s="6"/>
      <c r="O77" s="6"/>
    </row>
    <row r="78" spans="1:15" x14ac:dyDescent="0.2">
      <c r="A78" s="21"/>
      <c r="B78" s="6"/>
      <c r="C78" s="6"/>
      <c r="D78" s="6"/>
      <c r="E78" s="6"/>
      <c r="F78" s="6"/>
      <c r="G78" s="6"/>
      <c r="N78" s="6"/>
      <c r="O78" s="6"/>
    </row>
    <row r="79" spans="1:15" x14ac:dyDescent="0.2">
      <c r="A79" s="21"/>
      <c r="B79" s="6"/>
      <c r="C79" s="6"/>
      <c r="D79" s="6"/>
      <c r="E79" s="6"/>
      <c r="F79" s="6"/>
      <c r="G79" s="6"/>
      <c r="N79" s="6"/>
      <c r="O79" s="6"/>
    </row>
    <row r="80" spans="1:15" x14ac:dyDescent="0.2">
      <c r="A80" s="21"/>
      <c r="B80" s="6"/>
      <c r="C80" s="6"/>
      <c r="D80" s="6"/>
      <c r="E80" s="6"/>
      <c r="F80" s="6"/>
      <c r="G80" s="6"/>
      <c r="N80" s="6"/>
      <c r="O80" s="6"/>
    </row>
    <row r="81" spans="1:15" x14ac:dyDescent="0.2">
      <c r="A81" s="21"/>
      <c r="B81" s="6"/>
      <c r="C81" s="6"/>
      <c r="D81" s="6"/>
      <c r="E81" s="6"/>
      <c r="F81" s="6"/>
      <c r="G81" s="6"/>
      <c r="N81" s="6"/>
      <c r="O81" s="6"/>
    </row>
    <row r="82" spans="1:15" x14ac:dyDescent="0.2">
      <c r="A82" s="21"/>
      <c r="B82" s="6"/>
      <c r="C82" s="6"/>
      <c r="D82" s="6"/>
      <c r="E82" s="6"/>
      <c r="F82" s="6"/>
      <c r="G82" s="6"/>
      <c r="N82" s="6"/>
      <c r="O82" s="6"/>
    </row>
    <row r="83" spans="1:15" x14ac:dyDescent="0.2">
      <c r="A83" s="21"/>
      <c r="B83" s="6"/>
      <c r="C83" s="6"/>
      <c r="D83" s="6"/>
      <c r="E83" s="6"/>
      <c r="F83" s="6"/>
      <c r="G83" s="6"/>
      <c r="N83" s="6"/>
      <c r="O83" s="6"/>
    </row>
    <row r="84" spans="1:15" x14ac:dyDescent="0.2">
      <c r="A84" s="21"/>
      <c r="B84" s="6"/>
      <c r="C84" s="6"/>
      <c r="D84" s="6"/>
      <c r="E84" s="6"/>
      <c r="F84" s="6"/>
      <c r="G84" s="6"/>
      <c r="N84" s="6"/>
      <c r="O84" s="6"/>
    </row>
    <row r="85" spans="1:15" x14ac:dyDescent="0.2">
      <c r="A85" s="21"/>
      <c r="B85" s="6"/>
      <c r="C85" s="6"/>
      <c r="D85" s="6"/>
      <c r="E85" s="6"/>
      <c r="F85" s="6"/>
      <c r="G85" s="6"/>
      <c r="N85" s="6"/>
      <c r="O85" s="6"/>
    </row>
    <row r="86" spans="1:15" x14ac:dyDescent="0.2">
      <c r="A86" s="21"/>
      <c r="B86" s="6"/>
      <c r="C86" s="6"/>
      <c r="D86" s="6"/>
      <c r="E86" s="6"/>
      <c r="F86" s="6"/>
      <c r="G86" s="6"/>
      <c r="N86" s="6"/>
      <c r="O86" s="6"/>
    </row>
    <row r="87" spans="1:15" x14ac:dyDescent="0.2">
      <c r="A87" s="21"/>
      <c r="B87" s="6"/>
      <c r="C87" s="6"/>
      <c r="D87" s="6"/>
      <c r="E87" s="6"/>
      <c r="F87" s="6"/>
      <c r="G87" s="6"/>
      <c r="N87" s="6"/>
      <c r="O87" s="6"/>
    </row>
    <row r="88" spans="1:15" x14ac:dyDescent="0.2">
      <c r="A88" s="21"/>
      <c r="B88" s="6"/>
      <c r="C88" s="6"/>
      <c r="D88" s="6"/>
      <c r="E88" s="6"/>
      <c r="F88" s="6"/>
      <c r="G88" s="6"/>
      <c r="N88" s="6"/>
      <c r="O88" s="6"/>
    </row>
    <row r="89" spans="1:15" x14ac:dyDescent="0.2">
      <c r="A89" s="21"/>
      <c r="B89" s="6"/>
      <c r="C89" s="6"/>
      <c r="D89" s="6"/>
      <c r="E89" s="6"/>
      <c r="F89" s="6"/>
      <c r="G89" s="6"/>
      <c r="N89" s="6"/>
      <c r="O89" s="6"/>
    </row>
    <row r="90" spans="1:15" x14ac:dyDescent="0.2">
      <c r="A90" s="21"/>
      <c r="B90" s="6"/>
      <c r="C90" s="6"/>
      <c r="D90" s="6"/>
      <c r="E90" s="6"/>
      <c r="F90" s="6"/>
      <c r="G90" s="6"/>
      <c r="N90" s="6"/>
      <c r="O90" s="6"/>
    </row>
    <row r="91" spans="1:15" x14ac:dyDescent="0.2">
      <c r="A91" s="21"/>
      <c r="B91" s="6"/>
      <c r="C91" s="6"/>
      <c r="D91" s="6"/>
      <c r="E91" s="6"/>
      <c r="F91" s="6"/>
      <c r="G91" s="6"/>
      <c r="N91" s="6"/>
      <c r="O91" s="6"/>
    </row>
    <row r="92" spans="1:15" x14ac:dyDescent="0.2">
      <c r="A92" s="21"/>
      <c r="B92" s="6"/>
      <c r="C92" s="6"/>
      <c r="D92" s="6"/>
      <c r="E92" s="6"/>
      <c r="F92" s="6"/>
      <c r="G92" s="6"/>
      <c r="N92" s="6"/>
      <c r="O92" s="6"/>
    </row>
    <row r="93" spans="1:15" x14ac:dyDescent="0.2">
      <c r="A93" s="21"/>
      <c r="B93" s="6"/>
      <c r="C93" s="6"/>
      <c r="D93" s="6"/>
      <c r="E93" s="6"/>
      <c r="F93" s="6"/>
      <c r="G93" s="6"/>
      <c r="N93" s="6"/>
      <c r="O93" s="6"/>
    </row>
    <row r="94" spans="1:15" x14ac:dyDescent="0.2">
      <c r="A94" s="21"/>
      <c r="B94" s="6"/>
      <c r="C94" s="6"/>
      <c r="D94" s="6"/>
      <c r="E94" s="6"/>
      <c r="F94" s="6"/>
      <c r="G94" s="6"/>
      <c r="N94" s="6"/>
      <c r="O94" s="6"/>
    </row>
    <row r="95" spans="1:15" x14ac:dyDescent="0.2">
      <c r="A95" s="21"/>
      <c r="B95" s="6"/>
      <c r="C95" s="6"/>
      <c r="D95" s="6"/>
      <c r="E95" s="6"/>
      <c r="F95" s="6"/>
      <c r="G95" s="6"/>
      <c r="N95" s="6"/>
      <c r="O95" s="6"/>
    </row>
    <row r="96" spans="1:15" x14ac:dyDescent="0.2">
      <c r="A96" s="21"/>
      <c r="B96" s="6"/>
      <c r="C96" s="6"/>
      <c r="D96" s="6"/>
      <c r="E96" s="6"/>
      <c r="F96" s="6"/>
      <c r="G96" s="6"/>
      <c r="N96" s="6"/>
      <c r="O96" s="6"/>
    </row>
    <row r="97" spans="1:15" x14ac:dyDescent="0.2">
      <c r="A97" s="21"/>
      <c r="B97" s="6"/>
      <c r="C97" s="6"/>
      <c r="D97" s="6"/>
      <c r="E97" s="6"/>
      <c r="F97" s="6"/>
      <c r="G97" s="6"/>
      <c r="N97" s="6"/>
      <c r="O97" s="6"/>
    </row>
    <row r="98" spans="1:15" x14ac:dyDescent="0.2">
      <c r="A98" s="21"/>
      <c r="B98" s="6"/>
      <c r="C98" s="6"/>
      <c r="D98" s="6"/>
      <c r="E98" s="6"/>
      <c r="F98" s="6"/>
      <c r="G98" s="6"/>
      <c r="N98" s="6"/>
      <c r="O98" s="6"/>
    </row>
    <row r="99" spans="1:15" x14ac:dyDescent="0.2">
      <c r="A99" s="21"/>
      <c r="B99" s="6"/>
      <c r="C99" s="6"/>
      <c r="D99" s="6"/>
      <c r="E99" s="6"/>
      <c r="F99" s="6"/>
      <c r="G99" s="6"/>
      <c r="N99" s="6"/>
      <c r="O99" s="6"/>
    </row>
    <row r="100" spans="1:15" x14ac:dyDescent="0.2">
      <c r="A100" s="21"/>
      <c r="B100" s="6"/>
      <c r="C100" s="6"/>
      <c r="D100" s="6"/>
      <c r="E100" s="6"/>
      <c r="F100" s="6"/>
      <c r="G100" s="6"/>
      <c r="N100" s="6"/>
      <c r="O100" s="6"/>
    </row>
    <row r="101" spans="1:15" x14ac:dyDescent="0.2">
      <c r="A101" s="21"/>
      <c r="B101" s="6"/>
      <c r="C101" s="6"/>
      <c r="D101" s="6"/>
      <c r="E101" s="6"/>
      <c r="F101" s="6"/>
      <c r="G101" s="6"/>
      <c r="N101" s="6"/>
      <c r="O101" s="6"/>
    </row>
    <row r="102" spans="1:15" x14ac:dyDescent="0.2">
      <c r="A102" s="21"/>
      <c r="B102" s="6"/>
      <c r="C102" s="6"/>
      <c r="D102" s="6"/>
      <c r="E102" s="6"/>
      <c r="F102" s="6"/>
      <c r="G102" s="6"/>
      <c r="N102" s="6"/>
      <c r="O102" s="6"/>
    </row>
    <row r="103" spans="1:15" x14ac:dyDescent="0.2">
      <c r="A103" s="21"/>
      <c r="B103" s="6"/>
      <c r="C103" s="6"/>
      <c r="D103" s="6"/>
      <c r="E103" s="6"/>
      <c r="F103" s="6"/>
      <c r="G103" s="6"/>
      <c r="N103" s="6"/>
      <c r="O103" s="6"/>
    </row>
    <row r="104" spans="1:15" x14ac:dyDescent="0.2">
      <c r="A104" s="21"/>
      <c r="B104" s="6"/>
      <c r="C104" s="6"/>
      <c r="D104" s="6"/>
      <c r="E104" s="6"/>
      <c r="F104" s="6"/>
      <c r="G104" s="6"/>
      <c r="N104" s="6"/>
      <c r="O104" s="6"/>
    </row>
    <row r="105" spans="1:15" x14ac:dyDescent="0.2">
      <c r="A105" s="21"/>
      <c r="B105" s="6"/>
      <c r="C105" s="6"/>
      <c r="D105" s="6"/>
      <c r="E105" s="6"/>
      <c r="F105" s="6"/>
      <c r="G105" s="6"/>
      <c r="N105" s="6"/>
      <c r="O105" s="6"/>
    </row>
    <row r="106" spans="1:15" x14ac:dyDescent="0.2">
      <c r="A106" s="21"/>
      <c r="B106" s="6"/>
      <c r="C106" s="6"/>
      <c r="D106" s="6"/>
      <c r="E106" s="6"/>
      <c r="F106" s="6"/>
      <c r="G106" s="6"/>
      <c r="N106" s="6"/>
      <c r="O106" s="6"/>
    </row>
    <row r="107" spans="1:15" x14ac:dyDescent="0.2">
      <c r="A107" s="21"/>
      <c r="B107" s="6"/>
      <c r="C107" s="6"/>
      <c r="D107" s="6"/>
      <c r="E107" s="6"/>
      <c r="F107" s="6"/>
      <c r="G107" s="6"/>
      <c r="N107" s="6"/>
      <c r="O107" s="6"/>
    </row>
    <row r="108" spans="1:15" x14ac:dyDescent="0.2">
      <c r="A108" s="21"/>
      <c r="B108" s="6"/>
      <c r="C108" s="6"/>
      <c r="D108" s="6"/>
      <c r="E108" s="6"/>
      <c r="F108" s="6"/>
      <c r="G108" s="6"/>
      <c r="N108" s="6"/>
      <c r="O108" s="6"/>
    </row>
    <row r="109" spans="1:15" x14ac:dyDescent="0.2">
      <c r="A109" s="21"/>
      <c r="B109" s="6"/>
      <c r="C109" s="6"/>
      <c r="D109" s="6"/>
      <c r="E109" s="6"/>
      <c r="F109" s="6"/>
      <c r="G109" s="6"/>
      <c r="N109" s="6"/>
      <c r="O109" s="6"/>
    </row>
    <row r="110" spans="1:15" x14ac:dyDescent="0.2">
      <c r="A110" s="21"/>
      <c r="B110" s="6"/>
      <c r="C110" s="6"/>
      <c r="D110" s="6"/>
      <c r="E110" s="6"/>
      <c r="F110" s="6"/>
      <c r="G110" s="6"/>
      <c r="N110" s="6"/>
      <c r="O110" s="6"/>
    </row>
    <row r="111" spans="1:15" x14ac:dyDescent="0.2">
      <c r="A111" s="21"/>
      <c r="B111" s="6"/>
      <c r="C111" s="6"/>
      <c r="D111" s="6"/>
      <c r="E111" s="6"/>
      <c r="F111" s="6"/>
      <c r="G111" s="6"/>
      <c r="N111" s="6"/>
      <c r="O111" s="6"/>
    </row>
    <row r="112" spans="1:15" x14ac:dyDescent="0.2">
      <c r="A112" s="21"/>
      <c r="B112" s="6"/>
      <c r="C112" s="6"/>
      <c r="D112" s="6"/>
      <c r="E112" s="6"/>
      <c r="F112" s="6"/>
      <c r="G112" s="6"/>
      <c r="N112" s="6"/>
      <c r="O112" s="6"/>
    </row>
    <row r="113" spans="1:15" x14ac:dyDescent="0.2">
      <c r="A113" s="21"/>
      <c r="B113" s="6"/>
      <c r="C113" s="6"/>
      <c r="D113" s="6"/>
      <c r="E113" s="6"/>
      <c r="F113" s="6"/>
      <c r="G113" s="6"/>
      <c r="N113" s="6"/>
      <c r="O113" s="6"/>
    </row>
    <row r="114" spans="1:15" x14ac:dyDescent="0.2">
      <c r="A114" s="21"/>
      <c r="B114" s="6"/>
      <c r="C114" s="6"/>
      <c r="D114" s="6"/>
      <c r="E114" s="6"/>
      <c r="F114" s="6"/>
      <c r="G114" s="6"/>
      <c r="N114" s="6"/>
      <c r="O114" s="6"/>
    </row>
    <row r="115" spans="1:15" x14ac:dyDescent="0.2">
      <c r="A115" s="21"/>
      <c r="B115" s="6"/>
      <c r="C115" s="6"/>
      <c r="D115" s="6"/>
      <c r="E115" s="6"/>
      <c r="F115" s="6"/>
      <c r="G115" s="6"/>
      <c r="N115" s="6"/>
      <c r="O115" s="6"/>
    </row>
    <row r="116" spans="1:15" x14ac:dyDescent="0.2">
      <c r="A116" s="21"/>
      <c r="B116" s="6"/>
      <c r="C116" s="6"/>
      <c r="D116" s="6"/>
      <c r="E116" s="6"/>
      <c r="F116" s="6"/>
      <c r="G116" s="6"/>
      <c r="N116" s="6"/>
      <c r="O116" s="6"/>
    </row>
    <row r="117" spans="1:15" x14ac:dyDescent="0.2">
      <c r="A117" s="21"/>
      <c r="B117" s="6"/>
      <c r="C117" s="6"/>
      <c r="D117" s="6"/>
      <c r="E117" s="6"/>
      <c r="F117" s="6"/>
      <c r="G117" s="6"/>
      <c r="N117" s="6"/>
      <c r="O117" s="6"/>
    </row>
    <row r="118" spans="1:15" x14ac:dyDescent="0.2">
      <c r="A118" s="21"/>
      <c r="B118" s="6"/>
      <c r="C118" s="6"/>
      <c r="D118" s="6"/>
      <c r="E118" s="6"/>
      <c r="F118" s="6"/>
      <c r="G118" s="6"/>
      <c r="N118" s="6"/>
      <c r="O118" s="6"/>
    </row>
    <row r="119" spans="1:15" x14ac:dyDescent="0.2">
      <c r="A119" s="21"/>
      <c r="B119" s="6"/>
      <c r="C119" s="6"/>
      <c r="D119" s="6"/>
      <c r="E119" s="6"/>
      <c r="F119" s="6"/>
      <c r="G119" s="6"/>
      <c r="N119" s="6"/>
      <c r="O119" s="6"/>
    </row>
    <row r="120" spans="1:15" x14ac:dyDescent="0.2">
      <c r="A120" s="21"/>
      <c r="B120" s="6"/>
      <c r="C120" s="6"/>
      <c r="D120" s="6"/>
      <c r="E120" s="6"/>
      <c r="F120" s="6"/>
      <c r="G120" s="6"/>
      <c r="N120" s="6"/>
      <c r="O120" s="6"/>
    </row>
    <row r="121" spans="1:15" x14ac:dyDescent="0.2">
      <c r="A121" s="21"/>
      <c r="B121" s="6"/>
      <c r="C121" s="6"/>
      <c r="D121" s="6"/>
      <c r="E121" s="6"/>
      <c r="F121" s="6"/>
      <c r="G121" s="6"/>
      <c r="N121" s="6"/>
      <c r="O121" s="6"/>
    </row>
    <row r="122" spans="1:15" x14ac:dyDescent="0.2">
      <c r="A122" s="21"/>
      <c r="B122" s="6"/>
      <c r="C122" s="6"/>
      <c r="D122" s="6"/>
      <c r="E122" s="6"/>
      <c r="F122" s="6"/>
      <c r="G122" s="6"/>
      <c r="N122" s="6"/>
      <c r="O122" s="6"/>
    </row>
    <row r="123" spans="1:15" x14ac:dyDescent="0.2">
      <c r="A123" s="21"/>
      <c r="B123" s="6"/>
      <c r="C123" s="6"/>
      <c r="D123" s="6"/>
      <c r="E123" s="6"/>
      <c r="F123" s="6"/>
      <c r="G123" s="6"/>
      <c r="N123" s="6"/>
      <c r="O123" s="6"/>
    </row>
    <row r="124" spans="1:15" x14ac:dyDescent="0.2">
      <c r="A124" s="21"/>
      <c r="B124" s="6"/>
      <c r="C124" s="6"/>
      <c r="D124" s="6"/>
      <c r="E124" s="6"/>
      <c r="F124" s="6"/>
      <c r="G124" s="6"/>
      <c r="N124" s="6"/>
      <c r="O124" s="6"/>
    </row>
    <row r="125" spans="1:15" x14ac:dyDescent="0.2">
      <c r="A125" s="21"/>
      <c r="B125" s="6"/>
      <c r="C125" s="6"/>
      <c r="D125" s="6"/>
      <c r="E125" s="6"/>
      <c r="F125" s="6"/>
      <c r="G125" s="6"/>
      <c r="N125" s="6"/>
      <c r="O125" s="6"/>
    </row>
    <row r="126" spans="1:15" x14ac:dyDescent="0.2">
      <c r="A126" s="21"/>
      <c r="B126" s="6"/>
      <c r="C126" s="6"/>
      <c r="D126" s="6"/>
      <c r="E126" s="6"/>
      <c r="F126" s="6"/>
      <c r="G126" s="6"/>
      <c r="N126" s="6"/>
      <c r="O126" s="6"/>
    </row>
    <row r="127" spans="1:15" x14ac:dyDescent="0.2">
      <c r="A127" s="21"/>
      <c r="B127" s="6"/>
      <c r="C127" s="6"/>
      <c r="D127" s="6"/>
      <c r="E127" s="6"/>
      <c r="F127" s="6"/>
      <c r="G127" s="6"/>
      <c r="N127" s="6"/>
      <c r="O127" s="6"/>
    </row>
    <row r="128" spans="1:15" x14ac:dyDescent="0.2">
      <c r="A128" s="21"/>
      <c r="B128" s="6"/>
      <c r="C128" s="6"/>
      <c r="D128" s="6"/>
      <c r="E128" s="6"/>
      <c r="F128" s="6"/>
      <c r="G128" s="6"/>
      <c r="N128" s="6"/>
      <c r="O128" s="6"/>
    </row>
    <row r="129" spans="1:15" x14ac:dyDescent="0.2">
      <c r="A129" s="21"/>
      <c r="B129" s="6"/>
      <c r="C129" s="6"/>
      <c r="D129" s="6"/>
      <c r="E129" s="6"/>
      <c r="F129" s="6"/>
      <c r="G129" s="6"/>
      <c r="N129" s="6"/>
      <c r="O129" s="6"/>
    </row>
    <row r="130" spans="1:15" x14ac:dyDescent="0.2">
      <c r="A130" s="21"/>
      <c r="B130" s="6"/>
      <c r="C130" s="6"/>
      <c r="D130" s="6"/>
      <c r="E130" s="6"/>
      <c r="F130" s="6"/>
      <c r="G130" s="6"/>
      <c r="N130" s="6"/>
      <c r="O130" s="6"/>
    </row>
    <row r="131" spans="1:15" x14ac:dyDescent="0.2">
      <c r="A131" s="21"/>
      <c r="B131" s="6"/>
      <c r="C131" s="6"/>
      <c r="D131" s="6"/>
      <c r="E131" s="6"/>
      <c r="F131" s="6"/>
      <c r="G131" s="6"/>
      <c r="N131" s="6"/>
      <c r="O131" s="6"/>
    </row>
    <row r="132" spans="1:15" x14ac:dyDescent="0.2">
      <c r="A132" s="21"/>
      <c r="B132" s="6"/>
      <c r="C132" s="6"/>
      <c r="D132" s="6"/>
      <c r="E132" s="6"/>
      <c r="F132" s="6"/>
      <c r="G132" s="6"/>
      <c r="N132" s="6"/>
      <c r="O132" s="6"/>
    </row>
    <row r="133" spans="1:15" x14ac:dyDescent="0.2">
      <c r="A133" s="21"/>
      <c r="B133" s="6"/>
      <c r="C133" s="6"/>
      <c r="D133" s="6"/>
      <c r="E133" s="6"/>
      <c r="F133" s="6"/>
      <c r="G133" s="6"/>
      <c r="N133" s="6"/>
      <c r="O133" s="6"/>
    </row>
    <row r="134" spans="1:15" x14ac:dyDescent="0.2">
      <c r="A134" s="21"/>
      <c r="B134" s="6"/>
      <c r="C134" s="6"/>
      <c r="D134" s="6"/>
      <c r="E134" s="6"/>
      <c r="F134" s="6"/>
      <c r="G134" s="6"/>
      <c r="N134" s="6"/>
      <c r="O134" s="6"/>
    </row>
    <row r="135" spans="1:15" x14ac:dyDescent="0.2">
      <c r="A135" s="21"/>
      <c r="B135" s="6"/>
      <c r="C135" s="6"/>
      <c r="D135" s="6"/>
      <c r="E135" s="6"/>
      <c r="F135" s="6"/>
      <c r="G135" s="6"/>
      <c r="N135" s="6"/>
      <c r="O135" s="6"/>
    </row>
    <row r="136" spans="1:15" x14ac:dyDescent="0.2">
      <c r="A136" s="21"/>
      <c r="B136" s="6"/>
      <c r="C136" s="6"/>
      <c r="D136" s="6"/>
      <c r="E136" s="6"/>
      <c r="F136" s="6"/>
      <c r="G136" s="6"/>
      <c r="N136" s="6"/>
      <c r="O136" s="6"/>
    </row>
    <row r="137" spans="1:15" x14ac:dyDescent="0.2">
      <c r="A137" s="21"/>
      <c r="B137" s="6"/>
      <c r="C137" s="6"/>
      <c r="D137" s="6"/>
      <c r="E137" s="6"/>
      <c r="F137" s="6"/>
      <c r="G137" s="6"/>
      <c r="N137" s="6"/>
      <c r="O137" s="6"/>
    </row>
    <row r="138" spans="1:15" x14ac:dyDescent="0.2">
      <c r="A138" s="21"/>
      <c r="B138" s="6"/>
      <c r="C138" s="6"/>
      <c r="D138" s="6"/>
      <c r="E138" s="6"/>
      <c r="F138" s="6"/>
      <c r="G138" s="6"/>
      <c r="N138" s="6"/>
      <c r="O138" s="6"/>
    </row>
    <row r="139" spans="1:15" x14ac:dyDescent="0.2">
      <c r="A139" s="21"/>
      <c r="B139" s="6"/>
      <c r="C139" s="6"/>
      <c r="D139" s="6"/>
      <c r="E139" s="6"/>
      <c r="F139" s="6"/>
      <c r="G139" s="6"/>
      <c r="N139" s="6"/>
      <c r="O139" s="6"/>
    </row>
    <row r="140" spans="1:15" x14ac:dyDescent="0.2">
      <c r="A140" s="21"/>
      <c r="B140" s="6"/>
      <c r="C140" s="6"/>
      <c r="D140" s="6"/>
      <c r="E140" s="6"/>
      <c r="F140" s="6"/>
      <c r="G140" s="6"/>
      <c r="N140" s="6"/>
      <c r="O140" s="6"/>
    </row>
    <row r="141" spans="1:15" x14ac:dyDescent="0.2">
      <c r="A141" s="21"/>
      <c r="B141" s="6"/>
      <c r="C141" s="6"/>
      <c r="D141" s="6"/>
      <c r="E141" s="6"/>
      <c r="F141" s="6"/>
      <c r="G141" s="6"/>
      <c r="N141" s="6"/>
      <c r="O141" s="6"/>
    </row>
    <row r="142" spans="1:15" x14ac:dyDescent="0.2">
      <c r="A142" s="21"/>
      <c r="B142" s="6"/>
      <c r="C142" s="6"/>
      <c r="D142" s="6"/>
      <c r="E142" s="6"/>
      <c r="F142" s="6"/>
      <c r="G142" s="6"/>
      <c r="N142" s="6"/>
      <c r="O142" s="6"/>
    </row>
    <row r="143" spans="1:15" x14ac:dyDescent="0.2">
      <c r="A143" s="21"/>
      <c r="B143" s="6"/>
      <c r="C143" s="6"/>
      <c r="D143" s="6"/>
      <c r="E143" s="6"/>
      <c r="F143" s="6"/>
      <c r="G143" s="6"/>
      <c r="N143" s="6"/>
      <c r="O143" s="6"/>
    </row>
    <row r="144" spans="1:15" x14ac:dyDescent="0.2">
      <c r="A144" s="21"/>
      <c r="B144" s="6"/>
      <c r="C144" s="6"/>
      <c r="D144" s="6"/>
      <c r="E144" s="6"/>
      <c r="F144" s="6"/>
      <c r="G144" s="6"/>
      <c r="N144" s="6"/>
      <c r="O144" s="6"/>
    </row>
    <row r="145" spans="1:15" x14ac:dyDescent="0.2">
      <c r="A145" s="21"/>
      <c r="B145" s="6"/>
      <c r="C145" s="6"/>
      <c r="D145" s="6"/>
      <c r="E145" s="6"/>
      <c r="F145" s="6"/>
      <c r="G145" s="6"/>
      <c r="N145" s="6"/>
      <c r="O145" s="6"/>
    </row>
    <row r="146" spans="1:15" x14ac:dyDescent="0.2">
      <c r="A146" s="21"/>
      <c r="B146" s="6"/>
      <c r="C146" s="6"/>
      <c r="D146" s="6"/>
      <c r="E146" s="6"/>
      <c r="F146" s="6"/>
      <c r="G146" s="6"/>
      <c r="N146" s="6"/>
      <c r="O146" s="6"/>
    </row>
    <row r="147" spans="1:15" x14ac:dyDescent="0.2">
      <c r="A147" s="21"/>
      <c r="B147" s="6"/>
      <c r="C147" s="6"/>
      <c r="D147" s="6"/>
      <c r="E147" s="6"/>
      <c r="F147" s="6"/>
      <c r="G147" s="6"/>
      <c r="N147" s="6"/>
      <c r="O147" s="6"/>
    </row>
    <row r="148" spans="1:15" x14ac:dyDescent="0.2">
      <c r="A148" s="21"/>
      <c r="B148" s="6"/>
      <c r="C148" s="6"/>
      <c r="D148" s="6"/>
      <c r="E148" s="6"/>
      <c r="F148" s="6"/>
      <c r="G148" s="6"/>
      <c r="N148" s="6"/>
      <c r="O148" s="6"/>
    </row>
    <row r="149" spans="1:15" x14ac:dyDescent="0.2">
      <c r="A149" s="21"/>
      <c r="B149" s="6"/>
      <c r="C149" s="6"/>
      <c r="D149" s="6"/>
      <c r="E149" s="6"/>
      <c r="F149" s="6"/>
      <c r="G149" s="6"/>
      <c r="N149" s="6"/>
      <c r="O149" s="6"/>
    </row>
    <row r="150" spans="1:15" x14ac:dyDescent="0.2">
      <c r="A150" s="21"/>
      <c r="B150" s="6"/>
      <c r="C150" s="6"/>
      <c r="D150" s="6"/>
      <c r="E150" s="6"/>
      <c r="F150" s="6"/>
      <c r="G150" s="6"/>
      <c r="N150" s="6"/>
      <c r="O150" s="6"/>
    </row>
    <row r="151" spans="1:15" x14ac:dyDescent="0.2">
      <c r="A151" s="21"/>
      <c r="B151" s="6"/>
      <c r="C151" s="6"/>
      <c r="D151" s="6"/>
      <c r="E151" s="6"/>
      <c r="F151" s="6"/>
      <c r="G151" s="6"/>
      <c r="N151" s="6"/>
      <c r="O151" s="6"/>
    </row>
    <row r="152" spans="1:15" x14ac:dyDescent="0.2">
      <c r="A152" s="21"/>
      <c r="B152" s="6"/>
      <c r="C152" s="6"/>
      <c r="D152" s="6"/>
      <c r="E152" s="6"/>
      <c r="F152" s="6"/>
      <c r="G152" s="6"/>
      <c r="N152" s="6"/>
      <c r="O152" s="6"/>
    </row>
    <row r="153" spans="1:15" x14ac:dyDescent="0.2">
      <c r="A153" s="21"/>
      <c r="B153" s="6"/>
      <c r="C153" s="6"/>
      <c r="D153" s="6"/>
      <c r="E153" s="6"/>
      <c r="F153" s="6"/>
      <c r="G153" s="6"/>
      <c r="N153" s="6"/>
      <c r="O153" s="6"/>
    </row>
    <row r="154" spans="1:15" x14ac:dyDescent="0.2">
      <c r="A154" s="21"/>
      <c r="B154" s="6"/>
      <c r="C154" s="6"/>
      <c r="D154" s="6"/>
      <c r="E154" s="6"/>
      <c r="F154" s="6"/>
      <c r="G154" s="6"/>
      <c r="N154" s="6"/>
      <c r="O154" s="6"/>
    </row>
    <row r="155" spans="1:15" x14ac:dyDescent="0.2">
      <c r="A155" s="21"/>
      <c r="B155" s="6"/>
      <c r="C155" s="6"/>
      <c r="D155" s="6"/>
      <c r="E155" s="6"/>
      <c r="F155" s="6"/>
      <c r="G155" s="6"/>
      <c r="N155" s="6"/>
      <c r="O155" s="6"/>
    </row>
    <row r="156" spans="1:15" x14ac:dyDescent="0.2">
      <c r="A156" s="21"/>
      <c r="B156" s="6"/>
      <c r="C156" s="6"/>
      <c r="D156" s="6"/>
      <c r="E156" s="6"/>
      <c r="F156" s="6"/>
      <c r="G156" s="6"/>
      <c r="N156" s="6"/>
      <c r="O156" s="6"/>
    </row>
    <row r="157" spans="1:15" x14ac:dyDescent="0.2">
      <c r="A157" s="21"/>
      <c r="B157" s="6"/>
      <c r="C157" s="6"/>
      <c r="D157" s="6"/>
      <c r="E157" s="6"/>
      <c r="F157" s="6"/>
      <c r="G157" s="6"/>
      <c r="N157" s="6"/>
      <c r="O157" s="6"/>
    </row>
    <row r="158" spans="1:15" x14ac:dyDescent="0.2">
      <c r="A158" s="21"/>
      <c r="B158" s="6"/>
      <c r="C158" s="6"/>
      <c r="D158" s="6"/>
      <c r="E158" s="6"/>
      <c r="F158" s="6"/>
      <c r="G158" s="6"/>
      <c r="N158" s="6"/>
      <c r="O158" s="6"/>
    </row>
    <row r="159" spans="1:15" x14ac:dyDescent="0.2">
      <c r="A159" s="21"/>
      <c r="B159" s="6"/>
      <c r="C159" s="6"/>
      <c r="D159" s="6"/>
      <c r="E159" s="6"/>
      <c r="F159" s="6"/>
      <c r="G159" s="6"/>
      <c r="N159" s="6"/>
      <c r="O159" s="6"/>
    </row>
    <row r="160" spans="1:15" x14ac:dyDescent="0.2">
      <c r="A160" s="21"/>
      <c r="B160" s="6"/>
      <c r="C160" s="6"/>
      <c r="D160" s="6"/>
      <c r="E160" s="6"/>
      <c r="F160" s="6"/>
      <c r="G160" s="6"/>
      <c r="N160" s="6"/>
      <c r="O160" s="6"/>
    </row>
    <row r="161" spans="1:15" x14ac:dyDescent="0.2">
      <c r="A161" s="21"/>
      <c r="B161" s="6"/>
      <c r="C161" s="6"/>
      <c r="D161" s="6"/>
      <c r="E161" s="6"/>
      <c r="F161" s="6"/>
      <c r="G161" s="6"/>
      <c r="N161" s="6"/>
      <c r="O161" s="6"/>
    </row>
    <row r="162" spans="1:15" x14ac:dyDescent="0.2">
      <c r="A162" s="21"/>
      <c r="B162" s="6"/>
      <c r="C162" s="6"/>
      <c r="D162" s="6"/>
      <c r="E162" s="6"/>
      <c r="F162" s="6"/>
      <c r="G162" s="6"/>
      <c r="N162" s="6"/>
      <c r="O162" s="6"/>
    </row>
    <row r="163" spans="1:15" x14ac:dyDescent="0.2">
      <c r="A163" s="21"/>
      <c r="B163" s="6"/>
      <c r="C163" s="6"/>
      <c r="D163" s="6"/>
      <c r="E163" s="6"/>
      <c r="F163" s="6"/>
      <c r="G163" s="6"/>
      <c r="N163" s="6"/>
      <c r="O163" s="6"/>
    </row>
    <row r="164" spans="1:15" x14ac:dyDescent="0.2">
      <c r="A164" s="21"/>
      <c r="B164" s="6"/>
      <c r="C164" s="6"/>
      <c r="D164" s="6"/>
      <c r="E164" s="6"/>
      <c r="F164" s="6"/>
      <c r="G164" s="6"/>
      <c r="N164" s="6"/>
      <c r="O164" s="6"/>
    </row>
    <row r="165" spans="1:15" x14ac:dyDescent="0.2">
      <c r="A165" s="21"/>
      <c r="B165" s="6"/>
      <c r="C165" s="6"/>
      <c r="D165" s="6"/>
      <c r="E165" s="6"/>
      <c r="F165" s="6"/>
      <c r="G165" s="6"/>
      <c r="N165" s="6"/>
      <c r="O165" s="6"/>
    </row>
    <row r="166" spans="1:15" x14ac:dyDescent="0.2">
      <c r="A166" s="21"/>
      <c r="B166" s="6"/>
      <c r="C166" s="6"/>
      <c r="D166" s="6"/>
      <c r="E166" s="6"/>
      <c r="F166" s="6"/>
      <c r="G166" s="6"/>
      <c r="N166" s="6"/>
      <c r="O166" s="6"/>
    </row>
    <row r="167" spans="1:15" x14ac:dyDescent="0.2">
      <c r="A167" s="21"/>
      <c r="B167" s="6"/>
      <c r="C167" s="6"/>
      <c r="D167" s="6"/>
      <c r="E167" s="6"/>
      <c r="F167" s="6"/>
      <c r="G167" s="6"/>
      <c r="N167" s="6"/>
      <c r="O167" s="6"/>
    </row>
    <row r="168" spans="1:15" x14ac:dyDescent="0.2">
      <c r="A168" s="21"/>
      <c r="B168" s="6"/>
      <c r="C168" s="6"/>
      <c r="D168" s="6"/>
      <c r="E168" s="6"/>
      <c r="F168" s="6"/>
      <c r="G168" s="6"/>
      <c r="N168" s="6"/>
      <c r="O168" s="6"/>
    </row>
    <row r="169" spans="1:15" x14ac:dyDescent="0.2">
      <c r="A169" s="21"/>
      <c r="B169" s="6"/>
      <c r="C169" s="6"/>
      <c r="D169" s="6"/>
      <c r="E169" s="6"/>
      <c r="F169" s="6"/>
      <c r="G169" s="6"/>
      <c r="N169" s="6"/>
      <c r="O169" s="6"/>
    </row>
    <row r="170" spans="1:15" x14ac:dyDescent="0.2">
      <c r="A170" s="21"/>
      <c r="B170" s="6"/>
      <c r="C170" s="6"/>
      <c r="D170" s="6"/>
      <c r="E170" s="6"/>
      <c r="F170" s="6"/>
      <c r="G170" s="6"/>
      <c r="N170" s="6"/>
      <c r="O170" s="6"/>
    </row>
    <row r="171" spans="1:15" x14ac:dyDescent="0.2">
      <c r="A171" s="21"/>
      <c r="B171" s="6"/>
      <c r="C171" s="6"/>
      <c r="D171" s="6"/>
      <c r="E171" s="6"/>
      <c r="F171" s="6"/>
      <c r="G171" s="6"/>
      <c r="N171" s="6"/>
      <c r="O171" s="6"/>
    </row>
    <row r="172" spans="1:15" x14ac:dyDescent="0.2">
      <c r="A172" s="21"/>
      <c r="B172" s="6"/>
      <c r="C172" s="6"/>
      <c r="D172" s="6"/>
      <c r="E172" s="6"/>
      <c r="F172" s="6"/>
      <c r="G172" s="6"/>
      <c r="N172" s="6"/>
      <c r="O172" s="6"/>
    </row>
    <row r="173" spans="1:15" x14ac:dyDescent="0.2">
      <c r="A173" s="21"/>
      <c r="B173" s="6"/>
      <c r="C173" s="6"/>
      <c r="D173" s="6"/>
      <c r="E173" s="6"/>
      <c r="F173" s="6"/>
      <c r="G173" s="6"/>
      <c r="N173" s="6"/>
      <c r="O173" s="6"/>
    </row>
    <row r="174" spans="1:15" x14ac:dyDescent="0.2">
      <c r="A174" s="21"/>
      <c r="B174" s="6"/>
      <c r="C174" s="6"/>
      <c r="D174" s="6"/>
      <c r="E174" s="6"/>
      <c r="F174" s="6"/>
      <c r="G174" s="6"/>
      <c r="N174" s="6"/>
      <c r="O174" s="6"/>
    </row>
    <row r="175" spans="1:15" x14ac:dyDescent="0.2">
      <c r="A175" s="21"/>
      <c r="B175" s="6"/>
      <c r="C175" s="6"/>
      <c r="D175" s="6"/>
      <c r="E175" s="6"/>
      <c r="F175" s="6"/>
      <c r="G175" s="6"/>
      <c r="N175" s="6"/>
      <c r="O175" s="6"/>
    </row>
    <row r="176" spans="1:15" x14ac:dyDescent="0.2">
      <c r="A176" s="21"/>
      <c r="B176" s="6"/>
      <c r="C176" s="6"/>
      <c r="D176" s="6"/>
      <c r="E176" s="6"/>
      <c r="F176" s="6"/>
      <c r="G176" s="6"/>
      <c r="N176" s="6"/>
      <c r="O176" s="6"/>
    </row>
    <row r="177" spans="1:15" x14ac:dyDescent="0.2">
      <c r="A177" s="21"/>
      <c r="B177" s="6"/>
      <c r="C177" s="6"/>
      <c r="D177" s="6"/>
      <c r="E177" s="6"/>
      <c r="F177" s="6"/>
      <c r="G177" s="6"/>
      <c r="N177" s="6"/>
      <c r="O177" s="6"/>
    </row>
    <row r="178" spans="1:15" x14ac:dyDescent="0.2">
      <c r="A178" s="21"/>
      <c r="B178" s="6"/>
      <c r="C178" s="6"/>
      <c r="D178" s="6"/>
      <c r="E178" s="6"/>
      <c r="F178" s="6"/>
      <c r="G178" s="6"/>
      <c r="N178" s="6"/>
      <c r="O178" s="6"/>
    </row>
    <row r="179" spans="1:15" x14ac:dyDescent="0.2">
      <c r="A179" s="21"/>
      <c r="B179" s="6"/>
      <c r="C179" s="6"/>
      <c r="D179" s="6"/>
      <c r="E179" s="6"/>
      <c r="F179" s="6"/>
      <c r="G179" s="6"/>
      <c r="N179" s="6"/>
      <c r="O179" s="6"/>
    </row>
    <row r="180" spans="1:15" x14ac:dyDescent="0.2">
      <c r="A180" s="21"/>
      <c r="B180" s="6"/>
      <c r="C180" s="6"/>
      <c r="D180" s="6"/>
      <c r="E180" s="6"/>
      <c r="F180" s="6"/>
      <c r="G180" s="6"/>
      <c r="N180" s="6"/>
      <c r="O180" s="6"/>
    </row>
    <row r="181" spans="1:15" x14ac:dyDescent="0.2">
      <c r="A181" s="21"/>
      <c r="B181" s="6"/>
      <c r="C181" s="6"/>
      <c r="D181" s="6"/>
      <c r="E181" s="6"/>
      <c r="F181" s="6"/>
      <c r="G181" s="6"/>
      <c r="N181" s="6"/>
      <c r="O181" s="6"/>
    </row>
    <row r="182" spans="1:15" x14ac:dyDescent="0.2">
      <c r="A182" s="21"/>
      <c r="B182" s="6"/>
      <c r="C182" s="6"/>
      <c r="D182" s="6"/>
      <c r="E182" s="6"/>
      <c r="F182" s="6"/>
      <c r="G182" s="6"/>
      <c r="N182" s="6"/>
      <c r="O182" s="6"/>
    </row>
    <row r="183" spans="1:15" x14ac:dyDescent="0.2">
      <c r="A183" s="21"/>
      <c r="B183" s="6"/>
      <c r="C183" s="6"/>
      <c r="D183" s="6"/>
      <c r="E183" s="6"/>
      <c r="F183" s="6"/>
      <c r="G183" s="6"/>
      <c r="N183" s="6"/>
      <c r="O183" s="6"/>
    </row>
    <row r="184" spans="1:15" x14ac:dyDescent="0.2">
      <c r="A184" s="21"/>
      <c r="B184" s="6"/>
      <c r="C184" s="6"/>
      <c r="D184" s="6"/>
      <c r="E184" s="6"/>
      <c r="F184" s="6"/>
      <c r="G184" s="6"/>
      <c r="N184" s="6"/>
      <c r="O184" s="6"/>
    </row>
    <row r="185" spans="1:15" x14ac:dyDescent="0.2">
      <c r="A185" s="21"/>
      <c r="B185" s="6"/>
      <c r="C185" s="6"/>
      <c r="D185" s="6"/>
      <c r="E185" s="6"/>
      <c r="F185" s="6"/>
      <c r="G185" s="6"/>
      <c r="N185" s="6"/>
      <c r="O185" s="6"/>
    </row>
    <row r="186" spans="1:15" x14ac:dyDescent="0.2">
      <c r="A186" s="21"/>
      <c r="B186" s="6"/>
      <c r="C186" s="6"/>
      <c r="D186" s="6"/>
      <c r="E186" s="6"/>
      <c r="F186" s="6"/>
      <c r="G186" s="6"/>
      <c r="N186" s="6"/>
      <c r="O186" s="6"/>
    </row>
    <row r="187" spans="1:15" x14ac:dyDescent="0.2">
      <c r="A187" s="21"/>
      <c r="B187" s="6"/>
      <c r="C187" s="6"/>
      <c r="D187" s="6"/>
      <c r="E187" s="6"/>
      <c r="F187" s="6"/>
      <c r="G187" s="6"/>
      <c r="N187" s="6"/>
      <c r="O187" s="6"/>
    </row>
    <row r="188" spans="1:15" x14ac:dyDescent="0.2">
      <c r="A188" s="21"/>
      <c r="B188" s="6"/>
      <c r="C188" s="6"/>
      <c r="D188" s="6"/>
      <c r="E188" s="6"/>
      <c r="F188" s="6"/>
      <c r="G188" s="6"/>
      <c r="N188" s="6"/>
      <c r="O188" s="6"/>
    </row>
    <row r="189" spans="1:15" x14ac:dyDescent="0.2">
      <c r="A189" s="21"/>
      <c r="B189" s="6"/>
      <c r="C189" s="6"/>
      <c r="D189" s="6"/>
      <c r="E189" s="6"/>
      <c r="F189" s="6"/>
      <c r="G189" s="6"/>
      <c r="N189" s="6"/>
      <c r="O189" s="6"/>
    </row>
    <row r="190" spans="1:15" x14ac:dyDescent="0.2">
      <c r="A190" s="21"/>
      <c r="B190" s="6"/>
      <c r="C190" s="6"/>
      <c r="D190" s="6"/>
      <c r="E190" s="6"/>
      <c r="F190" s="6"/>
      <c r="G190" s="6"/>
      <c r="N190" s="6"/>
      <c r="O190" s="6"/>
    </row>
    <row r="191" spans="1:15" x14ac:dyDescent="0.2">
      <c r="A191" s="21"/>
      <c r="B191" s="6"/>
      <c r="C191" s="6"/>
      <c r="D191" s="6"/>
      <c r="E191" s="6"/>
      <c r="F191" s="6"/>
      <c r="G191" s="6"/>
      <c r="N191" s="6"/>
      <c r="O191" s="6"/>
    </row>
    <row r="192" spans="1:15" x14ac:dyDescent="0.2">
      <c r="A192" s="21"/>
      <c r="B192" s="6"/>
      <c r="C192" s="6"/>
      <c r="D192" s="6"/>
      <c r="E192" s="6"/>
      <c r="F192" s="6"/>
      <c r="G192" s="6"/>
      <c r="N192" s="6"/>
      <c r="O192" s="6"/>
    </row>
    <row r="193" spans="1:15" x14ac:dyDescent="0.2">
      <c r="A193" s="21"/>
      <c r="B193" s="6"/>
      <c r="C193" s="6"/>
      <c r="D193" s="6"/>
      <c r="E193" s="6"/>
      <c r="F193" s="6"/>
      <c r="G193" s="6"/>
      <c r="N193" s="6"/>
      <c r="O193" s="6"/>
    </row>
    <row r="194" spans="1:15" x14ac:dyDescent="0.2">
      <c r="A194" s="21"/>
      <c r="B194" s="6"/>
      <c r="C194" s="6"/>
      <c r="D194" s="6"/>
      <c r="E194" s="6"/>
      <c r="F194" s="6"/>
      <c r="G194" s="6"/>
      <c r="N194" s="6"/>
      <c r="O194" s="6"/>
    </row>
    <row r="195" spans="1:15" x14ac:dyDescent="0.2">
      <c r="A195" s="21"/>
      <c r="B195" s="6"/>
      <c r="C195" s="6"/>
      <c r="D195" s="6"/>
      <c r="E195" s="6"/>
      <c r="F195" s="6"/>
      <c r="G195" s="6"/>
      <c r="N195" s="6"/>
      <c r="O195" s="6"/>
    </row>
    <row r="196" spans="1:15" x14ac:dyDescent="0.2">
      <c r="A196" s="21"/>
      <c r="B196" s="6"/>
      <c r="C196" s="6"/>
      <c r="D196" s="6"/>
      <c r="E196" s="6"/>
      <c r="F196" s="6"/>
      <c r="G196" s="6"/>
      <c r="N196" s="6"/>
      <c r="O196" s="6"/>
    </row>
    <row r="197" spans="1:15" x14ac:dyDescent="0.2">
      <c r="A197" s="21"/>
      <c r="B197" s="6"/>
      <c r="C197" s="6"/>
      <c r="D197" s="6"/>
      <c r="E197" s="6"/>
      <c r="F197" s="6"/>
      <c r="G197" s="6"/>
      <c r="N197" s="6"/>
      <c r="O197" s="6"/>
    </row>
    <row r="198" spans="1:15" x14ac:dyDescent="0.2">
      <c r="A198" s="21"/>
      <c r="B198" s="6"/>
      <c r="C198" s="6"/>
      <c r="D198" s="6"/>
      <c r="E198" s="6"/>
      <c r="F198" s="6"/>
      <c r="G198" s="6"/>
      <c r="N198" s="6"/>
      <c r="O198" s="6"/>
    </row>
    <row r="199" spans="1:15" x14ac:dyDescent="0.2">
      <c r="A199" s="21"/>
      <c r="B199" s="6"/>
      <c r="C199" s="6"/>
      <c r="D199" s="6"/>
      <c r="E199" s="6"/>
      <c r="F199" s="6"/>
      <c r="G199" s="6"/>
      <c r="N199" s="6"/>
      <c r="O199" s="6"/>
    </row>
    <row r="200" spans="1:15" x14ac:dyDescent="0.2">
      <c r="A200" s="21"/>
      <c r="B200" s="6"/>
      <c r="C200" s="6"/>
      <c r="D200" s="6"/>
      <c r="E200" s="6"/>
      <c r="F200" s="6"/>
      <c r="G200" s="6"/>
      <c r="N200" s="6"/>
      <c r="O200" s="6"/>
    </row>
    <row r="201" spans="1:15" x14ac:dyDescent="0.2">
      <c r="A201" s="21"/>
      <c r="B201" s="6"/>
      <c r="C201" s="6"/>
      <c r="D201" s="6"/>
      <c r="E201" s="6"/>
      <c r="F201" s="6"/>
      <c r="G201" s="6"/>
      <c r="N201" s="6"/>
      <c r="O201" s="6"/>
    </row>
    <row r="202" spans="1:15" x14ac:dyDescent="0.2">
      <c r="A202" s="21"/>
      <c r="B202" s="6"/>
      <c r="C202" s="6"/>
      <c r="D202" s="6"/>
      <c r="E202" s="6"/>
      <c r="F202" s="6"/>
      <c r="G202" s="6"/>
      <c r="N202" s="6"/>
      <c r="O202" s="6"/>
    </row>
    <row r="203" spans="1:15" x14ac:dyDescent="0.2">
      <c r="A203" s="21"/>
      <c r="B203" s="6"/>
      <c r="C203" s="6"/>
      <c r="D203" s="6"/>
      <c r="E203" s="6"/>
      <c r="F203" s="6"/>
      <c r="G203" s="6"/>
      <c r="N203" s="6"/>
      <c r="O203" s="6"/>
    </row>
    <row r="204" spans="1:15" x14ac:dyDescent="0.2">
      <c r="A204" s="21"/>
      <c r="B204" s="6"/>
      <c r="C204" s="6"/>
      <c r="D204" s="6"/>
      <c r="E204" s="6"/>
      <c r="F204" s="6"/>
      <c r="G204" s="6"/>
      <c r="N204" s="6"/>
      <c r="O204" s="6"/>
    </row>
    <row r="205" spans="1:15" x14ac:dyDescent="0.2">
      <c r="A205" s="21"/>
      <c r="B205" s="6"/>
      <c r="C205" s="6"/>
      <c r="D205" s="6"/>
      <c r="E205" s="6"/>
      <c r="F205" s="6"/>
      <c r="G205" s="6"/>
      <c r="N205" s="6"/>
      <c r="O205" s="6"/>
    </row>
    <row r="206" spans="1:15" x14ac:dyDescent="0.2">
      <c r="A206" s="21"/>
      <c r="B206" s="6"/>
      <c r="C206" s="6"/>
      <c r="D206" s="6"/>
      <c r="E206" s="6"/>
      <c r="F206" s="6"/>
      <c r="G206" s="6"/>
      <c r="N206" s="6"/>
      <c r="O206" s="6"/>
    </row>
    <row r="207" spans="1:15" x14ac:dyDescent="0.2">
      <c r="A207" s="21"/>
      <c r="B207" s="6"/>
      <c r="C207" s="6"/>
      <c r="D207" s="6"/>
      <c r="E207" s="6"/>
      <c r="F207" s="6"/>
      <c r="G207" s="6"/>
      <c r="N207" s="6"/>
      <c r="O207" s="6"/>
    </row>
    <row r="208" spans="1:15" x14ac:dyDescent="0.2">
      <c r="A208" s="21"/>
      <c r="B208" s="6"/>
      <c r="C208" s="6"/>
      <c r="D208" s="6"/>
      <c r="E208" s="6"/>
      <c r="F208" s="6"/>
      <c r="G208" s="6"/>
      <c r="N208" s="6"/>
      <c r="O208" s="6"/>
    </row>
    <row r="209" spans="1:15" x14ac:dyDescent="0.2">
      <c r="A209" s="21"/>
      <c r="B209" s="6"/>
      <c r="C209" s="6"/>
      <c r="D209" s="6"/>
      <c r="E209" s="6"/>
      <c r="F209" s="6"/>
      <c r="G209" s="6"/>
      <c r="N209" s="6"/>
      <c r="O209" s="6"/>
    </row>
    <row r="210" spans="1:15" x14ac:dyDescent="0.2">
      <c r="A210" s="21"/>
      <c r="B210" s="6"/>
      <c r="C210" s="6"/>
      <c r="D210" s="6"/>
      <c r="E210" s="6"/>
      <c r="F210" s="6"/>
      <c r="G210" s="6"/>
      <c r="N210" s="6"/>
      <c r="O210" s="6"/>
    </row>
    <row r="211" spans="1:15" x14ac:dyDescent="0.2">
      <c r="A211" s="21"/>
      <c r="B211" s="6"/>
      <c r="C211" s="6"/>
      <c r="D211" s="6"/>
      <c r="E211" s="6"/>
      <c r="F211" s="6"/>
      <c r="G211" s="6"/>
      <c r="N211" s="6"/>
      <c r="O211" s="6"/>
    </row>
    <row r="212" spans="1:15" x14ac:dyDescent="0.2">
      <c r="A212" s="21"/>
      <c r="B212" s="6"/>
      <c r="C212" s="6"/>
      <c r="D212" s="6"/>
      <c r="E212" s="6"/>
      <c r="F212" s="6"/>
      <c r="G212" s="6"/>
      <c r="N212" s="6"/>
      <c r="O212" s="6"/>
    </row>
    <row r="213" spans="1:15" x14ac:dyDescent="0.2">
      <c r="A213" s="21"/>
      <c r="B213" s="6"/>
      <c r="C213" s="6"/>
      <c r="D213" s="6"/>
      <c r="E213" s="6"/>
      <c r="F213" s="6"/>
      <c r="G213" s="6"/>
      <c r="N213" s="6"/>
      <c r="O213" s="6"/>
    </row>
    <row r="214" spans="1:15" x14ac:dyDescent="0.2">
      <c r="A214" s="21"/>
      <c r="B214" s="6"/>
      <c r="C214" s="6"/>
      <c r="D214" s="6"/>
      <c r="E214" s="6"/>
      <c r="F214" s="6"/>
      <c r="G214" s="6"/>
      <c r="N214" s="6"/>
      <c r="O214" s="6"/>
    </row>
    <row r="215" spans="1:15" x14ac:dyDescent="0.2">
      <c r="A215" s="21"/>
      <c r="B215" s="6"/>
      <c r="C215" s="6"/>
      <c r="D215" s="6"/>
      <c r="E215" s="6"/>
      <c r="F215" s="6"/>
      <c r="G215" s="6"/>
      <c r="N215" s="6"/>
      <c r="O215" s="6"/>
    </row>
    <row r="216" spans="1:15" x14ac:dyDescent="0.2">
      <c r="A216" s="21"/>
      <c r="B216" s="6"/>
      <c r="C216" s="6"/>
      <c r="D216" s="6"/>
      <c r="E216" s="6"/>
      <c r="F216" s="6"/>
      <c r="G216" s="6"/>
      <c r="N216" s="6"/>
      <c r="O216" s="6"/>
    </row>
    <row r="217" spans="1:15" x14ac:dyDescent="0.2">
      <c r="A217" s="21"/>
      <c r="B217" s="6"/>
      <c r="C217" s="6"/>
      <c r="D217" s="6"/>
      <c r="E217" s="6"/>
      <c r="F217" s="6"/>
      <c r="G217" s="6"/>
      <c r="N217" s="6"/>
      <c r="O217" s="6"/>
    </row>
    <row r="218" spans="1:15" x14ac:dyDescent="0.2">
      <c r="A218" s="21"/>
      <c r="B218" s="6"/>
      <c r="C218" s="6"/>
      <c r="D218" s="6"/>
      <c r="E218" s="6"/>
      <c r="F218" s="6"/>
      <c r="G218" s="6"/>
      <c r="N218" s="6"/>
      <c r="O218" s="6"/>
    </row>
    <row r="219" spans="1:15" x14ac:dyDescent="0.2">
      <c r="A219" s="21"/>
      <c r="B219" s="6"/>
      <c r="C219" s="6"/>
      <c r="D219" s="6"/>
      <c r="E219" s="6"/>
      <c r="F219" s="6"/>
      <c r="G219" s="6"/>
      <c r="N219" s="6"/>
      <c r="O219" s="6"/>
    </row>
    <row r="220" spans="1:15" x14ac:dyDescent="0.2">
      <c r="A220" s="21"/>
      <c r="B220" s="6"/>
      <c r="C220" s="6"/>
      <c r="D220" s="6"/>
      <c r="E220" s="6"/>
      <c r="F220" s="6"/>
      <c r="G220" s="6"/>
      <c r="N220" s="6"/>
      <c r="O220" s="6"/>
    </row>
    <row r="221" spans="1:15" x14ac:dyDescent="0.2">
      <c r="A221" s="21"/>
      <c r="B221" s="6"/>
      <c r="C221" s="6"/>
      <c r="D221" s="6"/>
      <c r="E221" s="6"/>
      <c r="F221" s="6"/>
      <c r="G221" s="6"/>
      <c r="N221" s="6"/>
      <c r="O221" s="6"/>
    </row>
    <row r="222" spans="1:15" x14ac:dyDescent="0.2">
      <c r="A222" s="21"/>
      <c r="B222" s="6"/>
      <c r="C222" s="6"/>
      <c r="D222" s="6"/>
      <c r="E222" s="6"/>
      <c r="F222" s="6"/>
      <c r="G222" s="6"/>
      <c r="N222" s="6"/>
      <c r="O222" s="6"/>
    </row>
    <row r="223" spans="1:15" x14ac:dyDescent="0.2">
      <c r="A223" s="21"/>
      <c r="B223" s="6"/>
      <c r="C223" s="6"/>
      <c r="D223" s="6"/>
      <c r="E223" s="6"/>
      <c r="F223" s="6"/>
      <c r="G223" s="6"/>
      <c r="N223" s="6"/>
      <c r="O223" s="6"/>
    </row>
    <row r="224" spans="1:15" x14ac:dyDescent="0.2">
      <c r="A224" s="21"/>
      <c r="B224" s="6"/>
      <c r="C224" s="6"/>
      <c r="D224" s="6"/>
      <c r="E224" s="6"/>
      <c r="F224" s="6"/>
      <c r="G224" s="6"/>
      <c r="N224" s="6"/>
      <c r="O224" s="6"/>
    </row>
    <row r="225" spans="1:15" x14ac:dyDescent="0.2">
      <c r="A225" s="21"/>
      <c r="B225" s="6"/>
      <c r="C225" s="6"/>
      <c r="D225" s="6"/>
      <c r="E225" s="6"/>
      <c r="F225" s="6"/>
      <c r="G225" s="6"/>
      <c r="N225" s="6"/>
      <c r="O225" s="6"/>
    </row>
    <row r="226" spans="1:15" x14ac:dyDescent="0.2">
      <c r="A226" s="21"/>
      <c r="B226" s="6"/>
      <c r="C226" s="6"/>
      <c r="D226" s="6"/>
      <c r="E226" s="6"/>
      <c r="F226" s="6"/>
      <c r="G226" s="6"/>
      <c r="N226" s="6"/>
      <c r="O226" s="6"/>
    </row>
    <row r="227" spans="1:15" x14ac:dyDescent="0.2">
      <c r="A227" s="21"/>
      <c r="B227" s="6"/>
      <c r="C227" s="6"/>
      <c r="D227" s="6"/>
      <c r="E227" s="6"/>
      <c r="F227" s="6"/>
      <c r="G227" s="6"/>
      <c r="N227" s="6"/>
      <c r="O227" s="6"/>
    </row>
    <row r="228" spans="1:15" x14ac:dyDescent="0.2">
      <c r="A228" s="21"/>
      <c r="B228" s="6"/>
      <c r="C228" s="6"/>
      <c r="D228" s="6"/>
      <c r="E228" s="6"/>
      <c r="F228" s="6"/>
      <c r="G228" s="6"/>
      <c r="N228" s="6"/>
      <c r="O228" s="6"/>
    </row>
    <row r="229" spans="1:15" x14ac:dyDescent="0.2">
      <c r="A229" s="21"/>
      <c r="B229" s="6"/>
      <c r="C229" s="6"/>
      <c r="D229" s="6"/>
      <c r="E229" s="6"/>
      <c r="F229" s="6"/>
      <c r="G229" s="6"/>
      <c r="N229" s="6"/>
      <c r="O229" s="6"/>
    </row>
    <row r="230" spans="1:15" x14ac:dyDescent="0.2">
      <c r="A230" s="21"/>
      <c r="B230" s="6"/>
      <c r="C230" s="6"/>
      <c r="D230" s="6"/>
      <c r="E230" s="6"/>
      <c r="F230" s="6"/>
      <c r="G230" s="6"/>
      <c r="N230" s="6"/>
      <c r="O230" s="6"/>
    </row>
    <row r="231" spans="1:15" x14ac:dyDescent="0.2">
      <c r="A231" s="21"/>
      <c r="B231" s="6"/>
      <c r="C231" s="6"/>
      <c r="D231" s="6"/>
      <c r="E231" s="6"/>
      <c r="F231" s="6"/>
      <c r="G231" s="6"/>
      <c r="N231" s="6"/>
      <c r="O231" s="6"/>
    </row>
    <row r="232" spans="1:15" x14ac:dyDescent="0.2">
      <c r="A232" s="21"/>
      <c r="B232" s="6"/>
      <c r="C232" s="6"/>
      <c r="D232" s="6"/>
      <c r="E232" s="6"/>
      <c r="F232" s="6"/>
      <c r="G232" s="6"/>
      <c r="N232" s="6"/>
      <c r="O232" s="6"/>
    </row>
    <row r="233" spans="1:15" x14ac:dyDescent="0.2">
      <c r="A233" s="21"/>
      <c r="B233" s="6"/>
      <c r="C233" s="6"/>
      <c r="D233" s="6"/>
      <c r="E233" s="6"/>
      <c r="F233" s="6"/>
      <c r="G233" s="6"/>
      <c r="N233" s="6"/>
      <c r="O233" s="6"/>
    </row>
    <row r="234" spans="1:15" x14ac:dyDescent="0.2">
      <c r="A234" s="21"/>
      <c r="B234" s="6"/>
      <c r="C234" s="6"/>
      <c r="D234" s="6"/>
      <c r="E234" s="6"/>
      <c r="F234" s="6"/>
      <c r="G234" s="6"/>
      <c r="N234" s="6"/>
      <c r="O234" s="6"/>
    </row>
    <row r="235" spans="1:15" x14ac:dyDescent="0.2">
      <c r="A235" s="21"/>
      <c r="B235" s="6"/>
      <c r="C235" s="6"/>
      <c r="D235" s="6"/>
      <c r="E235" s="6"/>
      <c r="F235" s="6"/>
      <c r="G235" s="6"/>
      <c r="N235" s="6"/>
      <c r="O235" s="6"/>
    </row>
    <row r="236" spans="1:15" x14ac:dyDescent="0.2">
      <c r="A236" s="21"/>
      <c r="B236" s="6"/>
      <c r="C236" s="6"/>
      <c r="D236" s="6"/>
      <c r="E236" s="6"/>
      <c r="F236" s="6"/>
      <c r="G236" s="6"/>
      <c r="N236" s="6"/>
      <c r="O236" s="6"/>
    </row>
    <row r="237" spans="1:15" x14ac:dyDescent="0.2">
      <c r="A237" s="21"/>
      <c r="B237" s="6"/>
      <c r="C237" s="6"/>
      <c r="D237" s="6"/>
      <c r="E237" s="6"/>
      <c r="F237" s="6"/>
      <c r="G237" s="6"/>
      <c r="N237" s="6"/>
      <c r="O237" s="6"/>
    </row>
    <row r="238" spans="1:15" x14ac:dyDescent="0.2">
      <c r="A238" s="21"/>
      <c r="B238" s="6"/>
      <c r="C238" s="6"/>
      <c r="D238" s="6"/>
      <c r="E238" s="6"/>
      <c r="F238" s="6"/>
      <c r="G238" s="6"/>
      <c r="N238" s="6"/>
      <c r="O238" s="6"/>
    </row>
    <row r="239" spans="1:15" x14ac:dyDescent="0.2">
      <c r="A239" s="21"/>
      <c r="B239" s="6"/>
      <c r="C239" s="6"/>
      <c r="D239" s="6"/>
      <c r="E239" s="6"/>
      <c r="F239" s="6"/>
      <c r="G239" s="6"/>
      <c r="N239" s="6"/>
      <c r="O239" s="6"/>
    </row>
    <row r="240" spans="1:15" x14ac:dyDescent="0.2">
      <c r="A240" s="21"/>
      <c r="B240" s="6"/>
      <c r="C240" s="6"/>
      <c r="D240" s="6"/>
      <c r="E240" s="6"/>
      <c r="F240" s="6"/>
      <c r="G240" s="6"/>
      <c r="N240" s="6"/>
      <c r="O240" s="6"/>
    </row>
    <row r="241" spans="1:15" x14ac:dyDescent="0.2">
      <c r="A241" s="21"/>
      <c r="B241" s="6"/>
      <c r="C241" s="6"/>
      <c r="D241" s="6"/>
      <c r="E241" s="6"/>
      <c r="F241" s="6"/>
      <c r="G241" s="6"/>
      <c r="N241" s="6"/>
      <c r="O241" s="6"/>
    </row>
    <row r="242" spans="1:15" x14ac:dyDescent="0.2">
      <c r="A242" s="21"/>
      <c r="B242" s="6"/>
      <c r="C242" s="6"/>
      <c r="D242" s="6"/>
      <c r="E242" s="6"/>
      <c r="F242" s="6"/>
      <c r="G242" s="6"/>
      <c r="N242" s="6"/>
      <c r="O242" s="6"/>
    </row>
    <row r="243" spans="1:15" x14ac:dyDescent="0.2">
      <c r="A243" s="21"/>
      <c r="B243" s="6"/>
      <c r="C243" s="6"/>
      <c r="D243" s="6"/>
      <c r="E243" s="6"/>
      <c r="F243" s="6"/>
      <c r="G243" s="6"/>
      <c r="N243" s="6"/>
      <c r="O243" s="6"/>
    </row>
    <row r="244" spans="1:15" x14ac:dyDescent="0.2">
      <c r="A244" s="21"/>
      <c r="B244" s="6"/>
      <c r="C244" s="6"/>
      <c r="D244" s="6"/>
      <c r="E244" s="6"/>
      <c r="F244" s="6"/>
      <c r="G244" s="6"/>
      <c r="N244" s="6"/>
      <c r="O244" s="6"/>
    </row>
    <row r="245" spans="1:15" x14ac:dyDescent="0.2">
      <c r="A245" s="21"/>
      <c r="B245" s="6"/>
      <c r="C245" s="6"/>
      <c r="D245" s="6"/>
      <c r="E245" s="6"/>
      <c r="F245" s="6"/>
      <c r="G245" s="6"/>
      <c r="N245" s="6"/>
      <c r="O245" s="6"/>
    </row>
    <row r="246" spans="1:15" x14ac:dyDescent="0.2">
      <c r="A246" s="21"/>
      <c r="B246" s="6"/>
      <c r="C246" s="6"/>
      <c r="D246" s="6"/>
      <c r="E246" s="6"/>
      <c r="F246" s="6"/>
      <c r="G246" s="6"/>
      <c r="N246" s="6"/>
      <c r="O246" s="6"/>
    </row>
    <row r="247" spans="1:15" x14ac:dyDescent="0.2">
      <c r="A247" s="21"/>
      <c r="B247" s="6"/>
      <c r="C247" s="6"/>
      <c r="D247" s="6"/>
      <c r="E247" s="6"/>
      <c r="F247" s="6"/>
      <c r="G247" s="6"/>
      <c r="N247" s="6"/>
      <c r="O247" s="6"/>
    </row>
    <row r="248" spans="1:15" x14ac:dyDescent="0.2">
      <c r="A248" s="21"/>
      <c r="B248" s="6"/>
      <c r="C248" s="6"/>
      <c r="D248" s="6"/>
      <c r="E248" s="6"/>
      <c r="F248" s="6"/>
      <c r="G248" s="6"/>
      <c r="N248" s="6"/>
      <c r="O248" s="6"/>
    </row>
    <row r="249" spans="1:15" x14ac:dyDescent="0.2">
      <c r="A249" s="21"/>
      <c r="B249" s="6"/>
      <c r="C249" s="6"/>
      <c r="D249" s="6"/>
      <c r="E249" s="6"/>
      <c r="F249" s="6"/>
      <c r="G249" s="6"/>
      <c r="N249" s="6"/>
      <c r="O249" s="6"/>
    </row>
    <row r="250" spans="1:15" x14ac:dyDescent="0.2">
      <c r="A250" s="21"/>
      <c r="B250" s="6"/>
      <c r="C250" s="6"/>
      <c r="D250" s="6"/>
      <c r="E250" s="6"/>
      <c r="F250" s="6"/>
      <c r="G250" s="6"/>
      <c r="N250" s="6"/>
      <c r="O250" s="6"/>
    </row>
    <row r="251" spans="1:15" x14ac:dyDescent="0.2">
      <c r="A251" s="21"/>
      <c r="B251" s="6"/>
      <c r="C251" s="6"/>
      <c r="D251" s="6"/>
      <c r="E251" s="6"/>
      <c r="F251" s="6"/>
      <c r="G251" s="6"/>
      <c r="N251" s="6"/>
      <c r="O251" s="6"/>
    </row>
    <row r="252" spans="1:15" x14ac:dyDescent="0.2">
      <c r="A252" s="21"/>
      <c r="B252" s="6"/>
      <c r="C252" s="6"/>
      <c r="D252" s="6"/>
      <c r="E252" s="6"/>
      <c r="F252" s="6"/>
      <c r="G252" s="6"/>
      <c r="N252" s="6"/>
      <c r="O252" s="6"/>
    </row>
    <row r="253" spans="1:15" x14ac:dyDescent="0.2">
      <c r="A253" s="21"/>
      <c r="B253" s="6"/>
      <c r="C253" s="6"/>
      <c r="D253" s="6"/>
      <c r="E253" s="6"/>
      <c r="F253" s="6"/>
      <c r="G253" s="6"/>
      <c r="N253" s="6"/>
      <c r="O253" s="6"/>
    </row>
    <row r="254" spans="1:15" x14ac:dyDescent="0.2">
      <c r="A254" s="21"/>
      <c r="B254" s="6"/>
      <c r="C254" s="6"/>
      <c r="D254" s="6"/>
      <c r="E254" s="6"/>
      <c r="F254" s="6"/>
      <c r="G254" s="6"/>
      <c r="N254" s="6"/>
      <c r="O254" s="6"/>
    </row>
    <row r="255" spans="1:15" x14ac:dyDescent="0.2">
      <c r="A255" s="21"/>
      <c r="B255" s="6"/>
      <c r="C255" s="6"/>
      <c r="D255" s="6"/>
      <c r="E255" s="6"/>
      <c r="F255" s="6"/>
      <c r="G255" s="6"/>
      <c r="N255" s="6"/>
      <c r="O255" s="6"/>
    </row>
    <row r="256" spans="1:15" x14ac:dyDescent="0.2">
      <c r="A256" s="21"/>
      <c r="B256" s="6"/>
      <c r="C256" s="6"/>
      <c r="D256" s="6"/>
      <c r="E256" s="6"/>
      <c r="F256" s="6"/>
      <c r="G256" s="6"/>
      <c r="N256" s="6"/>
      <c r="O256" s="6"/>
    </row>
    <row r="257" spans="1:15" x14ac:dyDescent="0.2">
      <c r="A257" s="21"/>
      <c r="B257" s="6"/>
      <c r="C257" s="6"/>
      <c r="D257" s="6"/>
      <c r="E257" s="6"/>
      <c r="F257" s="6"/>
      <c r="G257" s="6"/>
      <c r="N257" s="6"/>
      <c r="O257" s="6"/>
    </row>
    <row r="258" spans="1:15" x14ac:dyDescent="0.2">
      <c r="A258" s="21"/>
      <c r="B258" s="6"/>
      <c r="C258" s="6"/>
      <c r="D258" s="6"/>
      <c r="E258" s="6"/>
      <c r="F258" s="6"/>
      <c r="G258" s="6"/>
      <c r="N258" s="6"/>
      <c r="O258" s="6"/>
    </row>
    <row r="259" spans="1:15" x14ac:dyDescent="0.2">
      <c r="A259" s="21"/>
      <c r="B259" s="6"/>
      <c r="C259" s="6"/>
      <c r="D259" s="6"/>
      <c r="E259" s="6"/>
      <c r="F259" s="6"/>
      <c r="G259" s="6"/>
      <c r="N259" s="6"/>
      <c r="O259" s="6"/>
    </row>
    <row r="260" spans="1:15" x14ac:dyDescent="0.2">
      <c r="A260" s="21"/>
      <c r="B260" s="6"/>
      <c r="C260" s="6"/>
      <c r="D260" s="6"/>
      <c r="E260" s="6"/>
      <c r="F260" s="6"/>
      <c r="G260" s="6"/>
      <c r="N260" s="6"/>
      <c r="O260" s="6"/>
    </row>
    <row r="261" spans="1:15" x14ac:dyDescent="0.2">
      <c r="A261" s="21"/>
      <c r="B261" s="6"/>
      <c r="C261" s="6"/>
      <c r="D261" s="6"/>
      <c r="E261" s="6"/>
      <c r="F261" s="6"/>
      <c r="G261" s="6"/>
      <c r="N261" s="6"/>
      <c r="O261" s="6"/>
    </row>
    <row r="262" spans="1:15" x14ac:dyDescent="0.2">
      <c r="A262" s="21"/>
      <c r="B262" s="6"/>
      <c r="C262" s="6"/>
      <c r="D262" s="6"/>
      <c r="E262" s="6"/>
      <c r="F262" s="6"/>
      <c r="G262" s="6"/>
      <c r="N262" s="6"/>
      <c r="O262" s="6"/>
    </row>
    <row r="263" spans="1:15" x14ac:dyDescent="0.2">
      <c r="A263" s="21"/>
      <c r="B263" s="6"/>
      <c r="C263" s="6"/>
      <c r="D263" s="6"/>
      <c r="E263" s="6"/>
      <c r="F263" s="6"/>
      <c r="G263" s="6"/>
      <c r="N263" s="6"/>
      <c r="O263" s="6"/>
    </row>
    <row r="264" spans="1:15" x14ac:dyDescent="0.2">
      <c r="A264" s="21"/>
      <c r="B264" s="6"/>
      <c r="C264" s="6"/>
      <c r="D264" s="6"/>
      <c r="E264" s="6"/>
      <c r="F264" s="6"/>
      <c r="G264" s="6"/>
      <c r="N264" s="6"/>
      <c r="O264" s="6"/>
    </row>
    <row r="265" spans="1:15" x14ac:dyDescent="0.2">
      <c r="A265" s="21"/>
      <c r="B265" s="6"/>
      <c r="C265" s="6"/>
      <c r="D265" s="6"/>
      <c r="E265" s="6"/>
      <c r="F265" s="6"/>
      <c r="G265" s="6"/>
      <c r="N265" s="6"/>
      <c r="O265" s="6"/>
    </row>
    <row r="266" spans="1:15" x14ac:dyDescent="0.2">
      <c r="A266" s="21"/>
      <c r="B266" s="6"/>
      <c r="C266" s="6"/>
      <c r="D266" s="6"/>
      <c r="E266" s="6"/>
      <c r="F266" s="6"/>
      <c r="G266" s="6"/>
      <c r="N266" s="6"/>
      <c r="O266" s="6"/>
    </row>
    <row r="267" spans="1:15" x14ac:dyDescent="0.2">
      <c r="A267" s="21"/>
      <c r="B267" s="6"/>
      <c r="C267" s="6"/>
      <c r="D267" s="6"/>
      <c r="E267" s="6"/>
      <c r="F267" s="6"/>
      <c r="G267" s="6"/>
      <c r="N267" s="6"/>
      <c r="O267" s="6"/>
    </row>
    <row r="268" spans="1:15" x14ac:dyDescent="0.2">
      <c r="A268" s="21"/>
      <c r="B268" s="6"/>
      <c r="C268" s="6"/>
      <c r="D268" s="6"/>
      <c r="E268" s="6"/>
      <c r="F268" s="6"/>
      <c r="G268" s="6"/>
      <c r="N268" s="6"/>
      <c r="O268" s="6"/>
    </row>
    <row r="269" spans="1:15" x14ac:dyDescent="0.2">
      <c r="A269" s="21"/>
      <c r="B269" s="6"/>
      <c r="C269" s="6"/>
      <c r="D269" s="6"/>
      <c r="E269" s="6"/>
      <c r="F269" s="6"/>
      <c r="G269" s="6"/>
      <c r="N269" s="6"/>
      <c r="O269" s="6"/>
    </row>
    <row r="270" spans="1:15" x14ac:dyDescent="0.2">
      <c r="A270" s="21"/>
      <c r="B270" s="6"/>
      <c r="C270" s="6"/>
      <c r="D270" s="6"/>
      <c r="E270" s="6"/>
      <c r="F270" s="6"/>
      <c r="G270" s="6"/>
      <c r="N270" s="6"/>
      <c r="O270" s="6"/>
    </row>
    <row r="271" spans="1:15" x14ac:dyDescent="0.2">
      <c r="A271" s="21"/>
      <c r="B271" s="6"/>
      <c r="C271" s="6"/>
      <c r="D271" s="6"/>
      <c r="E271" s="6"/>
      <c r="F271" s="6"/>
      <c r="G271" s="6"/>
      <c r="N271" s="6"/>
      <c r="O271" s="6"/>
    </row>
    <row r="272" spans="1:15" x14ac:dyDescent="0.2">
      <c r="A272" s="21"/>
      <c r="B272" s="6"/>
      <c r="C272" s="6"/>
      <c r="D272" s="6"/>
      <c r="E272" s="6"/>
      <c r="F272" s="6"/>
      <c r="G272" s="6"/>
      <c r="N272" s="6"/>
      <c r="O272" s="6"/>
    </row>
    <row r="273" spans="1:15" x14ac:dyDescent="0.2">
      <c r="A273" s="21"/>
      <c r="B273" s="6"/>
      <c r="C273" s="6"/>
      <c r="D273" s="6"/>
      <c r="E273" s="6"/>
      <c r="F273" s="6"/>
      <c r="G273" s="6"/>
      <c r="N273" s="6"/>
      <c r="O273" s="6"/>
    </row>
    <row r="274" spans="1:15" x14ac:dyDescent="0.2">
      <c r="A274" s="21"/>
      <c r="B274" s="6"/>
      <c r="C274" s="6"/>
      <c r="D274" s="6"/>
      <c r="E274" s="6"/>
      <c r="F274" s="6"/>
      <c r="G274" s="6"/>
      <c r="N274" s="6"/>
      <c r="O274" s="6"/>
    </row>
    <row r="275" spans="1:15" x14ac:dyDescent="0.2">
      <c r="A275" s="21"/>
      <c r="B275" s="6"/>
      <c r="C275" s="6"/>
      <c r="D275" s="6"/>
      <c r="E275" s="6"/>
      <c r="F275" s="6"/>
      <c r="G275" s="6"/>
      <c r="N275" s="6"/>
      <c r="O275" s="6"/>
    </row>
    <row r="276" spans="1:15" x14ac:dyDescent="0.2">
      <c r="A276" s="21"/>
      <c r="B276" s="6"/>
      <c r="C276" s="6"/>
      <c r="D276" s="6"/>
      <c r="E276" s="6"/>
      <c r="F276" s="6"/>
      <c r="G276" s="6"/>
      <c r="N276" s="6"/>
      <c r="O276" s="6"/>
    </row>
    <row r="277" spans="1:15" x14ac:dyDescent="0.2">
      <c r="A277" s="21"/>
      <c r="B277" s="6"/>
      <c r="C277" s="6"/>
      <c r="D277" s="6"/>
      <c r="E277" s="6"/>
      <c r="F277" s="6"/>
      <c r="G277" s="6"/>
      <c r="N277" s="6"/>
      <c r="O277" s="6"/>
    </row>
    <row r="278" spans="1:15" x14ac:dyDescent="0.2">
      <c r="A278" s="21"/>
      <c r="B278" s="6"/>
      <c r="C278" s="6"/>
      <c r="D278" s="6"/>
      <c r="E278" s="6"/>
      <c r="F278" s="6"/>
      <c r="G278" s="6"/>
      <c r="N278" s="6"/>
      <c r="O278" s="6"/>
    </row>
    <row r="279" spans="1:15" x14ac:dyDescent="0.2">
      <c r="A279" s="21"/>
      <c r="B279" s="6"/>
      <c r="C279" s="6"/>
      <c r="D279" s="6"/>
      <c r="E279" s="6"/>
      <c r="F279" s="6"/>
      <c r="G279" s="6"/>
      <c r="N279" s="6"/>
      <c r="O279" s="6"/>
    </row>
    <row r="280" spans="1:15" x14ac:dyDescent="0.2">
      <c r="A280" s="21"/>
      <c r="B280" s="6"/>
      <c r="C280" s="6"/>
      <c r="D280" s="6"/>
      <c r="E280" s="6"/>
      <c r="F280" s="6"/>
      <c r="G280" s="6"/>
      <c r="N280" s="6"/>
      <c r="O280" s="6"/>
    </row>
    <row r="281" spans="1:15" x14ac:dyDescent="0.2">
      <c r="A281" s="21"/>
      <c r="B281" s="6"/>
      <c r="C281" s="6"/>
      <c r="D281" s="6"/>
      <c r="E281" s="6"/>
      <c r="F281" s="6"/>
      <c r="G281" s="6"/>
      <c r="N281" s="6"/>
      <c r="O281" s="6"/>
    </row>
    <row r="282" spans="1:15" x14ac:dyDescent="0.2">
      <c r="A282" s="21"/>
      <c r="B282" s="6"/>
      <c r="C282" s="6"/>
      <c r="D282" s="6"/>
      <c r="E282" s="6"/>
      <c r="F282" s="6"/>
      <c r="G282" s="6"/>
      <c r="N282" s="6"/>
      <c r="O282" s="6"/>
    </row>
    <row r="283" spans="1:15" x14ac:dyDescent="0.2">
      <c r="A283" s="21"/>
      <c r="B283" s="6"/>
      <c r="C283" s="6"/>
      <c r="D283" s="6"/>
      <c r="E283" s="6"/>
      <c r="F283" s="6"/>
      <c r="G283" s="6"/>
      <c r="N283" s="6"/>
      <c r="O283" s="6"/>
    </row>
    <row r="284" spans="1:15" x14ac:dyDescent="0.2">
      <c r="A284" s="21"/>
      <c r="B284" s="6"/>
      <c r="C284" s="6"/>
      <c r="D284" s="6"/>
      <c r="E284" s="6"/>
      <c r="F284" s="6"/>
      <c r="G284" s="6"/>
      <c r="N284" s="6"/>
      <c r="O284" s="6"/>
    </row>
    <row r="285" spans="1:15" x14ac:dyDescent="0.2">
      <c r="A285" s="21"/>
      <c r="B285" s="6"/>
      <c r="C285" s="6"/>
      <c r="D285" s="6"/>
      <c r="E285" s="6"/>
      <c r="F285" s="6"/>
      <c r="G285" s="6"/>
      <c r="N285" s="6"/>
      <c r="O285" s="6"/>
    </row>
    <row r="286" spans="1:15" x14ac:dyDescent="0.2">
      <c r="A286" s="21"/>
      <c r="B286" s="6"/>
      <c r="C286" s="6"/>
      <c r="D286" s="6"/>
      <c r="E286" s="6"/>
      <c r="F286" s="6"/>
      <c r="G286" s="6"/>
      <c r="N286" s="6"/>
      <c r="O286" s="6"/>
    </row>
    <row r="287" spans="1:15" x14ac:dyDescent="0.2">
      <c r="A287" s="21"/>
      <c r="B287" s="6"/>
      <c r="C287" s="6"/>
      <c r="D287" s="6"/>
      <c r="E287" s="6"/>
      <c r="F287" s="6"/>
      <c r="G287" s="6"/>
      <c r="N287" s="6"/>
      <c r="O287" s="6"/>
    </row>
    <row r="288" spans="1:15" x14ac:dyDescent="0.2">
      <c r="A288" s="21"/>
      <c r="B288" s="6"/>
      <c r="C288" s="6"/>
      <c r="D288" s="6"/>
      <c r="E288" s="6"/>
      <c r="F288" s="6"/>
      <c r="G288" s="6"/>
      <c r="N288" s="6"/>
      <c r="O288" s="6"/>
    </row>
    <row r="289" spans="1:15" x14ac:dyDescent="0.2">
      <c r="A289" s="21"/>
      <c r="B289" s="6"/>
      <c r="C289" s="6"/>
      <c r="D289" s="6"/>
      <c r="E289" s="6"/>
      <c r="F289" s="6"/>
      <c r="G289" s="6"/>
      <c r="N289" s="6"/>
      <c r="O289" s="6"/>
    </row>
    <row r="290" spans="1:15" x14ac:dyDescent="0.2">
      <c r="A290" s="21"/>
      <c r="B290" s="6"/>
      <c r="C290" s="6"/>
      <c r="D290" s="6"/>
      <c r="E290" s="6"/>
      <c r="F290" s="6"/>
      <c r="G290" s="6"/>
      <c r="N290" s="6"/>
      <c r="O290" s="6"/>
    </row>
    <row r="291" spans="1:15" x14ac:dyDescent="0.2">
      <c r="A291" s="21"/>
      <c r="B291" s="6"/>
      <c r="C291" s="6"/>
      <c r="D291" s="6"/>
      <c r="E291" s="6"/>
      <c r="F291" s="6"/>
      <c r="G291" s="6"/>
      <c r="N291" s="6"/>
      <c r="O291" s="6"/>
    </row>
    <row r="292" spans="1:15" x14ac:dyDescent="0.2">
      <c r="A292" s="21"/>
      <c r="B292" s="6"/>
      <c r="C292" s="6"/>
      <c r="D292" s="6"/>
      <c r="E292" s="6"/>
      <c r="F292" s="6"/>
      <c r="G292" s="6"/>
      <c r="N292" s="6"/>
      <c r="O292" s="6"/>
    </row>
    <row r="293" spans="1:15" x14ac:dyDescent="0.2">
      <c r="A293" s="21"/>
      <c r="B293" s="6"/>
      <c r="C293" s="6"/>
      <c r="D293" s="6"/>
      <c r="E293" s="6"/>
      <c r="F293" s="6"/>
      <c r="G293" s="6"/>
      <c r="N293" s="6"/>
      <c r="O293" s="6"/>
    </row>
    <row r="294" spans="1:15" x14ac:dyDescent="0.2">
      <c r="A294" s="21"/>
      <c r="B294" s="6"/>
      <c r="C294" s="6"/>
      <c r="D294" s="6"/>
      <c r="E294" s="6"/>
      <c r="F294" s="6"/>
      <c r="G294" s="6"/>
      <c r="N294" s="6"/>
      <c r="O294" s="6"/>
    </row>
    <row r="295" spans="1:15" x14ac:dyDescent="0.2">
      <c r="A295" s="21"/>
      <c r="B295" s="6"/>
      <c r="C295" s="6"/>
      <c r="D295" s="6"/>
      <c r="E295" s="6"/>
      <c r="F295" s="6"/>
      <c r="G295" s="6"/>
      <c r="N295" s="6"/>
      <c r="O295" s="6"/>
    </row>
    <row r="296" spans="1:15" x14ac:dyDescent="0.2">
      <c r="A296" s="21"/>
      <c r="B296" s="6"/>
      <c r="C296" s="6"/>
      <c r="D296" s="6"/>
      <c r="E296" s="6"/>
      <c r="F296" s="6"/>
      <c r="G296" s="6"/>
      <c r="N296" s="6"/>
      <c r="O296" s="6"/>
    </row>
    <row r="297" spans="1:15" x14ac:dyDescent="0.2">
      <c r="A297" s="21"/>
      <c r="B297" s="6"/>
      <c r="C297" s="6"/>
      <c r="D297" s="6"/>
      <c r="E297" s="6"/>
      <c r="F297" s="6"/>
      <c r="G297" s="6"/>
      <c r="N297" s="6"/>
      <c r="O297" s="6"/>
    </row>
    <row r="298" spans="1:15" x14ac:dyDescent="0.2">
      <c r="A298" s="21"/>
      <c r="B298" s="6"/>
      <c r="C298" s="6"/>
      <c r="D298" s="6"/>
      <c r="E298" s="6"/>
      <c r="F298" s="6"/>
      <c r="G298" s="6"/>
      <c r="N298" s="6"/>
      <c r="O298" s="6"/>
    </row>
    <row r="299" spans="1:15" x14ac:dyDescent="0.2">
      <c r="A299" s="21"/>
      <c r="B299" s="6"/>
      <c r="C299" s="6"/>
      <c r="D299" s="6"/>
      <c r="E299" s="6"/>
      <c r="F299" s="6"/>
      <c r="G299" s="6"/>
      <c r="N299" s="6"/>
      <c r="O299" s="6"/>
    </row>
    <row r="300" spans="1:15" x14ac:dyDescent="0.2">
      <c r="A300" s="21"/>
      <c r="B300" s="6"/>
      <c r="C300" s="6"/>
      <c r="D300" s="6"/>
      <c r="E300" s="6"/>
      <c r="F300" s="6"/>
      <c r="G300" s="6"/>
      <c r="N300" s="6"/>
      <c r="O300" s="6"/>
    </row>
    <row r="301" spans="1:15" x14ac:dyDescent="0.2">
      <c r="A301" s="21"/>
      <c r="B301" s="6"/>
      <c r="C301" s="6"/>
      <c r="D301" s="6"/>
      <c r="E301" s="6"/>
      <c r="F301" s="6"/>
      <c r="G301" s="6"/>
      <c r="N301" s="6"/>
      <c r="O301" s="6"/>
    </row>
    <row r="302" spans="1:15" x14ac:dyDescent="0.2">
      <c r="A302" s="21"/>
      <c r="B302" s="6"/>
      <c r="C302" s="6"/>
      <c r="D302" s="6"/>
      <c r="E302" s="6"/>
      <c r="F302" s="6"/>
      <c r="G302" s="6"/>
      <c r="N302" s="6"/>
      <c r="O302" s="6"/>
    </row>
    <row r="303" spans="1:15" x14ac:dyDescent="0.2">
      <c r="A303" s="21"/>
      <c r="B303" s="6"/>
      <c r="C303" s="6"/>
      <c r="D303" s="6"/>
      <c r="E303" s="6"/>
      <c r="F303" s="6"/>
      <c r="G303" s="6"/>
      <c r="N303" s="6"/>
      <c r="O303" s="6"/>
    </row>
    <row r="304" spans="1:15" x14ac:dyDescent="0.2">
      <c r="A304" s="21"/>
      <c r="B304" s="6"/>
      <c r="C304" s="6"/>
      <c r="D304" s="6"/>
      <c r="E304" s="6"/>
      <c r="F304" s="6"/>
      <c r="G304" s="6"/>
      <c r="N304" s="6"/>
      <c r="O304" s="6"/>
    </row>
    <row r="305" spans="1:15" x14ac:dyDescent="0.2">
      <c r="A305" s="21"/>
      <c r="B305" s="6"/>
      <c r="C305" s="6"/>
      <c r="D305" s="6"/>
      <c r="E305" s="6"/>
      <c r="F305" s="6"/>
      <c r="G305" s="6"/>
      <c r="N305" s="6"/>
      <c r="O305" s="6"/>
    </row>
    <row r="306" spans="1:15" x14ac:dyDescent="0.2">
      <c r="A306" s="21"/>
      <c r="B306" s="6"/>
      <c r="C306" s="6"/>
      <c r="D306" s="6"/>
      <c r="E306" s="6"/>
      <c r="F306" s="6"/>
      <c r="G306" s="6"/>
      <c r="N306" s="6"/>
      <c r="O306" s="6"/>
    </row>
    <row r="307" spans="1:15" x14ac:dyDescent="0.2">
      <c r="A307" s="21"/>
      <c r="B307" s="6"/>
      <c r="C307" s="6"/>
      <c r="D307" s="6"/>
      <c r="E307" s="6"/>
      <c r="F307" s="6"/>
      <c r="G307" s="6"/>
      <c r="N307" s="6"/>
      <c r="O307" s="6"/>
    </row>
    <row r="308" spans="1:15" x14ac:dyDescent="0.2">
      <c r="A308" s="6"/>
      <c r="B308" s="6"/>
      <c r="C308" s="6"/>
      <c r="D308" s="6"/>
      <c r="E308" s="6"/>
      <c r="F308" s="6"/>
      <c r="G308" s="6"/>
      <c r="N308" s="6"/>
      <c r="O308" s="6"/>
    </row>
    <row r="309" spans="1:15" x14ac:dyDescent="0.2">
      <c r="A309" s="6"/>
      <c r="B309" s="6"/>
      <c r="C309" s="6"/>
      <c r="D309" s="6"/>
      <c r="E309" s="6"/>
      <c r="F309" s="6"/>
      <c r="G309" s="6"/>
      <c r="N309" s="6"/>
      <c r="O309" s="6"/>
    </row>
    <row r="310" spans="1:15" x14ac:dyDescent="0.2">
      <c r="A310" s="6"/>
      <c r="B310" s="6"/>
      <c r="C310" s="6"/>
      <c r="D310" s="6"/>
      <c r="E310" s="6"/>
      <c r="F310" s="6"/>
      <c r="G310" s="6"/>
      <c r="N310" s="6"/>
      <c r="O310" s="6"/>
    </row>
    <row r="311" spans="1:15" x14ac:dyDescent="0.2">
      <c r="A311" s="6"/>
      <c r="B311" s="6"/>
      <c r="C311" s="6"/>
      <c r="D311" s="6"/>
      <c r="E311" s="6"/>
      <c r="F311" s="6"/>
      <c r="G311" s="6"/>
      <c r="N311" s="6"/>
      <c r="O311" s="6"/>
    </row>
    <row r="312" spans="1:15" x14ac:dyDescent="0.2">
      <c r="A312" s="6"/>
      <c r="B312" s="6"/>
      <c r="C312" s="6"/>
      <c r="D312" s="6"/>
      <c r="E312" s="6"/>
      <c r="F312" s="6"/>
      <c r="G312" s="6"/>
      <c r="N312" s="6"/>
      <c r="O312" s="6"/>
    </row>
    <row r="313" spans="1:15" x14ac:dyDescent="0.2">
      <c r="A313" s="6"/>
      <c r="B313" s="6"/>
      <c r="C313" s="6"/>
      <c r="D313" s="6"/>
      <c r="E313" s="6"/>
      <c r="F313" s="6"/>
      <c r="G313" s="6"/>
      <c r="N313" s="6"/>
      <c r="O313" s="6"/>
    </row>
    <row r="314" spans="1:15" x14ac:dyDescent="0.2">
      <c r="A314" s="6"/>
      <c r="B314" s="6"/>
      <c r="C314" s="6"/>
      <c r="D314" s="6"/>
      <c r="E314" s="6"/>
      <c r="F314" s="6"/>
      <c r="G314" s="6"/>
      <c r="N314" s="6"/>
      <c r="O314" s="6"/>
    </row>
    <row r="315" spans="1:15" x14ac:dyDescent="0.2">
      <c r="A315" s="6"/>
      <c r="B315" s="6"/>
      <c r="C315" s="6"/>
      <c r="D315" s="6"/>
      <c r="E315" s="6"/>
      <c r="F315" s="6"/>
      <c r="G315" s="6"/>
      <c r="N315" s="6"/>
      <c r="O315" s="6"/>
    </row>
    <row r="316" spans="1:15" x14ac:dyDescent="0.2">
      <c r="A316" s="6"/>
      <c r="B316" s="6"/>
      <c r="C316" s="6"/>
      <c r="D316" s="6"/>
      <c r="E316" s="6"/>
      <c r="F316" s="6"/>
      <c r="G316" s="6"/>
      <c r="N316" s="6"/>
      <c r="O316" s="6"/>
    </row>
    <row r="317" spans="1:15" x14ac:dyDescent="0.2">
      <c r="A317" s="6"/>
      <c r="B317" s="6"/>
      <c r="C317" s="6"/>
      <c r="D317" s="6"/>
      <c r="E317" s="6"/>
      <c r="F317" s="6"/>
      <c r="G317" s="6"/>
      <c r="N317" s="6"/>
      <c r="O317" s="6"/>
    </row>
    <row r="318" spans="1:15" x14ac:dyDescent="0.2">
      <c r="A318" s="6"/>
      <c r="B318" s="6"/>
      <c r="C318" s="6"/>
      <c r="D318" s="6"/>
      <c r="E318" s="6"/>
      <c r="F318" s="6"/>
      <c r="G318" s="6"/>
      <c r="N318" s="6"/>
      <c r="O318" s="6"/>
    </row>
    <row r="319" spans="1:15" x14ac:dyDescent="0.2">
      <c r="A319" s="6"/>
      <c r="B319" s="6"/>
      <c r="C319" s="6"/>
      <c r="D319" s="6"/>
      <c r="E319" s="6"/>
      <c r="F319" s="6"/>
      <c r="G319" s="6"/>
      <c r="N319" s="6"/>
      <c r="O319" s="6"/>
    </row>
    <row r="320" spans="1:15" x14ac:dyDescent="0.2">
      <c r="A320" s="6"/>
      <c r="B320" s="6"/>
      <c r="C320" s="6"/>
      <c r="D320" s="6"/>
      <c r="E320" s="6"/>
      <c r="F320" s="6"/>
      <c r="G320" s="6"/>
      <c r="N320" s="6"/>
      <c r="O320" s="6"/>
    </row>
    <row r="321" spans="1:15" x14ac:dyDescent="0.2">
      <c r="A321" s="6"/>
      <c r="B321" s="6"/>
      <c r="C321" s="6"/>
      <c r="D321" s="6"/>
      <c r="E321" s="6"/>
      <c r="F321" s="6"/>
      <c r="G321" s="6"/>
      <c r="N321" s="6"/>
      <c r="O321" s="6"/>
    </row>
    <row r="322" spans="1:15" x14ac:dyDescent="0.2">
      <c r="A322" s="6"/>
      <c r="B322" s="6"/>
      <c r="C322" s="6"/>
      <c r="D322" s="6"/>
      <c r="E322" s="6"/>
      <c r="F322" s="6"/>
      <c r="G322" s="6"/>
      <c r="N322" s="6"/>
      <c r="O322" s="6"/>
    </row>
    <row r="323" spans="1:15" x14ac:dyDescent="0.2">
      <c r="A323" s="6"/>
      <c r="B323" s="6"/>
      <c r="C323" s="6"/>
      <c r="D323" s="6"/>
      <c r="E323" s="6"/>
      <c r="F323" s="6"/>
      <c r="G323" s="6"/>
      <c r="N323" s="6"/>
      <c r="O323" s="6"/>
    </row>
    <row r="324" spans="1:15" x14ac:dyDescent="0.2">
      <c r="A324" s="6"/>
      <c r="B324" s="6"/>
      <c r="C324" s="6"/>
      <c r="D324" s="6"/>
      <c r="E324" s="6"/>
      <c r="F324" s="6"/>
      <c r="G324" s="6"/>
      <c r="N324" s="6"/>
      <c r="O324" s="6"/>
    </row>
    <row r="325" spans="1:15" x14ac:dyDescent="0.2">
      <c r="A325" s="6"/>
      <c r="B325" s="6"/>
      <c r="C325" s="6"/>
      <c r="D325" s="6"/>
      <c r="E325" s="6"/>
      <c r="F325" s="6"/>
      <c r="G325" s="6"/>
      <c r="N325" s="6"/>
      <c r="O325" s="6"/>
    </row>
  </sheetData>
  <phoneticPr fontId="3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/>
  </sheetViews>
  <sheetFormatPr defaultRowHeight="12.75" x14ac:dyDescent="0.2"/>
  <cols>
    <col min="1" max="1" width="9.140625" style="180"/>
    <col min="2" max="2" width="12.28515625" style="180" customWidth="1"/>
    <col min="3" max="3" width="23.85546875" style="180" customWidth="1"/>
    <col min="4" max="4" width="24.28515625" style="180" customWidth="1"/>
    <col min="5" max="5" width="14.42578125" style="180" customWidth="1"/>
    <col min="6" max="16384" width="9.140625" style="180"/>
  </cols>
  <sheetData>
    <row r="1" spans="2:5" ht="26.25" x14ac:dyDescent="0.4">
      <c r="B1" s="181" t="s">
        <v>76</v>
      </c>
      <c r="C1" s="182"/>
      <c r="D1" s="183"/>
      <c r="E1" s="184"/>
    </row>
    <row r="2" spans="2:5" ht="15.75" x14ac:dyDescent="0.25">
      <c r="B2" s="185" t="s">
        <v>77</v>
      </c>
      <c r="C2" s="186">
        <v>36830</v>
      </c>
      <c r="D2" s="187"/>
      <c r="E2" s="187"/>
    </row>
    <row r="3" spans="2:5" ht="15.75" x14ac:dyDescent="0.25">
      <c r="B3" s="185" t="s">
        <v>78</v>
      </c>
      <c r="C3" s="186">
        <v>36831</v>
      </c>
      <c r="D3" s="187"/>
      <c r="E3" s="187"/>
    </row>
    <row r="4" spans="2:5" ht="15.75" x14ac:dyDescent="0.25">
      <c r="B4" s="185"/>
      <c r="C4" s="186"/>
      <c r="D4" s="187"/>
      <c r="E4" s="187"/>
    </row>
    <row r="5" spans="2:5" ht="15.75" x14ac:dyDescent="0.25">
      <c r="B5" s="185" t="s">
        <v>79</v>
      </c>
      <c r="C5" s="187" t="s">
        <v>80</v>
      </c>
      <c r="D5" s="187"/>
      <c r="E5" s="187"/>
    </row>
    <row r="6" spans="2:5" ht="15.75" x14ac:dyDescent="0.25">
      <c r="B6" s="185" t="s">
        <v>81</v>
      </c>
      <c r="C6" s="187" t="s">
        <v>82</v>
      </c>
      <c r="D6" s="187"/>
      <c r="E6" s="187"/>
    </row>
    <row r="7" spans="2:5" ht="15.75" x14ac:dyDescent="0.25">
      <c r="B7" s="185" t="s">
        <v>83</v>
      </c>
      <c r="C7" s="187" t="s">
        <v>84</v>
      </c>
      <c r="D7" s="187"/>
      <c r="E7" s="187"/>
    </row>
    <row r="8" spans="2:5" ht="15.75" x14ac:dyDescent="0.25">
      <c r="B8" s="185"/>
      <c r="C8" s="187"/>
      <c r="D8" s="187"/>
      <c r="E8" s="187"/>
    </row>
    <row r="9" spans="2:5" ht="15.75" x14ac:dyDescent="0.25">
      <c r="B9" s="185" t="s">
        <v>85</v>
      </c>
      <c r="C9" s="187" t="s">
        <v>86</v>
      </c>
      <c r="D9" s="187">
        <v>1</v>
      </c>
      <c r="E9" s="187"/>
    </row>
    <row r="10" spans="2:5" ht="15.75" x14ac:dyDescent="0.25">
      <c r="B10" s="185" t="s">
        <v>81</v>
      </c>
      <c r="C10" s="187" t="s">
        <v>87</v>
      </c>
      <c r="D10" s="187"/>
      <c r="E10" s="187"/>
    </row>
    <row r="11" spans="2:5" ht="15.75" x14ac:dyDescent="0.25">
      <c r="B11" s="185" t="s">
        <v>81</v>
      </c>
      <c r="C11" s="188" t="s">
        <v>88</v>
      </c>
      <c r="D11" s="187"/>
      <c r="E11" s="187"/>
    </row>
    <row r="12" spans="2:5" ht="15.75" x14ac:dyDescent="0.25">
      <c r="B12" s="185" t="s">
        <v>83</v>
      </c>
      <c r="C12" s="188" t="s">
        <v>89</v>
      </c>
      <c r="D12" s="189"/>
      <c r="E12" s="190"/>
    </row>
    <row r="13" spans="2:5" ht="15" x14ac:dyDescent="0.2">
      <c r="B13" s="187"/>
      <c r="C13" s="187"/>
      <c r="D13" s="187"/>
      <c r="E13" s="187"/>
    </row>
    <row r="14" spans="2:5" ht="18" x14ac:dyDescent="0.25">
      <c r="B14" s="191" t="s">
        <v>90</v>
      </c>
      <c r="C14" s="192"/>
      <c r="D14" s="192"/>
      <c r="E14" s="193"/>
    </row>
    <row r="15" spans="2:5" ht="15.75" x14ac:dyDescent="0.25">
      <c r="B15" s="194" t="s">
        <v>91</v>
      </c>
      <c r="C15" s="195" t="s">
        <v>92</v>
      </c>
      <c r="D15" s="195" t="s">
        <v>93</v>
      </c>
      <c r="E15" s="195" t="s">
        <v>94</v>
      </c>
    </row>
    <row r="16" spans="2:5" ht="15.75" x14ac:dyDescent="0.25">
      <c r="B16" s="196" t="s">
        <v>95</v>
      </c>
      <c r="C16" s="197" t="s">
        <v>96</v>
      </c>
      <c r="D16" s="198">
        <v>95.979166666666657</v>
      </c>
      <c r="E16" s="199">
        <v>4800</v>
      </c>
    </row>
    <row r="17" spans="2:5" ht="15.75" x14ac:dyDescent="0.25">
      <c r="B17" s="200"/>
      <c r="C17" s="197" t="s">
        <v>97</v>
      </c>
      <c r="D17" s="201">
        <v>95.416666666666657</v>
      </c>
      <c r="E17" s="202">
        <v>1200</v>
      </c>
    </row>
    <row r="18" spans="2:5" ht="15.75" x14ac:dyDescent="0.25">
      <c r="B18" s="196" t="s">
        <v>98</v>
      </c>
      <c r="C18" s="203" t="s">
        <v>96</v>
      </c>
      <c r="D18" s="204" t="e">
        <v>#DIV/0!</v>
      </c>
      <c r="E18" s="202">
        <v>0</v>
      </c>
    </row>
    <row r="19" spans="2:5" ht="15.75" x14ac:dyDescent="0.25">
      <c r="B19" s="205"/>
      <c r="C19" s="197" t="s">
        <v>97</v>
      </c>
      <c r="D19" s="204" t="e">
        <v>#DIV/0!</v>
      </c>
      <c r="E19" s="202">
        <v>0</v>
      </c>
    </row>
    <row r="20" spans="2:5" ht="15.75" x14ac:dyDescent="0.25">
      <c r="B20" s="206"/>
      <c r="C20" s="187"/>
      <c r="D20" s="207"/>
      <c r="E20" s="208"/>
    </row>
    <row r="21" spans="2:5" ht="18" x14ac:dyDescent="0.25">
      <c r="B21" s="191" t="s">
        <v>99</v>
      </c>
      <c r="C21" s="192"/>
      <c r="D21" s="209"/>
      <c r="E21" s="210"/>
    </row>
    <row r="22" spans="2:5" ht="15.75" x14ac:dyDescent="0.25">
      <c r="B22" s="194" t="s">
        <v>91</v>
      </c>
      <c r="C22" s="195" t="s">
        <v>92</v>
      </c>
      <c r="D22" s="195" t="s">
        <v>93</v>
      </c>
      <c r="E22" s="195" t="s">
        <v>94</v>
      </c>
    </row>
    <row r="23" spans="2:5" ht="15.75" x14ac:dyDescent="0.25">
      <c r="B23" s="200" t="s">
        <v>95</v>
      </c>
      <c r="C23" s="197" t="s">
        <v>96</v>
      </c>
      <c r="D23" s="204">
        <v>90.15625</v>
      </c>
      <c r="E23" s="202">
        <v>6400</v>
      </c>
    </row>
    <row r="24" spans="2:5" ht="15.75" x14ac:dyDescent="0.25">
      <c r="B24" s="205"/>
      <c r="C24" s="197" t="s">
        <v>97</v>
      </c>
      <c r="D24" s="204" t="e">
        <v>#DIV/0!</v>
      </c>
      <c r="E24" s="202">
        <v>0</v>
      </c>
    </row>
    <row r="25" spans="2:5" ht="15.75" x14ac:dyDescent="0.25">
      <c r="B25" s="200" t="s">
        <v>98</v>
      </c>
      <c r="C25" s="197" t="s">
        <v>96</v>
      </c>
      <c r="D25" s="204">
        <v>81</v>
      </c>
      <c r="E25" s="202">
        <v>400</v>
      </c>
    </row>
    <row r="26" spans="2:5" ht="15.75" x14ac:dyDescent="0.25">
      <c r="B26" s="205"/>
      <c r="C26" s="197" t="s">
        <v>97</v>
      </c>
      <c r="D26" s="204" t="e">
        <v>#DIV/0!</v>
      </c>
      <c r="E26" s="202">
        <v>0</v>
      </c>
    </row>
    <row r="27" spans="2:5" ht="15.75" x14ac:dyDescent="0.25">
      <c r="B27" s="190"/>
      <c r="C27" s="187"/>
      <c r="D27" s="207"/>
      <c r="E27" s="208"/>
    </row>
    <row r="28" spans="2:5" ht="18" x14ac:dyDescent="0.25">
      <c r="B28" s="191" t="s">
        <v>6</v>
      </c>
      <c r="C28" s="192"/>
      <c r="D28" s="209"/>
      <c r="E28" s="210"/>
    </row>
    <row r="29" spans="2:5" ht="15.75" x14ac:dyDescent="0.25">
      <c r="B29" s="194" t="s">
        <v>91</v>
      </c>
      <c r="C29" s="195" t="s">
        <v>92</v>
      </c>
      <c r="D29" s="195" t="s">
        <v>93</v>
      </c>
      <c r="E29" s="195" t="s">
        <v>94</v>
      </c>
    </row>
    <row r="30" spans="2:5" ht="15.75" x14ac:dyDescent="0.25">
      <c r="B30" s="196" t="s">
        <v>95</v>
      </c>
      <c r="C30" s="197" t="s">
        <v>96</v>
      </c>
      <c r="D30" s="204">
        <v>70.017857142857153</v>
      </c>
      <c r="E30" s="202">
        <v>5600</v>
      </c>
    </row>
    <row r="31" spans="2:5" ht="15.75" x14ac:dyDescent="0.25">
      <c r="B31" s="200"/>
      <c r="C31" s="197" t="s">
        <v>97</v>
      </c>
      <c r="D31" s="204">
        <v>69.55</v>
      </c>
      <c r="E31" s="202">
        <v>2000</v>
      </c>
    </row>
    <row r="32" spans="2:5" ht="15.75" x14ac:dyDescent="0.25">
      <c r="B32" s="196" t="s">
        <v>98</v>
      </c>
      <c r="C32" s="197" t="s">
        <v>96</v>
      </c>
      <c r="D32" s="198">
        <v>27.333333333333332</v>
      </c>
      <c r="E32" s="199">
        <v>1200</v>
      </c>
    </row>
    <row r="33" spans="2:5" ht="15.75" x14ac:dyDescent="0.25">
      <c r="B33" s="205"/>
      <c r="C33" s="197" t="s">
        <v>97</v>
      </c>
      <c r="D33" s="204" t="e">
        <v>#DIV/0!</v>
      </c>
      <c r="E33" s="202">
        <v>0</v>
      </c>
    </row>
    <row r="35" spans="2:5" ht="18" x14ac:dyDescent="0.25">
      <c r="B35" s="191" t="s">
        <v>100</v>
      </c>
      <c r="C35" s="192"/>
      <c r="D35" s="209"/>
      <c r="E35" s="210"/>
    </row>
    <row r="36" spans="2:5" ht="15.75" x14ac:dyDescent="0.25">
      <c r="B36" s="194" t="s">
        <v>91</v>
      </c>
      <c r="C36" s="195" t="s">
        <v>92</v>
      </c>
      <c r="D36" s="195" t="s">
        <v>93</v>
      </c>
      <c r="E36" s="195" t="s">
        <v>94</v>
      </c>
    </row>
    <row r="37" spans="2:5" ht="15.75" x14ac:dyDescent="0.25">
      <c r="B37" s="196" t="s">
        <v>95</v>
      </c>
      <c r="C37" s="197" t="s">
        <v>96</v>
      </c>
      <c r="D37" s="211" t="e">
        <v>#DIV/0!</v>
      </c>
      <c r="E37" s="212">
        <v>0</v>
      </c>
    </row>
    <row r="38" spans="2:5" ht="15.75" x14ac:dyDescent="0.25">
      <c r="B38" s="200"/>
      <c r="C38" s="197" t="s">
        <v>97</v>
      </c>
      <c r="D38" s="213" t="e">
        <v>#DIV/0!</v>
      </c>
      <c r="E38" s="212">
        <v>0</v>
      </c>
    </row>
    <row r="39" spans="2:5" ht="15.75" x14ac:dyDescent="0.25">
      <c r="B39" s="196" t="s">
        <v>98</v>
      </c>
      <c r="C39" s="197" t="s">
        <v>96</v>
      </c>
      <c r="D39" s="211" t="e">
        <v>#DIV/0!</v>
      </c>
      <c r="E39" s="212">
        <v>0</v>
      </c>
    </row>
    <row r="40" spans="2:5" ht="15.75" x14ac:dyDescent="0.25">
      <c r="B40" s="205"/>
      <c r="C40" s="197" t="s">
        <v>97</v>
      </c>
      <c r="D40" s="212" t="e">
        <v>#DIV/0!</v>
      </c>
      <c r="E40" s="212"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B3:D18"/>
  <sheetViews>
    <sheetView workbookViewId="0"/>
  </sheetViews>
  <sheetFormatPr defaultRowHeight="12.75" x14ac:dyDescent="0.2"/>
  <cols>
    <col min="2" max="2" width="20.140625" bestFit="1" customWidth="1"/>
    <col min="3" max="3" width="8.7109375" bestFit="1" customWidth="1"/>
    <col min="4" max="4" width="9.7109375" bestFit="1" customWidth="1"/>
  </cols>
  <sheetData>
    <row r="3" spans="2:4" ht="13.5" thickBot="1" x14ac:dyDescent="0.25"/>
    <row r="4" spans="2:4" ht="13.5" thickBot="1" x14ac:dyDescent="0.25">
      <c r="B4" s="376" t="s">
        <v>23</v>
      </c>
      <c r="C4" s="377"/>
      <c r="D4" s="378"/>
    </row>
    <row r="5" spans="2:4" x14ac:dyDescent="0.2">
      <c r="B5" s="56"/>
      <c r="C5" s="28"/>
      <c r="D5" s="57"/>
    </row>
    <row r="6" spans="2:4" x14ac:dyDescent="0.2">
      <c r="B6" s="58" t="s">
        <v>24</v>
      </c>
      <c r="C6" s="59">
        <v>3.03</v>
      </c>
      <c r="D6" s="57"/>
    </row>
    <row r="7" spans="2:4" x14ac:dyDescent="0.2">
      <c r="B7" s="56"/>
      <c r="C7" s="28"/>
      <c r="D7" s="57"/>
    </row>
    <row r="8" spans="2:4" x14ac:dyDescent="0.2">
      <c r="B8" s="60" t="s">
        <v>25</v>
      </c>
      <c r="C8" s="61" t="s">
        <v>26</v>
      </c>
      <c r="D8" s="62" t="s">
        <v>27</v>
      </c>
    </row>
    <row r="9" spans="2:4" x14ac:dyDescent="0.2">
      <c r="B9" s="60" t="s">
        <v>40</v>
      </c>
      <c r="C9" s="63">
        <f>+C6/(1-D16)*10.065+1.75</f>
        <v>32.400201005025124</v>
      </c>
      <c r="D9" s="64">
        <f>+C6/(1-D16)*13.5+1.75</f>
        <v>42.860552763819094</v>
      </c>
    </row>
    <row r="10" spans="2:4" x14ac:dyDescent="0.2">
      <c r="B10" s="60" t="s">
        <v>28</v>
      </c>
      <c r="C10" s="63">
        <f>+C6/(1-D18)*10+1.75</f>
        <v>33.148963730569946</v>
      </c>
      <c r="D10" s="64">
        <f>+C6/(1-D19)*13.5+1.75+1.75</f>
        <v>44.404999999999994</v>
      </c>
    </row>
    <row r="11" spans="2:4" x14ac:dyDescent="0.2">
      <c r="B11" s="60" t="s">
        <v>29</v>
      </c>
      <c r="C11" s="63">
        <f>+C6/(1-D17)*10+1.75</f>
        <v>34.121794871794876</v>
      </c>
      <c r="D11" s="64">
        <f>+C6/(1-D17)*13.5+1.75</f>
        <v>45.45192307692308</v>
      </c>
    </row>
    <row r="12" spans="2:4" ht="13.5" thickBot="1" x14ac:dyDescent="0.25">
      <c r="B12" s="65"/>
      <c r="C12" s="66"/>
      <c r="D12" s="67"/>
    </row>
    <row r="15" spans="2:4" x14ac:dyDescent="0.2">
      <c r="B15" s="44" t="s">
        <v>17</v>
      </c>
    </row>
    <row r="16" spans="2:4" x14ac:dyDescent="0.2">
      <c r="B16" t="s">
        <v>30</v>
      </c>
      <c r="D16">
        <v>5.0000000000000001E-3</v>
      </c>
    </row>
    <row r="17" spans="2:4" x14ac:dyDescent="0.2">
      <c r="B17" t="s">
        <v>31</v>
      </c>
      <c r="D17">
        <v>6.4000000000000001E-2</v>
      </c>
    </row>
    <row r="18" spans="2:4" x14ac:dyDescent="0.2">
      <c r="B18" t="s">
        <v>32</v>
      </c>
      <c r="D18">
        <v>3.5000000000000003E-2</v>
      </c>
    </row>
  </sheetData>
  <mergeCells count="1">
    <mergeCell ref="B4:D4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33"/>
  <sheetViews>
    <sheetView workbookViewId="0"/>
  </sheetViews>
  <sheetFormatPr defaultRowHeight="12.75" x14ac:dyDescent="0.2"/>
  <cols>
    <col min="1" max="1" width="10.28515625" customWidth="1"/>
    <col min="2" max="6" width="16.7109375" customWidth="1"/>
    <col min="7" max="7" width="15" customWidth="1"/>
    <col min="8" max="9" width="14.28515625" customWidth="1"/>
    <col min="10" max="10" width="11.7109375" customWidth="1"/>
    <col min="11" max="11" width="15.28515625" customWidth="1"/>
    <col min="12" max="12" width="10.85546875" customWidth="1"/>
    <col min="13" max="13" width="11" customWidth="1"/>
    <col min="14" max="16" width="6.5703125" customWidth="1"/>
    <col min="17" max="17" width="7.85546875" customWidth="1"/>
    <col min="18" max="18" width="7.5703125" customWidth="1"/>
    <col min="19" max="19" width="7.42578125" customWidth="1"/>
    <col min="20" max="20" width="9.28515625" customWidth="1"/>
    <col min="21" max="21" width="7.85546875" customWidth="1"/>
    <col min="22" max="22" width="12.28515625" customWidth="1"/>
  </cols>
  <sheetData>
    <row r="1" spans="1:12" x14ac:dyDescent="0.2">
      <c r="A1" s="88">
        <f>+'PV-SHAPE'!A1-1</f>
        <v>37249</v>
      </c>
      <c r="B1" s="153">
        <f>WEEKDAY(A1)</f>
        <v>2</v>
      </c>
    </row>
    <row r="2" spans="1:12" ht="15" x14ac:dyDescent="0.2">
      <c r="A2" s="38" t="s">
        <v>19</v>
      </c>
      <c r="C2" s="224" t="s">
        <v>117</v>
      </c>
      <c r="G2" s="224" t="s">
        <v>117</v>
      </c>
    </row>
    <row r="3" spans="1:12" x14ac:dyDescent="0.2">
      <c r="A3" s="39" t="s">
        <v>20</v>
      </c>
    </row>
    <row r="4" spans="1:12" x14ac:dyDescent="0.2">
      <c r="A4" s="30" t="s">
        <v>14</v>
      </c>
      <c r="B4" s="40" t="s">
        <v>58</v>
      </c>
      <c r="C4" s="158"/>
      <c r="D4" s="69" t="s">
        <v>46</v>
      </c>
      <c r="E4" s="158" t="s">
        <v>101</v>
      </c>
      <c r="F4" s="158" t="s">
        <v>67</v>
      </c>
      <c r="G4" s="48" t="s">
        <v>50</v>
      </c>
      <c r="H4" s="48"/>
      <c r="I4" s="48" t="s">
        <v>131</v>
      </c>
      <c r="J4" s="48"/>
      <c r="K4" s="48"/>
      <c r="L4" s="100" t="s">
        <v>18</v>
      </c>
    </row>
    <row r="5" spans="1:12" x14ac:dyDescent="0.2">
      <c r="A5" s="31" t="s">
        <v>15</v>
      </c>
      <c r="B5" s="42" t="s">
        <v>21</v>
      </c>
      <c r="C5" s="159" t="s">
        <v>118</v>
      </c>
      <c r="D5" s="85" t="s">
        <v>41</v>
      </c>
      <c r="E5" s="159" t="s">
        <v>66</v>
      </c>
      <c r="F5" s="159" t="s">
        <v>66</v>
      </c>
      <c r="G5" s="49" t="s">
        <v>41</v>
      </c>
      <c r="H5" s="107" t="s">
        <v>43</v>
      </c>
      <c r="I5" s="107" t="s">
        <v>64</v>
      </c>
      <c r="J5" s="49"/>
      <c r="K5" s="49"/>
      <c r="L5" s="104"/>
    </row>
    <row r="6" spans="1:12" x14ac:dyDescent="0.2">
      <c r="A6" s="32" t="s">
        <v>16</v>
      </c>
      <c r="B6" s="41"/>
      <c r="C6" s="161" t="s">
        <v>75</v>
      </c>
      <c r="D6" s="123"/>
      <c r="E6" s="159"/>
      <c r="F6" s="123"/>
      <c r="G6" s="133"/>
      <c r="H6" s="109" t="s">
        <v>102</v>
      </c>
      <c r="I6" s="91"/>
      <c r="J6" s="34"/>
      <c r="K6" s="54"/>
      <c r="L6" s="105"/>
    </row>
    <row r="7" spans="1:12" x14ac:dyDescent="0.2">
      <c r="A7" s="99"/>
      <c r="B7" s="96"/>
      <c r="C7" s="229"/>
      <c r="D7" s="97"/>
      <c r="E7" s="162"/>
      <c r="F7" s="97">
        <v>165</v>
      </c>
      <c r="G7" s="93"/>
      <c r="H7" s="94"/>
      <c r="I7" s="94"/>
      <c r="J7" s="93"/>
      <c r="K7" s="93"/>
      <c r="L7" s="106"/>
    </row>
    <row r="8" spans="1:12" x14ac:dyDescent="0.2">
      <c r="A8" s="36">
        <v>100</v>
      </c>
      <c r="B8">
        <v>0</v>
      </c>
      <c r="C8" s="117"/>
      <c r="D8" s="117"/>
      <c r="E8" s="169"/>
      <c r="F8" s="46"/>
      <c r="G8" s="171">
        <v>0</v>
      </c>
      <c r="H8" s="115"/>
      <c r="I8" s="115"/>
      <c r="J8" s="50"/>
      <c r="K8" s="50"/>
      <c r="L8" s="101">
        <f t="shared" ref="L8:L31" si="0">SUM(B8:K8)</f>
        <v>0</v>
      </c>
    </row>
    <row r="9" spans="1:12" x14ac:dyDescent="0.2">
      <c r="A9" s="29">
        <v>200</v>
      </c>
      <c r="B9">
        <v>0</v>
      </c>
      <c r="C9" s="117"/>
      <c r="D9" s="117"/>
      <c r="E9" s="169"/>
      <c r="F9" s="46"/>
      <c r="G9" s="171">
        <v>0</v>
      </c>
      <c r="H9" s="115"/>
      <c r="I9" s="115"/>
      <c r="J9" s="50"/>
      <c r="K9" s="50"/>
      <c r="L9" s="102">
        <f t="shared" si="0"/>
        <v>0</v>
      </c>
    </row>
    <row r="10" spans="1:12" x14ac:dyDescent="0.2">
      <c r="A10" s="29">
        <v>300</v>
      </c>
      <c r="B10">
        <v>0</v>
      </c>
      <c r="C10" s="117"/>
      <c r="D10" s="117"/>
      <c r="E10" s="169"/>
      <c r="F10" s="46"/>
      <c r="G10" s="171">
        <v>0</v>
      </c>
      <c r="H10" s="115"/>
      <c r="I10" s="115"/>
      <c r="J10" s="50"/>
      <c r="K10" s="50"/>
      <c r="L10" s="102">
        <f t="shared" si="0"/>
        <v>0</v>
      </c>
    </row>
    <row r="11" spans="1:12" x14ac:dyDescent="0.2">
      <c r="A11" s="29">
        <v>400</v>
      </c>
      <c r="B11">
        <v>0</v>
      </c>
      <c r="C11" s="117"/>
      <c r="D11" s="117"/>
      <c r="E11" s="169"/>
      <c r="F11" s="46"/>
      <c r="G11" s="171">
        <v>0</v>
      </c>
      <c r="H11" s="115"/>
      <c r="I11" s="115"/>
      <c r="J11" s="50"/>
      <c r="K11" s="50"/>
      <c r="L11" s="102">
        <f t="shared" si="0"/>
        <v>0</v>
      </c>
    </row>
    <row r="12" spans="1:12" x14ac:dyDescent="0.2">
      <c r="A12" s="29">
        <v>500</v>
      </c>
      <c r="B12">
        <v>0</v>
      </c>
      <c r="C12" s="117"/>
      <c r="D12" s="117"/>
      <c r="E12" s="169"/>
      <c r="F12" s="46"/>
      <c r="G12" s="171">
        <v>0</v>
      </c>
      <c r="H12" s="115"/>
      <c r="I12" s="115"/>
      <c r="J12" s="50"/>
      <c r="K12" s="50"/>
      <c r="L12" s="102">
        <f t="shared" si="0"/>
        <v>0</v>
      </c>
    </row>
    <row r="13" spans="1:12" x14ac:dyDescent="0.2">
      <c r="A13" s="29">
        <v>600</v>
      </c>
      <c r="B13">
        <v>0</v>
      </c>
      <c r="C13" s="117"/>
      <c r="D13" s="117"/>
      <c r="E13" s="169"/>
      <c r="F13" s="46"/>
      <c r="G13" s="171">
        <v>0</v>
      </c>
      <c r="H13" s="115"/>
      <c r="I13" s="115"/>
      <c r="J13" s="50"/>
      <c r="K13" s="50"/>
      <c r="L13" s="102">
        <f t="shared" si="0"/>
        <v>0</v>
      </c>
    </row>
    <row r="14" spans="1:12" x14ac:dyDescent="0.2">
      <c r="A14" s="29">
        <v>700</v>
      </c>
      <c r="B14">
        <v>0</v>
      </c>
      <c r="C14" s="117"/>
      <c r="D14" s="117"/>
      <c r="E14" s="169"/>
      <c r="F14" s="169"/>
      <c r="G14" s="171">
        <v>0</v>
      </c>
      <c r="H14" s="115"/>
      <c r="I14" s="50"/>
      <c r="J14" s="50"/>
      <c r="K14" s="50"/>
      <c r="L14" s="102">
        <f t="shared" si="0"/>
        <v>0</v>
      </c>
    </row>
    <row r="15" spans="1:12" x14ac:dyDescent="0.2">
      <c r="A15" s="29">
        <v>800</v>
      </c>
      <c r="B15">
        <v>0</v>
      </c>
      <c r="C15" s="117"/>
      <c r="D15" s="117"/>
      <c r="E15" s="169"/>
      <c r="F15" s="169"/>
      <c r="G15" s="171">
        <v>0</v>
      </c>
      <c r="H15" s="115"/>
      <c r="I15" s="50"/>
      <c r="J15" s="50"/>
      <c r="K15" s="50"/>
      <c r="L15" s="102">
        <f t="shared" si="0"/>
        <v>0</v>
      </c>
    </row>
    <row r="16" spans="1:12" x14ac:dyDescent="0.2">
      <c r="A16" s="29">
        <v>900</v>
      </c>
      <c r="B16">
        <v>0</v>
      </c>
      <c r="C16" s="117"/>
      <c r="D16" s="117"/>
      <c r="E16" s="169"/>
      <c r="F16" s="169"/>
      <c r="G16" s="171">
        <v>0</v>
      </c>
      <c r="H16" s="115"/>
      <c r="I16" s="50"/>
      <c r="J16" s="50"/>
      <c r="K16" s="50"/>
      <c r="L16" s="102">
        <f t="shared" si="0"/>
        <v>0</v>
      </c>
    </row>
    <row r="17" spans="1:12" x14ac:dyDescent="0.2">
      <c r="A17" s="29">
        <v>1000</v>
      </c>
      <c r="B17">
        <v>0</v>
      </c>
      <c r="C17" s="117"/>
      <c r="D17" s="117"/>
      <c r="E17" s="169"/>
      <c r="F17" s="169"/>
      <c r="G17" s="171">
        <v>0</v>
      </c>
      <c r="H17" s="115"/>
      <c r="I17" s="50"/>
      <c r="J17" s="50"/>
      <c r="K17" s="50"/>
      <c r="L17" s="102">
        <f t="shared" si="0"/>
        <v>0</v>
      </c>
    </row>
    <row r="18" spans="1:12" x14ac:dyDescent="0.2">
      <c r="A18" s="29">
        <v>1100</v>
      </c>
      <c r="B18">
        <v>0</v>
      </c>
      <c r="C18" s="117"/>
      <c r="D18" s="117"/>
      <c r="E18" s="169"/>
      <c r="F18" s="169"/>
      <c r="G18" s="171">
        <v>0</v>
      </c>
      <c r="H18" s="115"/>
      <c r="I18" s="50"/>
      <c r="J18" s="50"/>
      <c r="K18" s="50"/>
      <c r="L18" s="102">
        <f t="shared" si="0"/>
        <v>0</v>
      </c>
    </row>
    <row r="19" spans="1:12" x14ac:dyDescent="0.2">
      <c r="A19" s="29">
        <v>1200</v>
      </c>
      <c r="B19">
        <v>0</v>
      </c>
      <c r="C19" s="117"/>
      <c r="D19" s="117"/>
      <c r="E19" s="169"/>
      <c r="F19" s="169"/>
      <c r="G19" s="171">
        <v>0</v>
      </c>
      <c r="H19" s="115"/>
      <c r="I19" s="50"/>
      <c r="J19" s="50"/>
      <c r="K19" s="50"/>
      <c r="L19" s="102">
        <f t="shared" si="0"/>
        <v>0</v>
      </c>
    </row>
    <row r="20" spans="1:12" x14ac:dyDescent="0.2">
      <c r="A20" s="29">
        <v>1300</v>
      </c>
      <c r="B20">
        <v>0</v>
      </c>
      <c r="C20" s="117"/>
      <c r="D20" s="117"/>
      <c r="E20" s="169"/>
      <c r="F20" s="169"/>
      <c r="G20" s="171">
        <v>0</v>
      </c>
      <c r="H20" s="115"/>
      <c r="I20" s="50"/>
      <c r="J20" s="50"/>
      <c r="K20" s="50"/>
      <c r="L20" s="102">
        <f t="shared" si="0"/>
        <v>0</v>
      </c>
    </row>
    <row r="21" spans="1:12" x14ac:dyDescent="0.2">
      <c r="A21" s="29">
        <v>1400</v>
      </c>
      <c r="B21">
        <v>0</v>
      </c>
      <c r="C21" s="117"/>
      <c r="D21" s="117"/>
      <c r="E21" s="169"/>
      <c r="F21" s="169"/>
      <c r="G21" s="171">
        <v>0</v>
      </c>
      <c r="H21" s="115"/>
      <c r="I21" s="50"/>
      <c r="J21" s="50"/>
      <c r="K21" s="50"/>
      <c r="L21" s="102">
        <f t="shared" si="0"/>
        <v>0</v>
      </c>
    </row>
    <row r="22" spans="1:12" x14ac:dyDescent="0.2">
      <c r="A22" s="29">
        <v>1500</v>
      </c>
      <c r="B22">
        <v>0</v>
      </c>
      <c r="C22" s="117"/>
      <c r="D22" s="117"/>
      <c r="E22" s="169"/>
      <c r="F22" s="169"/>
      <c r="G22" s="171">
        <v>0</v>
      </c>
      <c r="H22" s="115"/>
      <c r="I22" s="50"/>
      <c r="J22" s="50"/>
      <c r="K22" s="50"/>
      <c r="L22" s="102">
        <f t="shared" si="0"/>
        <v>0</v>
      </c>
    </row>
    <row r="23" spans="1:12" x14ac:dyDescent="0.2">
      <c r="A23" s="29">
        <v>1600</v>
      </c>
      <c r="B23">
        <v>0</v>
      </c>
      <c r="C23" s="117"/>
      <c r="D23" s="117"/>
      <c r="E23" s="169"/>
      <c r="F23" s="169"/>
      <c r="G23" s="171">
        <v>0</v>
      </c>
      <c r="H23" s="115"/>
      <c r="I23" s="50"/>
      <c r="J23" s="50"/>
      <c r="K23" s="50"/>
      <c r="L23" s="102">
        <f t="shared" si="0"/>
        <v>0</v>
      </c>
    </row>
    <row r="24" spans="1:12" x14ac:dyDescent="0.2">
      <c r="A24" s="29">
        <v>1700</v>
      </c>
      <c r="B24">
        <v>0</v>
      </c>
      <c r="C24" s="117"/>
      <c r="D24" s="117"/>
      <c r="E24" s="169"/>
      <c r="F24" s="46"/>
      <c r="G24" s="171">
        <v>0</v>
      </c>
      <c r="H24" s="115"/>
      <c r="I24" s="50"/>
      <c r="J24" s="50"/>
      <c r="K24" s="50"/>
      <c r="L24" s="102">
        <f t="shared" si="0"/>
        <v>0</v>
      </c>
    </row>
    <row r="25" spans="1:12" x14ac:dyDescent="0.2">
      <c r="A25" s="29">
        <v>1800</v>
      </c>
      <c r="B25">
        <v>0</v>
      </c>
      <c r="C25" s="117"/>
      <c r="D25" s="117"/>
      <c r="E25" s="169"/>
      <c r="F25" s="46"/>
      <c r="G25" s="171">
        <v>0</v>
      </c>
      <c r="H25" s="115"/>
      <c r="I25" s="50"/>
      <c r="J25" s="50"/>
      <c r="K25" s="50"/>
      <c r="L25" s="102">
        <f t="shared" si="0"/>
        <v>0</v>
      </c>
    </row>
    <row r="26" spans="1:12" x14ac:dyDescent="0.2">
      <c r="A26" s="29">
        <v>1900</v>
      </c>
      <c r="B26">
        <v>0</v>
      </c>
      <c r="C26" s="117"/>
      <c r="D26" s="117"/>
      <c r="E26" s="169"/>
      <c r="F26" s="46"/>
      <c r="G26" s="171">
        <v>0</v>
      </c>
      <c r="H26" s="115"/>
      <c r="I26" s="50"/>
      <c r="J26" s="50"/>
      <c r="K26" s="50"/>
      <c r="L26" s="102">
        <f t="shared" si="0"/>
        <v>0</v>
      </c>
    </row>
    <row r="27" spans="1:12" x14ac:dyDescent="0.2">
      <c r="A27" s="29">
        <v>2000</v>
      </c>
      <c r="B27">
        <v>0</v>
      </c>
      <c r="C27" s="117"/>
      <c r="D27" s="117"/>
      <c r="E27" s="169"/>
      <c r="F27" s="46"/>
      <c r="G27" s="171">
        <v>0</v>
      </c>
      <c r="H27" s="115"/>
      <c r="I27" s="50"/>
      <c r="J27" s="50"/>
      <c r="K27" s="50"/>
      <c r="L27" s="102">
        <f t="shared" si="0"/>
        <v>0</v>
      </c>
    </row>
    <row r="28" spans="1:12" x14ac:dyDescent="0.2">
      <c r="A28" s="29">
        <v>2100</v>
      </c>
      <c r="B28">
        <v>0</v>
      </c>
      <c r="C28" s="117"/>
      <c r="D28" s="117"/>
      <c r="E28" s="169"/>
      <c r="F28" s="46"/>
      <c r="G28" s="171">
        <v>0</v>
      </c>
      <c r="H28" s="115"/>
      <c r="I28" s="50"/>
      <c r="J28" s="50"/>
      <c r="K28" s="50"/>
      <c r="L28" s="102">
        <f t="shared" si="0"/>
        <v>0</v>
      </c>
    </row>
    <row r="29" spans="1:12" x14ac:dyDescent="0.2">
      <c r="A29" s="29">
        <v>2200</v>
      </c>
      <c r="B29">
        <v>0</v>
      </c>
      <c r="C29" s="117"/>
      <c r="D29" s="117"/>
      <c r="E29" s="169"/>
      <c r="F29" s="46"/>
      <c r="G29" s="171">
        <v>0</v>
      </c>
      <c r="H29" s="115"/>
      <c r="I29" s="50"/>
      <c r="J29" s="50"/>
      <c r="K29" s="50"/>
      <c r="L29" s="102">
        <f t="shared" si="0"/>
        <v>0</v>
      </c>
    </row>
    <row r="30" spans="1:12" x14ac:dyDescent="0.2">
      <c r="A30" s="29">
        <v>2300</v>
      </c>
      <c r="B30">
        <v>0</v>
      </c>
      <c r="C30" s="117"/>
      <c r="D30" s="117"/>
      <c r="E30" s="169"/>
      <c r="F30" s="46"/>
      <c r="G30" s="171">
        <v>0</v>
      </c>
      <c r="H30" s="115"/>
      <c r="I30" s="115"/>
      <c r="J30" s="50"/>
      <c r="K30" s="50"/>
      <c r="L30" s="102">
        <f t="shared" si="0"/>
        <v>0</v>
      </c>
    </row>
    <row r="31" spans="1:12" x14ac:dyDescent="0.2">
      <c r="A31" s="37">
        <v>2400</v>
      </c>
      <c r="B31" s="43">
        <v>0</v>
      </c>
      <c r="C31" s="118"/>
      <c r="D31" s="118"/>
      <c r="E31" s="170"/>
      <c r="F31" s="47"/>
      <c r="G31" s="214">
        <v>0</v>
      </c>
      <c r="H31" s="116"/>
      <c r="I31" s="116"/>
      <c r="J31" s="33"/>
      <c r="K31" s="33"/>
      <c r="L31" s="103">
        <f t="shared" si="0"/>
        <v>0</v>
      </c>
    </row>
    <row r="33" spans="2:12" x14ac:dyDescent="0.2">
      <c r="B33" s="44">
        <f>SUM(B8:B32)</f>
        <v>0</v>
      </c>
      <c r="C33" s="177">
        <f t="shared" ref="C33:K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44">
        <f>SUM(L8:L32)</f>
        <v>0</v>
      </c>
    </row>
  </sheetData>
  <phoneticPr fontId="3" type="noConversion"/>
  <pageMargins left="0.22" right="0.34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5">
    <pageSetUpPr autoPageBreaks="0" fitToPage="1"/>
  </sheetPr>
  <dimension ref="A1:J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4.140625" customWidth="1"/>
    <col min="6" max="6" width="13" customWidth="1"/>
    <col min="7" max="7" width="11.7109375" customWidth="1"/>
    <col min="8" max="8" width="13" customWidth="1"/>
    <col min="9" max="9" width="11.7109375" customWidth="1"/>
    <col min="10" max="10" width="10.85546875" customWidth="1"/>
    <col min="11" max="11" width="11" customWidth="1"/>
    <col min="12" max="14" width="6.5703125" customWidth="1"/>
    <col min="15" max="15" width="7.85546875" customWidth="1"/>
    <col min="16" max="16" width="7.5703125" customWidth="1"/>
    <col min="17" max="17" width="7.42578125" customWidth="1"/>
    <col min="18" max="18" width="9.28515625" customWidth="1"/>
    <col min="19" max="19" width="7.85546875" customWidth="1"/>
    <col min="20" max="20" width="12.28515625" customWidth="1"/>
  </cols>
  <sheetData>
    <row r="1" spans="1:10" x14ac:dyDescent="0.2">
      <c r="A1" s="88">
        <f>+'PV-SHAPE'!A1+1</f>
        <v>37251</v>
      </c>
      <c r="B1" s="153">
        <f>WEEKDAY(A1)</f>
        <v>4</v>
      </c>
    </row>
    <row r="2" spans="1:10" x14ac:dyDescent="0.2">
      <c r="A2" s="38" t="s">
        <v>19</v>
      </c>
    </row>
    <row r="3" spans="1:10" x14ac:dyDescent="0.2">
      <c r="A3" s="39" t="s">
        <v>20</v>
      </c>
      <c r="E3" s="219" t="s">
        <v>147</v>
      </c>
      <c r="F3" s="219" t="s">
        <v>148</v>
      </c>
      <c r="H3" t="s">
        <v>148</v>
      </c>
      <c r="I3" t="s">
        <v>148</v>
      </c>
    </row>
    <row r="4" spans="1:10" x14ac:dyDescent="0.2">
      <c r="A4" s="30" t="s">
        <v>14</v>
      </c>
      <c r="B4" s="40" t="s">
        <v>151</v>
      </c>
      <c r="C4" s="158" t="s">
        <v>67</v>
      </c>
      <c r="D4" s="158"/>
      <c r="E4" s="127" t="s">
        <v>145</v>
      </c>
      <c r="F4" s="127" t="s">
        <v>145</v>
      </c>
      <c r="G4" s="141"/>
      <c r="H4" s="48" t="s">
        <v>149</v>
      </c>
      <c r="I4" s="48" t="s">
        <v>149</v>
      </c>
      <c r="J4" s="100" t="s">
        <v>18</v>
      </c>
    </row>
    <row r="5" spans="1:10" x14ac:dyDescent="0.2">
      <c r="A5" s="31" t="s">
        <v>15</v>
      </c>
      <c r="B5" s="42" t="s">
        <v>21</v>
      </c>
      <c r="C5" s="159" t="s">
        <v>103</v>
      </c>
      <c r="D5" s="159"/>
      <c r="E5" s="160" t="s">
        <v>146</v>
      </c>
      <c r="F5" s="160" t="s">
        <v>146</v>
      </c>
      <c r="G5" s="168"/>
      <c r="H5" s="107" t="s">
        <v>150</v>
      </c>
      <c r="I5" s="107" t="s">
        <v>150</v>
      </c>
      <c r="J5" s="104"/>
    </row>
    <row r="6" spans="1:10" x14ac:dyDescent="0.2">
      <c r="A6" s="32" t="s">
        <v>16</v>
      </c>
      <c r="B6" s="41"/>
      <c r="C6" s="172"/>
      <c r="D6" s="165"/>
      <c r="E6" s="179"/>
      <c r="F6" s="179"/>
      <c r="G6" s="90"/>
      <c r="H6" s="91"/>
      <c r="I6" s="91"/>
      <c r="J6" s="105"/>
    </row>
    <row r="7" spans="1:10" x14ac:dyDescent="0.2">
      <c r="A7" s="95"/>
      <c r="B7" s="96"/>
      <c r="C7" s="162"/>
      <c r="D7" s="162"/>
      <c r="E7" s="280" t="s">
        <v>155</v>
      </c>
      <c r="F7" s="167"/>
      <c r="G7" s="240"/>
      <c r="H7" s="283" t="s">
        <v>156</v>
      </c>
      <c r="I7" s="283"/>
      <c r="J7" s="106"/>
    </row>
    <row r="8" spans="1:10" x14ac:dyDescent="0.2">
      <c r="A8" s="36">
        <v>100</v>
      </c>
      <c r="C8" s="215"/>
      <c r="D8" s="215"/>
      <c r="E8" s="169">
        <v>25</v>
      </c>
      <c r="F8" s="169"/>
      <c r="G8" s="171"/>
      <c r="H8" s="171">
        <v>-25</v>
      </c>
      <c r="I8" s="171"/>
      <c r="J8" s="101">
        <f t="shared" ref="J8:J31" si="0">SUM(B8:I8)</f>
        <v>0</v>
      </c>
    </row>
    <row r="9" spans="1:10" x14ac:dyDescent="0.2">
      <c r="A9" s="29">
        <v>200</v>
      </c>
      <c r="C9" s="215"/>
      <c r="D9" s="215"/>
      <c r="E9" s="169">
        <v>25</v>
      </c>
      <c r="F9" s="169"/>
      <c r="G9" s="171"/>
      <c r="H9" s="171">
        <v>-25</v>
      </c>
      <c r="I9" s="171"/>
      <c r="J9" s="102">
        <f t="shared" si="0"/>
        <v>0</v>
      </c>
    </row>
    <row r="10" spans="1:10" x14ac:dyDescent="0.2">
      <c r="A10" s="29">
        <v>300</v>
      </c>
      <c r="C10" s="215"/>
      <c r="D10" s="215"/>
      <c r="E10" s="169">
        <v>25</v>
      </c>
      <c r="F10" s="169"/>
      <c r="G10" s="171"/>
      <c r="H10" s="171">
        <v>-25</v>
      </c>
      <c r="I10" s="171"/>
      <c r="J10" s="102">
        <f t="shared" si="0"/>
        <v>0</v>
      </c>
    </row>
    <row r="11" spans="1:10" x14ac:dyDescent="0.2">
      <c r="A11" s="29">
        <v>400</v>
      </c>
      <c r="C11" s="215"/>
      <c r="D11" s="215"/>
      <c r="E11" s="169">
        <v>25</v>
      </c>
      <c r="F11" s="169"/>
      <c r="G11" s="171"/>
      <c r="H11" s="171">
        <v>-25</v>
      </c>
      <c r="I11" s="171"/>
      <c r="J11" s="102">
        <f t="shared" si="0"/>
        <v>0</v>
      </c>
    </row>
    <row r="12" spans="1:10" x14ac:dyDescent="0.2">
      <c r="A12" s="29">
        <v>500</v>
      </c>
      <c r="C12" s="215"/>
      <c r="D12" s="215"/>
      <c r="E12" s="169">
        <v>25</v>
      </c>
      <c r="F12" s="169"/>
      <c r="G12" s="171"/>
      <c r="H12" s="171">
        <v>-25</v>
      </c>
      <c r="I12" s="171"/>
      <c r="J12" s="102">
        <f t="shared" si="0"/>
        <v>0</v>
      </c>
    </row>
    <row r="13" spans="1:10" x14ac:dyDescent="0.2">
      <c r="A13" s="29">
        <v>600</v>
      </c>
      <c r="C13" s="215"/>
      <c r="D13" s="215"/>
      <c r="E13" s="169">
        <v>25</v>
      </c>
      <c r="F13" s="169"/>
      <c r="G13" s="171"/>
      <c r="H13" s="171">
        <v>-25</v>
      </c>
      <c r="I13" s="171"/>
      <c r="J13" s="102">
        <f t="shared" si="0"/>
        <v>0</v>
      </c>
    </row>
    <row r="14" spans="1:10" x14ac:dyDescent="0.2">
      <c r="A14" s="29">
        <v>700</v>
      </c>
      <c r="C14" s="215"/>
      <c r="D14" s="215"/>
      <c r="E14" s="46"/>
      <c r="F14" s="46"/>
      <c r="G14" s="171"/>
      <c r="H14" s="171"/>
      <c r="I14" s="171"/>
      <c r="J14" s="102">
        <f t="shared" si="0"/>
        <v>0</v>
      </c>
    </row>
    <row r="15" spans="1:10" x14ac:dyDescent="0.2">
      <c r="A15" s="29">
        <v>800</v>
      </c>
      <c r="C15" s="215"/>
      <c r="D15" s="215"/>
      <c r="E15" s="46"/>
      <c r="F15" s="46"/>
      <c r="G15" s="171"/>
      <c r="H15" s="171"/>
      <c r="I15" s="171"/>
      <c r="J15" s="102">
        <f t="shared" si="0"/>
        <v>0</v>
      </c>
    </row>
    <row r="16" spans="1:10" x14ac:dyDescent="0.2">
      <c r="A16" s="29">
        <v>900</v>
      </c>
      <c r="C16" s="215"/>
      <c r="D16" s="215"/>
      <c r="E16" s="46"/>
      <c r="F16" s="46"/>
      <c r="G16" s="171"/>
      <c r="H16" s="171"/>
      <c r="I16" s="171"/>
      <c r="J16" s="102">
        <f t="shared" si="0"/>
        <v>0</v>
      </c>
    </row>
    <row r="17" spans="1:10" x14ac:dyDescent="0.2">
      <c r="A17" s="29">
        <v>1000</v>
      </c>
      <c r="C17" s="215"/>
      <c r="D17" s="215"/>
      <c r="E17" s="46"/>
      <c r="F17" s="46"/>
      <c r="G17" s="171"/>
      <c r="H17" s="171"/>
      <c r="I17" s="171"/>
      <c r="J17" s="102">
        <f t="shared" si="0"/>
        <v>0</v>
      </c>
    </row>
    <row r="18" spans="1:10" x14ac:dyDescent="0.2">
      <c r="A18" s="29">
        <v>1100</v>
      </c>
      <c r="C18" s="215"/>
      <c r="D18" s="215"/>
      <c r="E18" s="46"/>
      <c r="F18" s="46"/>
      <c r="G18" s="171"/>
      <c r="H18" s="171"/>
      <c r="I18" s="171"/>
      <c r="J18" s="102">
        <f t="shared" si="0"/>
        <v>0</v>
      </c>
    </row>
    <row r="19" spans="1:10" x14ac:dyDescent="0.2">
      <c r="A19" s="29">
        <v>1200</v>
      </c>
      <c r="C19" s="215"/>
      <c r="D19" s="215"/>
      <c r="E19" s="46"/>
      <c r="F19" s="46"/>
      <c r="G19" s="171"/>
      <c r="H19" s="171"/>
      <c r="I19" s="171"/>
      <c r="J19" s="102">
        <f t="shared" si="0"/>
        <v>0</v>
      </c>
    </row>
    <row r="20" spans="1:10" x14ac:dyDescent="0.2">
      <c r="A20" s="29">
        <v>1300</v>
      </c>
      <c r="C20" s="215"/>
      <c r="D20" s="215"/>
      <c r="E20" s="46"/>
      <c r="F20" s="46"/>
      <c r="G20" s="171"/>
      <c r="H20" s="171"/>
      <c r="I20" s="171"/>
      <c r="J20" s="102">
        <f t="shared" si="0"/>
        <v>0</v>
      </c>
    </row>
    <row r="21" spans="1:10" x14ac:dyDescent="0.2">
      <c r="A21" s="29">
        <v>1400</v>
      </c>
      <c r="C21" s="215"/>
      <c r="D21" s="215"/>
      <c r="E21" s="46"/>
      <c r="F21" s="46"/>
      <c r="G21" s="171"/>
      <c r="H21" s="171"/>
      <c r="I21" s="171"/>
      <c r="J21" s="102">
        <f t="shared" si="0"/>
        <v>0</v>
      </c>
    </row>
    <row r="22" spans="1:10" x14ac:dyDescent="0.2">
      <c r="A22" s="29">
        <v>1500</v>
      </c>
      <c r="C22" s="215"/>
      <c r="D22" s="215"/>
      <c r="E22" s="46"/>
      <c r="F22" s="46"/>
      <c r="G22" s="171"/>
      <c r="H22" s="171"/>
      <c r="I22" s="171"/>
      <c r="J22" s="102">
        <f t="shared" si="0"/>
        <v>0</v>
      </c>
    </row>
    <row r="23" spans="1:10" x14ac:dyDescent="0.2">
      <c r="A23" s="29">
        <v>1600</v>
      </c>
      <c r="C23" s="215"/>
      <c r="D23" s="215"/>
      <c r="E23" s="46"/>
      <c r="F23" s="46"/>
      <c r="G23" s="171"/>
      <c r="H23" s="171"/>
      <c r="I23" s="171"/>
      <c r="J23" s="102">
        <f t="shared" si="0"/>
        <v>0</v>
      </c>
    </row>
    <row r="24" spans="1:10" x14ac:dyDescent="0.2">
      <c r="A24" s="29">
        <v>1700</v>
      </c>
      <c r="C24" s="215"/>
      <c r="D24" s="215"/>
      <c r="E24" s="46"/>
      <c r="F24" s="46"/>
      <c r="G24" s="171"/>
      <c r="H24" s="171"/>
      <c r="I24" s="171"/>
      <c r="J24" s="102">
        <f t="shared" si="0"/>
        <v>0</v>
      </c>
    </row>
    <row r="25" spans="1:10" x14ac:dyDescent="0.2">
      <c r="A25" s="29">
        <v>1800</v>
      </c>
      <c r="C25" s="215"/>
      <c r="D25" s="215"/>
      <c r="E25" s="46"/>
      <c r="F25" s="46"/>
      <c r="G25" s="171"/>
      <c r="H25" s="171"/>
      <c r="I25" s="171"/>
      <c r="J25" s="102">
        <f t="shared" si="0"/>
        <v>0</v>
      </c>
    </row>
    <row r="26" spans="1:10" x14ac:dyDescent="0.2">
      <c r="A26" s="29">
        <v>1900</v>
      </c>
      <c r="C26" s="215"/>
      <c r="D26" s="215"/>
      <c r="E26" s="46"/>
      <c r="F26" s="46"/>
      <c r="G26" s="171"/>
      <c r="H26" s="171"/>
      <c r="I26" s="171"/>
      <c r="J26" s="102">
        <f t="shared" si="0"/>
        <v>0</v>
      </c>
    </row>
    <row r="27" spans="1:10" x14ac:dyDescent="0.2">
      <c r="A27" s="29">
        <v>2000</v>
      </c>
      <c r="C27" s="215"/>
      <c r="D27" s="215"/>
      <c r="E27" s="46"/>
      <c r="F27" s="46"/>
      <c r="G27" s="171"/>
      <c r="H27" s="171"/>
      <c r="I27" s="171"/>
      <c r="J27" s="102">
        <f t="shared" si="0"/>
        <v>0</v>
      </c>
    </row>
    <row r="28" spans="1:10" x14ac:dyDescent="0.2">
      <c r="A28" s="29">
        <v>2100</v>
      </c>
      <c r="C28" s="215"/>
      <c r="D28" s="215"/>
      <c r="E28" s="46"/>
      <c r="F28" s="46"/>
      <c r="G28" s="171"/>
      <c r="H28" s="171"/>
      <c r="I28" s="171"/>
      <c r="J28" s="102">
        <f t="shared" si="0"/>
        <v>0</v>
      </c>
    </row>
    <row r="29" spans="1:10" x14ac:dyDescent="0.2">
      <c r="A29" s="29">
        <v>2200</v>
      </c>
      <c r="C29" s="215"/>
      <c r="D29" s="215"/>
      <c r="E29" s="46"/>
      <c r="F29" s="46"/>
      <c r="G29" s="171"/>
      <c r="H29" s="171"/>
      <c r="I29" s="171"/>
      <c r="J29" s="102">
        <f t="shared" si="0"/>
        <v>0</v>
      </c>
    </row>
    <row r="30" spans="1:10" x14ac:dyDescent="0.2">
      <c r="A30" s="29">
        <v>2300</v>
      </c>
      <c r="C30" s="215"/>
      <c r="D30" s="215"/>
      <c r="E30" s="169">
        <v>15</v>
      </c>
      <c r="F30" s="46"/>
      <c r="G30" s="171"/>
      <c r="H30" s="171">
        <v>-15</v>
      </c>
      <c r="I30" s="171"/>
      <c r="J30" s="102">
        <f t="shared" si="0"/>
        <v>0</v>
      </c>
    </row>
    <row r="31" spans="1:10" x14ac:dyDescent="0.2">
      <c r="A31" s="37">
        <v>2400</v>
      </c>
      <c r="B31" s="43"/>
      <c r="C31" s="216"/>
      <c r="D31" s="216"/>
      <c r="E31" s="170">
        <v>15</v>
      </c>
      <c r="F31" s="47"/>
      <c r="G31" s="214"/>
      <c r="H31" s="214">
        <v>-15</v>
      </c>
      <c r="I31" s="214"/>
      <c r="J31" s="103">
        <f t="shared" si="0"/>
        <v>0</v>
      </c>
    </row>
    <row r="33" spans="2:10" x14ac:dyDescent="0.2">
      <c r="B33" s="44">
        <f>SUM(B8:B32)</f>
        <v>0</v>
      </c>
      <c r="C33" s="44">
        <f t="shared" ref="C33:H33" si="1">SUM(C8:C31)</f>
        <v>0</v>
      </c>
      <c r="D33" s="177">
        <f t="shared" si="1"/>
        <v>0</v>
      </c>
      <c r="E33" s="177">
        <f t="shared" si="1"/>
        <v>180</v>
      </c>
      <c r="F33" s="177">
        <f t="shared" si="1"/>
        <v>0</v>
      </c>
      <c r="G33" s="177">
        <f t="shared" si="1"/>
        <v>0</v>
      </c>
      <c r="H33" s="177">
        <f t="shared" si="1"/>
        <v>-180</v>
      </c>
      <c r="I33" s="177">
        <f>SUM(I31:I31)</f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4">
    <pageSetUpPr fitToPage="1"/>
  </sheetPr>
  <dimension ref="A1:Y16391"/>
  <sheetViews>
    <sheetView workbookViewId="0"/>
  </sheetViews>
  <sheetFormatPr defaultRowHeight="12.75" zeroHeight="1" x14ac:dyDescent="0.2"/>
  <cols>
    <col min="1" max="1" width="12.42578125" customWidth="1"/>
    <col min="2" max="2" width="16.42578125" customWidth="1"/>
    <col min="3" max="8" width="16.5703125" customWidth="1"/>
    <col min="9" max="9" width="15.42578125" customWidth="1"/>
    <col min="10" max="10" width="16.5703125" customWidth="1"/>
    <col min="11" max="12" width="13.140625" customWidth="1"/>
    <col min="13" max="13" width="11.7109375" customWidth="1"/>
    <col min="14" max="14" width="12.5703125" customWidth="1"/>
    <col min="15" max="15" width="7.7109375" customWidth="1"/>
    <col min="16" max="16" width="10.85546875" customWidth="1"/>
    <col min="17" max="17" width="11" customWidth="1"/>
    <col min="18" max="18" width="10.28515625" bestFit="1" customWidth="1"/>
    <col min="19" max="19" width="10" customWidth="1"/>
    <col min="20" max="20" width="10.28515625" customWidth="1"/>
    <col min="21" max="26" width="6.5703125" customWidth="1"/>
    <col min="27" max="27" width="7.85546875" customWidth="1"/>
    <col min="28" max="28" width="7.5703125" customWidth="1"/>
    <col min="29" max="29" width="7.42578125" customWidth="1"/>
    <col min="30" max="30" width="9.28515625" customWidth="1"/>
    <col min="31" max="31" width="7.85546875" customWidth="1"/>
    <col min="32" max="32" width="12.28515625" customWidth="1"/>
  </cols>
  <sheetData>
    <row r="1" spans="1:21" x14ac:dyDescent="0.2">
      <c r="A1" s="88">
        <f>'PV-SHAPE'!A1+1</f>
        <v>37251</v>
      </c>
      <c r="B1" s="153">
        <f>WEEKDAY(A1)</f>
        <v>4</v>
      </c>
    </row>
    <row r="2" spans="1:21" ht="15" x14ac:dyDescent="0.2">
      <c r="A2" s="38" t="s">
        <v>19</v>
      </c>
      <c r="C2" s="224"/>
      <c r="D2" s="224"/>
      <c r="E2" s="224"/>
      <c r="F2" s="68"/>
      <c r="H2" s="224" t="s">
        <v>117</v>
      </c>
    </row>
    <row r="3" spans="1:21" x14ac:dyDescent="0.2">
      <c r="A3" s="39" t="s">
        <v>20</v>
      </c>
    </row>
    <row r="4" spans="1:21" ht="13.5" thickBot="1" x14ac:dyDescent="0.25">
      <c r="A4" s="30" t="s">
        <v>14</v>
      </c>
      <c r="B4" s="40" t="s">
        <v>7</v>
      </c>
      <c r="C4" s="127" t="s">
        <v>143</v>
      </c>
      <c r="D4" s="127" t="s">
        <v>73</v>
      </c>
      <c r="E4" s="127" t="s">
        <v>143</v>
      </c>
      <c r="F4" s="232" t="s">
        <v>196</v>
      </c>
      <c r="G4" s="232" t="s">
        <v>67</v>
      </c>
      <c r="H4" s="48" t="s">
        <v>116</v>
      </c>
      <c r="I4" s="141" t="s">
        <v>67</v>
      </c>
      <c r="J4" s="141" t="s">
        <v>106</v>
      </c>
      <c r="K4" s="100" t="s">
        <v>18</v>
      </c>
      <c r="T4" s="44"/>
    </row>
    <row r="5" spans="1:21" x14ac:dyDescent="0.2">
      <c r="A5" s="31" t="s">
        <v>15</v>
      </c>
      <c r="B5" s="42" t="s">
        <v>113</v>
      </c>
      <c r="C5" s="128" t="s">
        <v>109</v>
      </c>
      <c r="D5" s="128" t="s">
        <v>66</v>
      </c>
      <c r="E5" s="128" t="s">
        <v>144</v>
      </c>
      <c r="F5" s="230" t="s">
        <v>66</v>
      </c>
      <c r="G5" s="230" t="s">
        <v>66</v>
      </c>
      <c r="H5" s="107" t="s">
        <v>114</v>
      </c>
      <c r="I5" s="140" t="s">
        <v>64</v>
      </c>
      <c r="J5" s="140" t="s">
        <v>110</v>
      </c>
      <c r="K5" s="104"/>
      <c r="P5" s="76" t="s">
        <v>33</v>
      </c>
      <c r="Q5" s="71" t="s">
        <v>0</v>
      </c>
      <c r="R5" s="72" t="s">
        <v>0</v>
      </c>
      <c r="T5" s="86"/>
      <c r="U5" s="44"/>
    </row>
    <row r="6" spans="1:21" ht="13.5" thickBot="1" x14ac:dyDescent="0.25">
      <c r="A6" s="32" t="s">
        <v>16</v>
      </c>
      <c r="B6" s="41"/>
      <c r="C6" s="284"/>
      <c r="D6" s="129"/>
      <c r="E6" s="284"/>
      <c r="F6" s="217">
        <v>20</v>
      </c>
      <c r="G6" s="239"/>
      <c r="H6" s="223" t="s">
        <v>107</v>
      </c>
      <c r="I6" s="288">
        <v>20</v>
      </c>
      <c r="J6" s="53"/>
      <c r="K6" s="105"/>
      <c r="P6" s="79" t="s">
        <v>20</v>
      </c>
      <c r="Q6" s="80" t="s">
        <v>35</v>
      </c>
      <c r="R6" s="81" t="s">
        <v>34</v>
      </c>
    </row>
    <row r="7" spans="1:21" x14ac:dyDescent="0.2">
      <c r="A7" s="36">
        <v>100</v>
      </c>
      <c r="C7" s="169"/>
      <c r="D7" s="169"/>
      <c r="E7" s="169"/>
      <c r="F7" s="169"/>
      <c r="G7" s="169"/>
      <c r="H7" s="171">
        <v>0</v>
      </c>
      <c r="I7" s="50"/>
      <c r="J7" s="171"/>
      <c r="K7" s="136">
        <f t="shared" ref="K7:K30" si="0">SUM(B7:J7)</f>
        <v>0</v>
      </c>
      <c r="P7" s="77">
        <v>100</v>
      </c>
      <c r="Q7" s="73">
        <f t="shared" ref="Q7:Q30" si="1">$M7*-1</f>
        <v>0</v>
      </c>
      <c r="R7" s="74">
        <f t="shared" ref="R7:R30" si="2">L7*-1</f>
        <v>0</v>
      </c>
      <c r="S7">
        <v>-1</v>
      </c>
      <c r="T7">
        <f t="shared" ref="T7:T30" si="3">Q7*S7</f>
        <v>0</v>
      </c>
    </row>
    <row r="8" spans="1:21" x14ac:dyDescent="0.2">
      <c r="A8" s="29">
        <v>200</v>
      </c>
      <c r="C8" s="169"/>
      <c r="D8" s="169"/>
      <c r="E8" s="169"/>
      <c r="F8" s="169"/>
      <c r="G8" s="169"/>
      <c r="H8" s="242">
        <v>0</v>
      </c>
      <c r="I8" s="50"/>
      <c r="J8" s="171"/>
      <c r="K8" s="136">
        <f t="shared" si="0"/>
        <v>0</v>
      </c>
      <c r="P8" s="77">
        <v>200</v>
      </c>
      <c r="Q8" s="73">
        <f t="shared" si="1"/>
        <v>0</v>
      </c>
      <c r="R8" s="74">
        <f t="shared" si="2"/>
        <v>0</v>
      </c>
      <c r="S8">
        <v>-1</v>
      </c>
      <c r="T8">
        <f t="shared" si="3"/>
        <v>0</v>
      </c>
    </row>
    <row r="9" spans="1:21" x14ac:dyDescent="0.2">
      <c r="A9" s="29">
        <v>300</v>
      </c>
      <c r="C9" s="169"/>
      <c r="D9" s="169"/>
      <c r="E9" s="169"/>
      <c r="F9" s="169"/>
      <c r="G9" s="169"/>
      <c r="H9" s="242">
        <v>0</v>
      </c>
      <c r="I9" s="50"/>
      <c r="J9" s="171"/>
      <c r="K9" s="136">
        <f t="shared" si="0"/>
        <v>0</v>
      </c>
      <c r="P9" s="77">
        <v>300</v>
      </c>
      <c r="Q9" s="73">
        <f t="shared" si="1"/>
        <v>0</v>
      </c>
      <c r="R9" s="74">
        <f t="shared" si="2"/>
        <v>0</v>
      </c>
      <c r="S9">
        <v>-1</v>
      </c>
      <c r="T9">
        <f t="shared" si="3"/>
        <v>0</v>
      </c>
    </row>
    <row r="10" spans="1:21" x14ac:dyDescent="0.2">
      <c r="A10" s="29">
        <v>400</v>
      </c>
      <c r="C10" s="169"/>
      <c r="D10" s="169"/>
      <c r="E10" s="169"/>
      <c r="F10" s="169"/>
      <c r="G10" s="169"/>
      <c r="H10" s="242">
        <v>0</v>
      </c>
      <c r="I10" s="50"/>
      <c r="J10" s="171"/>
      <c r="K10" s="136">
        <f t="shared" si="0"/>
        <v>0</v>
      </c>
      <c r="P10" s="77">
        <v>400</v>
      </c>
      <c r="Q10" s="73">
        <f t="shared" si="1"/>
        <v>0</v>
      </c>
      <c r="R10" s="74">
        <f t="shared" si="2"/>
        <v>0</v>
      </c>
      <c r="S10">
        <v>-1</v>
      </c>
      <c r="T10">
        <f t="shared" si="3"/>
        <v>0</v>
      </c>
    </row>
    <row r="11" spans="1:21" x14ac:dyDescent="0.2">
      <c r="A11" s="29">
        <v>500</v>
      </c>
      <c r="C11" s="169"/>
      <c r="D11" s="169"/>
      <c r="E11" s="169"/>
      <c r="F11" s="169"/>
      <c r="G11" s="169"/>
      <c r="H11" s="242">
        <v>0</v>
      </c>
      <c r="I11" s="50"/>
      <c r="J11" s="171"/>
      <c r="K11" s="136">
        <f t="shared" si="0"/>
        <v>0</v>
      </c>
      <c r="P11" s="77">
        <v>500</v>
      </c>
      <c r="Q11" s="73">
        <f t="shared" si="1"/>
        <v>0</v>
      </c>
      <c r="R11" s="74">
        <f t="shared" si="2"/>
        <v>0</v>
      </c>
      <c r="S11">
        <v>-1</v>
      </c>
      <c r="T11">
        <f t="shared" si="3"/>
        <v>0</v>
      </c>
    </row>
    <row r="12" spans="1:21" x14ac:dyDescent="0.2">
      <c r="A12" s="29">
        <v>600</v>
      </c>
      <c r="C12" s="169"/>
      <c r="D12" s="169"/>
      <c r="E12" s="169"/>
      <c r="F12" s="169"/>
      <c r="G12" s="169"/>
      <c r="H12" s="242">
        <v>0</v>
      </c>
      <c r="I12" s="50"/>
      <c r="J12" s="171"/>
      <c r="K12" s="136">
        <f t="shared" si="0"/>
        <v>0</v>
      </c>
      <c r="P12" s="77">
        <v>600</v>
      </c>
      <c r="Q12" s="73">
        <f t="shared" si="1"/>
        <v>0</v>
      </c>
      <c r="R12" s="74">
        <f t="shared" si="2"/>
        <v>0</v>
      </c>
      <c r="S12">
        <v>-1</v>
      </c>
      <c r="T12">
        <f t="shared" si="3"/>
        <v>0</v>
      </c>
    </row>
    <row r="13" spans="1:21" x14ac:dyDescent="0.2">
      <c r="A13" s="29">
        <v>700</v>
      </c>
      <c r="C13" s="169"/>
      <c r="D13" s="169"/>
      <c r="E13" s="169"/>
      <c r="F13" s="169"/>
      <c r="G13" s="169"/>
      <c r="H13" s="242">
        <v>0</v>
      </c>
      <c r="I13" s="171"/>
      <c r="J13" s="171"/>
      <c r="K13" s="136">
        <f t="shared" si="0"/>
        <v>0</v>
      </c>
      <c r="P13" s="77">
        <v>700</v>
      </c>
      <c r="Q13" s="73">
        <f t="shared" si="1"/>
        <v>0</v>
      </c>
      <c r="R13" s="74">
        <f t="shared" si="2"/>
        <v>0</v>
      </c>
      <c r="S13">
        <v>-1</v>
      </c>
      <c r="T13">
        <f t="shared" si="3"/>
        <v>0</v>
      </c>
    </row>
    <row r="14" spans="1:21" x14ac:dyDescent="0.2">
      <c r="A14" s="29">
        <v>800</v>
      </c>
      <c r="C14" s="169"/>
      <c r="D14" s="169"/>
      <c r="E14" s="169"/>
      <c r="F14" s="169"/>
      <c r="G14" s="169"/>
      <c r="H14" s="242">
        <v>0</v>
      </c>
      <c r="I14" s="171"/>
      <c r="J14" s="171"/>
      <c r="K14" s="136">
        <f t="shared" si="0"/>
        <v>0</v>
      </c>
      <c r="P14" s="77">
        <v>800</v>
      </c>
      <c r="Q14" s="73">
        <f t="shared" si="1"/>
        <v>0</v>
      </c>
      <c r="R14" s="74">
        <f t="shared" si="2"/>
        <v>0</v>
      </c>
      <c r="S14">
        <v>-1</v>
      </c>
      <c r="T14">
        <f t="shared" si="3"/>
        <v>0</v>
      </c>
    </row>
    <row r="15" spans="1:21" x14ac:dyDescent="0.2">
      <c r="A15" s="29">
        <v>900</v>
      </c>
      <c r="C15" s="169"/>
      <c r="D15" s="169"/>
      <c r="E15" s="169"/>
      <c r="F15" s="169"/>
      <c r="G15" s="169"/>
      <c r="H15" s="242">
        <v>0</v>
      </c>
      <c r="I15" s="171"/>
      <c r="J15" s="171"/>
      <c r="K15" s="136">
        <f t="shared" si="0"/>
        <v>0</v>
      </c>
      <c r="P15" s="77">
        <v>900</v>
      </c>
      <c r="Q15" s="73">
        <f t="shared" si="1"/>
        <v>0</v>
      </c>
      <c r="R15" s="74">
        <f t="shared" si="2"/>
        <v>0</v>
      </c>
      <c r="S15">
        <v>-1</v>
      </c>
      <c r="T15">
        <f t="shared" si="3"/>
        <v>0</v>
      </c>
    </row>
    <row r="16" spans="1:21" x14ac:dyDescent="0.2">
      <c r="A16" s="29">
        <v>1000</v>
      </c>
      <c r="C16" s="169"/>
      <c r="D16" s="169"/>
      <c r="E16" s="169"/>
      <c r="F16" s="169"/>
      <c r="G16" s="169"/>
      <c r="H16" s="242">
        <v>0</v>
      </c>
      <c r="I16" s="171"/>
      <c r="J16" s="171"/>
      <c r="K16" s="136">
        <f t="shared" si="0"/>
        <v>0</v>
      </c>
      <c r="P16" s="77">
        <v>1000</v>
      </c>
      <c r="Q16" s="73">
        <f t="shared" si="1"/>
        <v>0</v>
      </c>
      <c r="R16" s="74">
        <f t="shared" si="2"/>
        <v>0</v>
      </c>
      <c r="S16">
        <v>-1</v>
      </c>
      <c r="T16">
        <f t="shared" si="3"/>
        <v>0</v>
      </c>
    </row>
    <row r="17" spans="1:25" x14ac:dyDescent="0.2">
      <c r="A17" s="29">
        <v>1100</v>
      </c>
      <c r="C17" s="169"/>
      <c r="D17" s="169"/>
      <c r="E17" s="169"/>
      <c r="F17" s="169"/>
      <c r="G17" s="169"/>
      <c r="H17" s="242">
        <v>0</v>
      </c>
      <c r="I17" s="171"/>
      <c r="J17" s="171"/>
      <c r="K17" s="136">
        <f t="shared" si="0"/>
        <v>0</v>
      </c>
      <c r="P17" s="77">
        <v>1100</v>
      </c>
      <c r="Q17" s="73">
        <f t="shared" si="1"/>
        <v>0</v>
      </c>
      <c r="R17" s="74">
        <f t="shared" si="2"/>
        <v>0</v>
      </c>
      <c r="S17">
        <v>-1</v>
      </c>
      <c r="T17">
        <f t="shared" si="3"/>
        <v>0</v>
      </c>
    </row>
    <row r="18" spans="1:25" x14ac:dyDescent="0.2">
      <c r="A18" s="29">
        <v>1200</v>
      </c>
      <c r="C18" s="169"/>
      <c r="D18" s="169"/>
      <c r="E18" s="169"/>
      <c r="F18" s="169"/>
      <c r="G18" s="169"/>
      <c r="H18" s="242">
        <v>0</v>
      </c>
      <c r="I18" s="171"/>
      <c r="J18" s="171"/>
      <c r="K18" s="136">
        <f t="shared" si="0"/>
        <v>0</v>
      </c>
      <c r="P18" s="77">
        <v>1200</v>
      </c>
      <c r="Q18" s="73">
        <f t="shared" si="1"/>
        <v>0</v>
      </c>
      <c r="R18" s="74">
        <f t="shared" si="2"/>
        <v>0</v>
      </c>
      <c r="S18">
        <v>-1</v>
      </c>
      <c r="T18">
        <f t="shared" si="3"/>
        <v>0</v>
      </c>
    </row>
    <row r="19" spans="1:25" x14ac:dyDescent="0.2">
      <c r="A19" s="29">
        <v>1300</v>
      </c>
      <c r="C19" s="169"/>
      <c r="D19" s="169"/>
      <c r="E19" s="169"/>
      <c r="F19" s="169">
        <v>13</v>
      </c>
      <c r="G19" s="169"/>
      <c r="H19" s="242">
        <v>0</v>
      </c>
      <c r="I19" s="171">
        <v>-13</v>
      </c>
      <c r="J19" s="171"/>
      <c r="K19" s="136">
        <f t="shared" si="0"/>
        <v>0</v>
      </c>
      <c r="P19" s="77">
        <v>1300</v>
      </c>
      <c r="Q19" s="73">
        <f t="shared" si="1"/>
        <v>0</v>
      </c>
      <c r="R19" s="74">
        <f t="shared" si="2"/>
        <v>0</v>
      </c>
      <c r="S19">
        <v>-1</v>
      </c>
      <c r="T19">
        <f t="shared" si="3"/>
        <v>0</v>
      </c>
    </row>
    <row r="20" spans="1:25" x14ac:dyDescent="0.2">
      <c r="A20" s="29">
        <v>1400</v>
      </c>
      <c r="C20" s="169"/>
      <c r="D20" s="169"/>
      <c r="E20" s="169"/>
      <c r="F20" s="169">
        <v>13</v>
      </c>
      <c r="G20" s="169"/>
      <c r="H20" s="242">
        <v>0</v>
      </c>
      <c r="I20" s="171">
        <v>-13</v>
      </c>
      <c r="J20" s="171"/>
      <c r="K20" s="136">
        <f t="shared" si="0"/>
        <v>0</v>
      </c>
      <c r="P20" s="77">
        <v>1400</v>
      </c>
      <c r="Q20" s="73">
        <f t="shared" si="1"/>
        <v>0</v>
      </c>
      <c r="R20" s="74">
        <f t="shared" si="2"/>
        <v>0</v>
      </c>
      <c r="S20">
        <v>-1</v>
      </c>
      <c r="T20">
        <f t="shared" si="3"/>
        <v>0</v>
      </c>
    </row>
    <row r="21" spans="1:25" x14ac:dyDescent="0.2">
      <c r="A21" s="29">
        <v>1500</v>
      </c>
      <c r="C21" s="169"/>
      <c r="D21" s="169"/>
      <c r="E21" s="169"/>
      <c r="F21" s="169">
        <v>13</v>
      </c>
      <c r="G21" s="169"/>
      <c r="H21" s="242">
        <v>0</v>
      </c>
      <c r="I21" s="171">
        <v>-13</v>
      </c>
      <c r="J21" s="171"/>
      <c r="K21" s="136">
        <f t="shared" si="0"/>
        <v>0</v>
      </c>
      <c r="P21" s="77">
        <v>1500</v>
      </c>
      <c r="Q21" s="73">
        <f t="shared" si="1"/>
        <v>0</v>
      </c>
      <c r="R21" s="74">
        <f t="shared" si="2"/>
        <v>0</v>
      </c>
      <c r="S21">
        <v>-1</v>
      </c>
      <c r="T21">
        <f t="shared" si="3"/>
        <v>0</v>
      </c>
    </row>
    <row r="22" spans="1:25" x14ac:dyDescent="0.2">
      <c r="A22" s="29">
        <v>1600</v>
      </c>
      <c r="C22" s="169"/>
      <c r="D22" s="169"/>
      <c r="E22" s="169"/>
      <c r="F22" s="169">
        <v>13</v>
      </c>
      <c r="G22" s="169"/>
      <c r="H22" s="242">
        <v>0</v>
      </c>
      <c r="I22" s="171">
        <v>-13</v>
      </c>
      <c r="J22" s="171"/>
      <c r="K22" s="136">
        <f t="shared" si="0"/>
        <v>0</v>
      </c>
      <c r="P22" s="77">
        <v>1600</v>
      </c>
      <c r="Q22" s="73">
        <f t="shared" si="1"/>
        <v>0</v>
      </c>
      <c r="R22" s="74">
        <f t="shared" si="2"/>
        <v>0</v>
      </c>
      <c r="S22">
        <v>-1</v>
      </c>
      <c r="T22">
        <f t="shared" si="3"/>
        <v>0</v>
      </c>
    </row>
    <row r="23" spans="1:25" x14ac:dyDescent="0.2">
      <c r="A23" s="29">
        <v>1700</v>
      </c>
      <c r="C23" s="169"/>
      <c r="D23" s="169"/>
      <c r="E23" s="169"/>
      <c r="F23" s="169">
        <v>13</v>
      </c>
      <c r="G23" s="169"/>
      <c r="H23" s="242">
        <v>0</v>
      </c>
      <c r="I23" s="171">
        <v>-13</v>
      </c>
      <c r="J23" s="171"/>
      <c r="K23" s="136">
        <f t="shared" si="0"/>
        <v>0</v>
      </c>
      <c r="P23" s="77">
        <v>1700</v>
      </c>
      <c r="Q23" s="73">
        <f t="shared" si="1"/>
        <v>0</v>
      </c>
      <c r="R23" s="74">
        <f t="shared" si="2"/>
        <v>0</v>
      </c>
      <c r="S23">
        <v>-1</v>
      </c>
      <c r="T23">
        <f t="shared" si="3"/>
        <v>0</v>
      </c>
    </row>
    <row r="24" spans="1:25" x14ac:dyDescent="0.2">
      <c r="A24" s="29">
        <v>1800</v>
      </c>
      <c r="C24" s="169"/>
      <c r="D24" s="169"/>
      <c r="E24" s="169"/>
      <c r="F24" s="169">
        <v>13</v>
      </c>
      <c r="G24" s="169"/>
      <c r="H24" s="242">
        <v>0</v>
      </c>
      <c r="I24" s="171">
        <v>-13</v>
      </c>
      <c r="J24" s="171"/>
      <c r="K24" s="136">
        <f t="shared" si="0"/>
        <v>0</v>
      </c>
      <c r="P24" s="77">
        <v>1800</v>
      </c>
      <c r="Q24" s="73">
        <f t="shared" si="1"/>
        <v>0</v>
      </c>
      <c r="R24" s="74">
        <f t="shared" si="2"/>
        <v>0</v>
      </c>
      <c r="S24">
        <v>-1</v>
      </c>
      <c r="T24">
        <f t="shared" si="3"/>
        <v>0</v>
      </c>
    </row>
    <row r="25" spans="1:25" x14ac:dyDescent="0.2">
      <c r="A25" s="29">
        <v>1900</v>
      </c>
      <c r="C25" s="169"/>
      <c r="D25" s="169"/>
      <c r="E25" s="169"/>
      <c r="F25" s="169">
        <v>13</v>
      </c>
      <c r="G25" s="169"/>
      <c r="H25" s="242">
        <v>0</v>
      </c>
      <c r="I25" s="171">
        <v>-13</v>
      </c>
      <c r="J25" s="171"/>
      <c r="K25" s="136">
        <f t="shared" si="0"/>
        <v>0</v>
      </c>
      <c r="P25" s="77">
        <v>1900</v>
      </c>
      <c r="Q25" s="73">
        <f t="shared" si="1"/>
        <v>0</v>
      </c>
      <c r="R25" s="74">
        <f t="shared" si="2"/>
        <v>0</v>
      </c>
      <c r="S25">
        <v>-1</v>
      </c>
      <c r="T25">
        <f t="shared" si="3"/>
        <v>0</v>
      </c>
    </row>
    <row r="26" spans="1:25" x14ac:dyDescent="0.2">
      <c r="A26" s="29">
        <v>2000</v>
      </c>
      <c r="C26" s="169"/>
      <c r="D26" s="169"/>
      <c r="E26" s="169"/>
      <c r="F26" s="169">
        <v>13</v>
      </c>
      <c r="G26" s="169"/>
      <c r="H26" s="242">
        <v>0</v>
      </c>
      <c r="I26" s="171">
        <v>-13</v>
      </c>
      <c r="J26" s="171"/>
      <c r="K26" s="136">
        <f t="shared" si="0"/>
        <v>0</v>
      </c>
      <c r="P26" s="77">
        <v>2000</v>
      </c>
      <c r="Q26" s="73">
        <f t="shared" si="1"/>
        <v>0</v>
      </c>
      <c r="R26" s="74">
        <f t="shared" si="2"/>
        <v>0</v>
      </c>
      <c r="S26">
        <v>-1</v>
      </c>
      <c r="T26">
        <f t="shared" si="3"/>
        <v>0</v>
      </c>
    </row>
    <row r="27" spans="1:25" x14ac:dyDescent="0.2">
      <c r="A27" s="29">
        <v>2100</v>
      </c>
      <c r="C27" s="169"/>
      <c r="D27" s="169"/>
      <c r="E27" s="169"/>
      <c r="F27" s="169">
        <v>13</v>
      </c>
      <c r="G27" s="169"/>
      <c r="H27" s="242">
        <v>0</v>
      </c>
      <c r="I27" s="171">
        <v>-13</v>
      </c>
      <c r="J27" s="171"/>
      <c r="K27" s="136">
        <f t="shared" si="0"/>
        <v>0</v>
      </c>
      <c r="P27" s="77">
        <v>2100</v>
      </c>
      <c r="Q27" s="73">
        <f t="shared" si="1"/>
        <v>0</v>
      </c>
      <c r="R27" s="74">
        <f t="shared" si="2"/>
        <v>0</v>
      </c>
      <c r="S27">
        <v>-1</v>
      </c>
      <c r="T27">
        <f t="shared" si="3"/>
        <v>0</v>
      </c>
    </row>
    <row r="28" spans="1:25" x14ac:dyDescent="0.2">
      <c r="A28" s="29">
        <v>2200</v>
      </c>
      <c r="C28" s="169"/>
      <c r="D28" s="169"/>
      <c r="E28" s="169"/>
      <c r="F28" s="169"/>
      <c r="G28" s="169"/>
      <c r="H28" s="242">
        <v>0</v>
      </c>
      <c r="I28" s="171"/>
      <c r="J28" s="171"/>
      <c r="K28" s="136">
        <f t="shared" si="0"/>
        <v>0</v>
      </c>
      <c r="P28" s="77">
        <v>2200</v>
      </c>
      <c r="Q28" s="73">
        <f t="shared" si="1"/>
        <v>0</v>
      </c>
      <c r="R28" s="74">
        <f t="shared" si="2"/>
        <v>0</v>
      </c>
      <c r="S28">
        <v>-1</v>
      </c>
      <c r="T28">
        <f t="shared" si="3"/>
        <v>0</v>
      </c>
    </row>
    <row r="29" spans="1:25" x14ac:dyDescent="0.2">
      <c r="A29" s="29">
        <v>2300</v>
      </c>
      <c r="C29" s="169"/>
      <c r="D29" s="169"/>
      <c r="E29" s="169"/>
      <c r="F29" s="169"/>
      <c r="G29" s="169"/>
      <c r="H29" s="242">
        <v>0</v>
      </c>
      <c r="I29" s="50"/>
      <c r="J29" s="171"/>
      <c r="K29" s="136">
        <f t="shared" si="0"/>
        <v>0</v>
      </c>
      <c r="P29" s="77">
        <v>2300</v>
      </c>
      <c r="Q29" s="73">
        <f t="shared" si="1"/>
        <v>0</v>
      </c>
      <c r="R29" s="74">
        <f t="shared" si="2"/>
        <v>0</v>
      </c>
      <c r="S29">
        <v>-1</v>
      </c>
      <c r="T29">
        <f t="shared" si="3"/>
        <v>0</v>
      </c>
    </row>
    <row r="30" spans="1:25" ht="13.5" thickBot="1" x14ac:dyDescent="0.25">
      <c r="A30" s="37">
        <v>2400</v>
      </c>
      <c r="B30" s="43"/>
      <c r="C30" s="170"/>
      <c r="D30" s="170"/>
      <c r="E30" s="170"/>
      <c r="F30" s="170"/>
      <c r="G30" s="170"/>
      <c r="H30" s="214">
        <v>0</v>
      </c>
      <c r="I30" s="33"/>
      <c r="J30" s="214"/>
      <c r="K30" s="137">
        <f t="shared" si="0"/>
        <v>0</v>
      </c>
      <c r="P30" s="78">
        <v>2400</v>
      </c>
      <c r="Q30" s="73">
        <f t="shared" si="1"/>
        <v>0</v>
      </c>
      <c r="R30" s="75">
        <f t="shared" si="2"/>
        <v>0</v>
      </c>
      <c r="S30">
        <v>-1</v>
      </c>
      <c r="T30">
        <f t="shared" si="3"/>
        <v>0</v>
      </c>
    </row>
    <row r="31" spans="1:25" ht="13.5" thickBot="1" x14ac:dyDescent="0.25">
      <c r="K31" s="70"/>
      <c r="N31" s="70"/>
      <c r="P31" s="82" t="s">
        <v>36</v>
      </c>
      <c r="Q31" s="83">
        <f>SUM(Q7:Q30)</f>
        <v>0</v>
      </c>
      <c r="R31" s="84">
        <f>SUM(R7:R30)</f>
        <v>0</v>
      </c>
      <c r="T31" s="83">
        <f>SUM(T7:T30)</f>
        <v>0</v>
      </c>
    </row>
    <row r="32" spans="1:25" x14ac:dyDescent="0.2">
      <c r="B32" s="44">
        <f>SUM(B7:B31)</f>
        <v>0</v>
      </c>
      <c r="C32" s="177">
        <f t="shared" ref="C32:J32" si="4">SUM(C7:C30)</f>
        <v>0</v>
      </c>
      <c r="D32" s="178">
        <f t="shared" si="4"/>
        <v>0</v>
      </c>
      <c r="E32" s="177">
        <f t="shared" si="4"/>
        <v>0</v>
      </c>
      <c r="F32" s="177">
        <f t="shared" si="4"/>
        <v>117</v>
      </c>
      <c r="G32" s="177">
        <f t="shared" si="4"/>
        <v>0</v>
      </c>
      <c r="H32" s="177">
        <f t="shared" si="4"/>
        <v>0</v>
      </c>
      <c r="I32" s="177">
        <f t="shared" si="4"/>
        <v>-117</v>
      </c>
      <c r="J32" s="177">
        <f t="shared" si="4"/>
        <v>0</v>
      </c>
      <c r="K32" s="268">
        <f>SUM(K7:K31)</f>
        <v>0</v>
      </c>
      <c r="L32" s="177"/>
      <c r="M32" s="177"/>
      <c r="N32" s="178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</row>
    <row r="33" spans="3:3" x14ac:dyDescent="0.2"/>
    <row r="34" spans="3:3" x14ac:dyDescent="0.2">
      <c r="C34" s="174"/>
    </row>
    <row r="35" spans="3:3" x14ac:dyDescent="0.2"/>
    <row r="36" spans="3:3" x14ac:dyDescent="0.2"/>
    <row r="37" spans="3:3" x14ac:dyDescent="0.2"/>
    <row r="38" spans="3:3" x14ac:dyDescent="0.2"/>
    <row r="39" spans="3:3" x14ac:dyDescent="0.2"/>
    <row r="40" spans="3:3" x14ac:dyDescent="0.2"/>
    <row r="41" spans="3:3" x14ac:dyDescent="0.2"/>
    <row r="42" spans="3:3" x14ac:dyDescent="0.2"/>
    <row r="43" spans="3:3" x14ac:dyDescent="0.2"/>
    <row r="44" spans="3:3" x14ac:dyDescent="0.2"/>
    <row r="45" spans="3:3" x14ac:dyDescent="0.2"/>
    <row r="46" spans="3:3" x14ac:dyDescent="0.2"/>
    <row r="47" spans="3:3" x14ac:dyDescent="0.2"/>
    <row r="48" spans="3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Y16391"/>
  <sheetViews>
    <sheetView workbookViewId="0"/>
  </sheetViews>
  <sheetFormatPr defaultRowHeight="12.75" zeroHeight="1" x14ac:dyDescent="0.2"/>
  <cols>
    <col min="1" max="1" width="10.28515625" customWidth="1"/>
    <col min="2" max="2" width="15.140625" customWidth="1"/>
    <col min="3" max="10" width="16.5703125" customWidth="1"/>
    <col min="11" max="11" width="15.42578125" customWidth="1"/>
    <col min="12" max="12" width="13.140625" customWidth="1"/>
    <col min="13" max="13" width="11.7109375" customWidth="1"/>
    <col min="14" max="14" width="12.5703125" customWidth="1"/>
    <col min="15" max="15" width="7.7109375" customWidth="1"/>
    <col min="16" max="16" width="10.85546875" customWidth="1"/>
    <col min="17" max="17" width="11" customWidth="1"/>
    <col min="18" max="18" width="10.28515625" bestFit="1" customWidth="1"/>
    <col min="19" max="19" width="10" customWidth="1"/>
    <col min="20" max="20" width="10.28515625" customWidth="1"/>
    <col min="21" max="26" width="6.5703125" customWidth="1"/>
    <col min="27" max="27" width="7.85546875" customWidth="1"/>
    <col min="28" max="28" width="7.5703125" customWidth="1"/>
    <col min="29" max="29" width="7.42578125" customWidth="1"/>
    <col min="30" max="30" width="9.28515625" customWidth="1"/>
    <col min="31" max="31" width="7.85546875" customWidth="1"/>
    <col min="32" max="32" width="12.28515625" customWidth="1"/>
  </cols>
  <sheetData>
    <row r="1" spans="1:21" x14ac:dyDescent="0.2">
      <c r="A1" s="88">
        <f>'PV-SHAPE'!A1</f>
        <v>37250</v>
      </c>
      <c r="B1" s="153">
        <f>WEEKDAY(A1)</f>
        <v>3</v>
      </c>
    </row>
    <row r="2" spans="1:21" ht="15" x14ac:dyDescent="0.2">
      <c r="A2" s="38" t="s">
        <v>19</v>
      </c>
      <c r="C2" s="68"/>
      <c r="D2" s="68"/>
      <c r="E2" s="68"/>
      <c r="F2" s="224" t="s">
        <v>117</v>
      </c>
      <c r="H2" s="224" t="s">
        <v>117</v>
      </c>
    </row>
    <row r="3" spans="1:21" x14ac:dyDescent="0.2">
      <c r="A3" s="39" t="s">
        <v>20</v>
      </c>
    </row>
    <row r="4" spans="1:21" ht="13.5" thickBot="1" x14ac:dyDescent="0.25">
      <c r="A4" s="30" t="s">
        <v>14</v>
      </c>
      <c r="B4" s="40" t="s">
        <v>22</v>
      </c>
      <c r="C4" s="127" t="s">
        <v>105</v>
      </c>
      <c r="D4" s="127" t="s">
        <v>125</v>
      </c>
      <c r="E4" s="127" t="s">
        <v>70</v>
      </c>
      <c r="F4" s="158" t="s">
        <v>41</v>
      </c>
      <c r="G4" s="158" t="s">
        <v>126</v>
      </c>
      <c r="H4" s="158" t="s">
        <v>69</v>
      </c>
      <c r="I4" s="158" t="s">
        <v>73</v>
      </c>
      <c r="J4" s="158" t="s">
        <v>69</v>
      </c>
      <c r="K4" s="130" t="s">
        <v>119</v>
      </c>
      <c r="L4" s="48" t="s">
        <v>123</v>
      </c>
      <c r="M4" s="52" t="s">
        <v>106</v>
      </c>
      <c r="N4" s="100" t="s">
        <v>18</v>
      </c>
      <c r="T4" s="44"/>
    </row>
    <row r="5" spans="1:21" x14ac:dyDescent="0.2">
      <c r="A5" s="31" t="s">
        <v>15</v>
      </c>
      <c r="B5" s="42" t="s">
        <v>21</v>
      </c>
      <c r="C5" s="128" t="s">
        <v>66</v>
      </c>
      <c r="D5" s="128" t="s">
        <v>66</v>
      </c>
      <c r="E5" s="128" t="s">
        <v>124</v>
      </c>
      <c r="F5" s="173" t="s">
        <v>115</v>
      </c>
      <c r="G5" s="230" t="s">
        <v>66</v>
      </c>
      <c r="H5" s="230" t="s">
        <v>120</v>
      </c>
      <c r="I5" s="230" t="s">
        <v>66</v>
      </c>
      <c r="J5" s="230" t="s">
        <v>66</v>
      </c>
      <c r="K5" s="140" t="s">
        <v>121</v>
      </c>
      <c r="L5" s="107" t="s">
        <v>64</v>
      </c>
      <c r="M5" s="138" t="s">
        <v>110</v>
      </c>
      <c r="N5" s="104"/>
      <c r="P5" s="76" t="s">
        <v>33</v>
      </c>
      <c r="Q5" s="71" t="s">
        <v>0</v>
      </c>
      <c r="R5" s="72" t="s">
        <v>0</v>
      </c>
      <c r="T5" s="86"/>
      <c r="U5" s="44"/>
    </row>
    <row r="6" spans="1:21" ht="13.5" thickBot="1" x14ac:dyDescent="0.25">
      <c r="A6" s="32" t="s">
        <v>16</v>
      </c>
      <c r="B6" s="41"/>
      <c r="C6" s="217"/>
      <c r="D6" s="217"/>
      <c r="E6" s="129" t="s">
        <v>120</v>
      </c>
      <c r="F6" s="222" t="s">
        <v>107</v>
      </c>
      <c r="G6" s="129"/>
      <c r="H6" s="217"/>
      <c r="I6" s="217">
        <v>110</v>
      </c>
      <c r="J6" s="217"/>
      <c r="K6" s="228"/>
      <c r="L6" s="221"/>
      <c r="M6" s="53"/>
      <c r="N6" s="105"/>
      <c r="P6" s="79" t="s">
        <v>20</v>
      </c>
      <c r="Q6" s="80" t="s">
        <v>35</v>
      </c>
      <c r="R6" s="81" t="s">
        <v>34</v>
      </c>
    </row>
    <row r="7" spans="1:21" x14ac:dyDescent="0.2">
      <c r="A7" s="36">
        <v>100</v>
      </c>
      <c r="B7" s="251">
        <v>-125</v>
      </c>
      <c r="C7" s="169"/>
      <c r="D7" s="169"/>
      <c r="E7" s="169"/>
      <c r="F7" s="169">
        <f>+'West Wing'!I7*-1</f>
        <v>0</v>
      </c>
      <c r="G7" s="169"/>
      <c r="H7" s="169"/>
      <c r="I7" s="169">
        <v>25</v>
      </c>
      <c r="J7" s="169"/>
      <c r="K7" s="171"/>
      <c r="L7" s="171"/>
      <c r="M7" s="171"/>
      <c r="N7" s="136">
        <f t="shared" ref="N7:N30" si="0">SUM(B7:M7)</f>
        <v>-100</v>
      </c>
      <c r="P7" s="77">
        <v>100</v>
      </c>
      <c r="Q7" s="73">
        <f t="shared" ref="Q7:Q30" si="1">$M7*-1</f>
        <v>0</v>
      </c>
      <c r="R7" s="74">
        <f t="shared" ref="R7:R30" si="2">L7*-1</f>
        <v>0</v>
      </c>
      <c r="S7">
        <v>-1</v>
      </c>
      <c r="T7">
        <f t="shared" ref="T7:T30" si="3">Q7*S7</f>
        <v>0</v>
      </c>
    </row>
    <row r="8" spans="1:21" x14ac:dyDescent="0.2">
      <c r="A8" s="29">
        <v>200</v>
      </c>
      <c r="B8" s="251">
        <v>-125</v>
      </c>
      <c r="C8" s="169"/>
      <c r="D8" s="169"/>
      <c r="E8" s="169"/>
      <c r="F8" s="169">
        <f>+'West Wing'!I8*-1</f>
        <v>0</v>
      </c>
      <c r="G8" s="169"/>
      <c r="H8" s="169"/>
      <c r="I8" s="169">
        <v>25</v>
      </c>
      <c r="J8" s="169"/>
      <c r="K8" s="171"/>
      <c r="L8" s="171"/>
      <c r="M8" s="171"/>
      <c r="N8" s="136">
        <f t="shared" si="0"/>
        <v>-100</v>
      </c>
      <c r="P8" s="77">
        <v>200</v>
      </c>
      <c r="Q8" s="73">
        <f t="shared" si="1"/>
        <v>0</v>
      </c>
      <c r="R8" s="74">
        <f t="shared" si="2"/>
        <v>0</v>
      </c>
      <c r="S8">
        <v>-1</v>
      </c>
      <c r="T8">
        <f t="shared" si="3"/>
        <v>0</v>
      </c>
    </row>
    <row r="9" spans="1:21" x14ac:dyDescent="0.2">
      <c r="A9" s="29">
        <v>300</v>
      </c>
      <c r="B9" s="251">
        <v>-125</v>
      </c>
      <c r="C9" s="169"/>
      <c r="D9" s="169"/>
      <c r="E9" s="169"/>
      <c r="F9" s="169">
        <f>+'West Wing'!I9*-1</f>
        <v>0</v>
      </c>
      <c r="G9" s="169"/>
      <c r="H9" s="169"/>
      <c r="I9" s="169">
        <v>25</v>
      </c>
      <c r="J9" s="169"/>
      <c r="K9" s="171"/>
      <c r="L9" s="171"/>
      <c r="M9" s="171"/>
      <c r="N9" s="136">
        <f t="shared" si="0"/>
        <v>-100</v>
      </c>
      <c r="P9" s="77">
        <v>300</v>
      </c>
      <c r="Q9" s="73">
        <f t="shared" si="1"/>
        <v>0</v>
      </c>
      <c r="R9" s="74">
        <f t="shared" si="2"/>
        <v>0</v>
      </c>
      <c r="S9">
        <v>-1</v>
      </c>
      <c r="T9">
        <f t="shared" si="3"/>
        <v>0</v>
      </c>
    </row>
    <row r="10" spans="1:21" x14ac:dyDescent="0.2">
      <c r="A10" s="29">
        <v>400</v>
      </c>
      <c r="B10" s="251">
        <v>-125</v>
      </c>
      <c r="C10" s="169"/>
      <c r="D10" s="169"/>
      <c r="E10" s="169"/>
      <c r="F10" s="169">
        <f>+'West Wing'!I10*-1</f>
        <v>0</v>
      </c>
      <c r="G10" s="169"/>
      <c r="H10" s="169"/>
      <c r="I10" s="169">
        <v>25</v>
      </c>
      <c r="J10" s="169"/>
      <c r="K10" s="171"/>
      <c r="L10" s="171"/>
      <c r="M10" s="171"/>
      <c r="N10" s="136">
        <f t="shared" si="0"/>
        <v>-100</v>
      </c>
      <c r="P10" s="77">
        <v>400</v>
      </c>
      <c r="Q10" s="73">
        <f t="shared" si="1"/>
        <v>0</v>
      </c>
      <c r="R10" s="74">
        <f t="shared" si="2"/>
        <v>0</v>
      </c>
      <c r="S10">
        <v>-1</v>
      </c>
      <c r="T10">
        <f t="shared" si="3"/>
        <v>0</v>
      </c>
    </row>
    <row r="11" spans="1:21" x14ac:dyDescent="0.2">
      <c r="A11" s="29">
        <v>500</v>
      </c>
      <c r="B11" s="251">
        <v>-125</v>
      </c>
      <c r="C11" s="169"/>
      <c r="D11" s="169"/>
      <c r="E11" s="169"/>
      <c r="F11" s="169">
        <f>+'West Wing'!I11*-1</f>
        <v>0</v>
      </c>
      <c r="G11" s="169"/>
      <c r="H11" s="169"/>
      <c r="I11" s="169">
        <v>25</v>
      </c>
      <c r="J11" s="169"/>
      <c r="K11" s="171"/>
      <c r="L11" s="171"/>
      <c r="M11" s="171"/>
      <c r="N11" s="136">
        <f t="shared" si="0"/>
        <v>-100</v>
      </c>
      <c r="P11" s="77">
        <v>500</v>
      </c>
      <c r="Q11" s="73">
        <f t="shared" si="1"/>
        <v>0</v>
      </c>
      <c r="R11" s="74">
        <f t="shared" si="2"/>
        <v>0</v>
      </c>
      <c r="S11">
        <v>-1</v>
      </c>
      <c r="T11">
        <f t="shared" si="3"/>
        <v>0</v>
      </c>
    </row>
    <row r="12" spans="1:21" x14ac:dyDescent="0.2">
      <c r="A12" s="29">
        <v>600</v>
      </c>
      <c r="B12" s="251">
        <v>-125</v>
      </c>
      <c r="C12" s="169"/>
      <c r="D12" s="169"/>
      <c r="E12" s="169"/>
      <c r="F12" s="169">
        <f>+'West Wing'!I12*-1</f>
        <v>0</v>
      </c>
      <c r="G12" s="169"/>
      <c r="H12" s="169"/>
      <c r="I12" s="169">
        <v>25</v>
      </c>
      <c r="J12" s="169"/>
      <c r="K12" s="171"/>
      <c r="L12" s="171"/>
      <c r="M12" s="171"/>
      <c r="N12" s="136">
        <f t="shared" si="0"/>
        <v>-100</v>
      </c>
      <c r="P12" s="77">
        <v>600</v>
      </c>
      <c r="Q12" s="73">
        <f t="shared" si="1"/>
        <v>0</v>
      </c>
      <c r="R12" s="74">
        <f t="shared" si="2"/>
        <v>0</v>
      </c>
      <c r="S12">
        <v>-1</v>
      </c>
      <c r="T12">
        <f t="shared" si="3"/>
        <v>0</v>
      </c>
    </row>
    <row r="13" spans="1:21" x14ac:dyDescent="0.2">
      <c r="A13" s="29">
        <v>700</v>
      </c>
      <c r="B13" s="251">
        <v>-75</v>
      </c>
      <c r="C13" s="169"/>
      <c r="D13" s="169"/>
      <c r="E13" s="169"/>
      <c r="F13" s="169">
        <f>+'West Wing'!I13*-1</f>
        <v>0</v>
      </c>
      <c r="G13" s="169"/>
      <c r="H13" s="169"/>
      <c r="I13" s="169"/>
      <c r="J13" s="169"/>
      <c r="K13" s="171"/>
      <c r="L13" s="171"/>
      <c r="M13" s="171"/>
      <c r="N13" s="136">
        <f t="shared" si="0"/>
        <v>-75</v>
      </c>
      <c r="P13" s="77">
        <v>700</v>
      </c>
      <c r="Q13" s="73">
        <f t="shared" si="1"/>
        <v>0</v>
      </c>
      <c r="R13" s="74">
        <f t="shared" si="2"/>
        <v>0</v>
      </c>
      <c r="S13">
        <v>-1</v>
      </c>
      <c r="T13">
        <f t="shared" si="3"/>
        <v>0</v>
      </c>
    </row>
    <row r="14" spans="1:21" x14ac:dyDescent="0.2">
      <c r="A14" s="29">
        <v>800</v>
      </c>
      <c r="B14" s="251">
        <v>-75</v>
      </c>
      <c r="C14" s="169"/>
      <c r="D14" s="169"/>
      <c r="E14" s="169"/>
      <c r="F14" s="169">
        <f>+'West Wing'!I14*-1</f>
        <v>0</v>
      </c>
      <c r="G14" s="169"/>
      <c r="H14" s="169"/>
      <c r="I14" s="169"/>
      <c r="J14" s="169"/>
      <c r="K14" s="171"/>
      <c r="L14" s="171"/>
      <c r="M14" s="171"/>
      <c r="N14" s="136">
        <f t="shared" si="0"/>
        <v>-75</v>
      </c>
      <c r="P14" s="77">
        <v>800</v>
      </c>
      <c r="Q14" s="73">
        <f t="shared" si="1"/>
        <v>0</v>
      </c>
      <c r="R14" s="74">
        <f t="shared" si="2"/>
        <v>0</v>
      </c>
      <c r="S14">
        <v>-1</v>
      </c>
      <c r="T14">
        <f t="shared" si="3"/>
        <v>0</v>
      </c>
    </row>
    <row r="15" spans="1:21" x14ac:dyDescent="0.2">
      <c r="A15" s="29">
        <v>900</v>
      </c>
      <c r="B15" s="251">
        <v>-75</v>
      </c>
      <c r="C15" s="169"/>
      <c r="D15" s="169"/>
      <c r="E15" s="169"/>
      <c r="F15" s="169">
        <f>+'West Wing'!I15*-1</f>
        <v>0</v>
      </c>
      <c r="G15" s="169"/>
      <c r="H15" s="169"/>
      <c r="I15" s="169"/>
      <c r="J15" s="169"/>
      <c r="K15" s="171"/>
      <c r="L15" s="171"/>
      <c r="M15" s="171"/>
      <c r="N15" s="136">
        <f t="shared" si="0"/>
        <v>-75</v>
      </c>
      <c r="P15" s="77">
        <v>900</v>
      </c>
      <c r="Q15" s="73">
        <f t="shared" si="1"/>
        <v>0</v>
      </c>
      <c r="R15" s="74">
        <f t="shared" si="2"/>
        <v>0</v>
      </c>
      <c r="S15">
        <v>-1</v>
      </c>
      <c r="T15">
        <f t="shared" si="3"/>
        <v>0</v>
      </c>
    </row>
    <row r="16" spans="1:21" x14ac:dyDescent="0.2">
      <c r="A16" s="29">
        <v>1000</v>
      </c>
      <c r="B16" s="251">
        <v>-75</v>
      </c>
      <c r="C16" s="169"/>
      <c r="D16" s="169"/>
      <c r="E16" s="169"/>
      <c r="F16" s="169">
        <f>+'West Wing'!I16*-1</f>
        <v>0</v>
      </c>
      <c r="G16" s="169"/>
      <c r="H16" s="169"/>
      <c r="I16" s="169"/>
      <c r="J16" s="169"/>
      <c r="K16" s="171"/>
      <c r="L16" s="171"/>
      <c r="M16" s="171"/>
      <c r="N16" s="136">
        <f t="shared" si="0"/>
        <v>-75</v>
      </c>
      <c r="P16" s="77">
        <v>1000</v>
      </c>
      <c r="Q16" s="73">
        <f t="shared" si="1"/>
        <v>0</v>
      </c>
      <c r="R16" s="74">
        <f t="shared" si="2"/>
        <v>0</v>
      </c>
      <c r="S16">
        <v>-1</v>
      </c>
      <c r="T16">
        <f t="shared" si="3"/>
        <v>0</v>
      </c>
    </row>
    <row r="17" spans="1:25" x14ac:dyDescent="0.2">
      <c r="A17" s="29">
        <v>1100</v>
      </c>
      <c r="B17" s="251">
        <v>-75</v>
      </c>
      <c r="C17" s="169"/>
      <c r="D17" s="169"/>
      <c r="E17" s="169"/>
      <c r="F17" s="169">
        <f>+'West Wing'!I17*-1</f>
        <v>0</v>
      </c>
      <c r="G17" s="169"/>
      <c r="H17" s="169"/>
      <c r="I17" s="169"/>
      <c r="J17" s="169"/>
      <c r="K17" s="171"/>
      <c r="L17" s="171"/>
      <c r="M17" s="171"/>
      <c r="N17" s="136">
        <f t="shared" si="0"/>
        <v>-75</v>
      </c>
      <c r="P17" s="77">
        <v>1100</v>
      </c>
      <c r="Q17" s="73">
        <f t="shared" si="1"/>
        <v>0</v>
      </c>
      <c r="R17" s="74">
        <f t="shared" si="2"/>
        <v>0</v>
      </c>
      <c r="S17">
        <v>-1</v>
      </c>
      <c r="T17">
        <f t="shared" si="3"/>
        <v>0</v>
      </c>
    </row>
    <row r="18" spans="1:25" x14ac:dyDescent="0.2">
      <c r="A18" s="29">
        <v>1200</v>
      </c>
      <c r="B18" s="251">
        <v>-75</v>
      </c>
      <c r="C18" s="169"/>
      <c r="D18" s="169"/>
      <c r="E18" s="169"/>
      <c r="F18" s="169">
        <f>+'West Wing'!I18*-1</f>
        <v>0</v>
      </c>
      <c r="G18" s="169"/>
      <c r="H18" s="169"/>
      <c r="I18" s="169"/>
      <c r="J18" s="169"/>
      <c r="K18" s="171"/>
      <c r="L18" s="171"/>
      <c r="M18" s="171"/>
      <c r="N18" s="136">
        <f t="shared" si="0"/>
        <v>-75</v>
      </c>
      <c r="P18" s="77">
        <v>1200</v>
      </c>
      <c r="Q18" s="73">
        <f t="shared" si="1"/>
        <v>0</v>
      </c>
      <c r="R18" s="74">
        <f t="shared" si="2"/>
        <v>0</v>
      </c>
      <c r="S18">
        <v>-1</v>
      </c>
      <c r="T18">
        <f t="shared" si="3"/>
        <v>0</v>
      </c>
    </row>
    <row r="19" spans="1:25" x14ac:dyDescent="0.2">
      <c r="A19" s="29">
        <v>1300</v>
      </c>
      <c r="B19" s="251">
        <v>-75</v>
      </c>
      <c r="C19" s="169"/>
      <c r="D19" s="169"/>
      <c r="E19" s="169"/>
      <c r="F19" s="169">
        <f>+'West Wing'!I19*-1</f>
        <v>0</v>
      </c>
      <c r="G19" s="169"/>
      <c r="H19" s="169"/>
      <c r="I19" s="169"/>
      <c r="J19" s="169"/>
      <c r="K19" s="171"/>
      <c r="L19" s="171"/>
      <c r="M19" s="171"/>
      <c r="N19" s="136">
        <f t="shared" si="0"/>
        <v>-75</v>
      </c>
      <c r="P19" s="77">
        <v>1300</v>
      </c>
      <c r="Q19" s="73">
        <f t="shared" si="1"/>
        <v>0</v>
      </c>
      <c r="R19" s="74">
        <f t="shared" si="2"/>
        <v>0</v>
      </c>
      <c r="S19">
        <v>-1</v>
      </c>
      <c r="T19">
        <f t="shared" si="3"/>
        <v>0</v>
      </c>
    </row>
    <row r="20" spans="1:25" x14ac:dyDescent="0.2">
      <c r="A20" s="29">
        <v>1400</v>
      </c>
      <c r="B20" s="251">
        <v>-75</v>
      </c>
      <c r="C20" s="169"/>
      <c r="D20" s="169"/>
      <c r="E20" s="169"/>
      <c r="F20" s="169">
        <f>+'West Wing'!I20*-1</f>
        <v>0</v>
      </c>
      <c r="G20" s="169"/>
      <c r="H20" s="169"/>
      <c r="I20" s="169"/>
      <c r="J20" s="169"/>
      <c r="K20" s="171"/>
      <c r="L20" s="171"/>
      <c r="M20" s="171"/>
      <c r="N20" s="136">
        <f t="shared" si="0"/>
        <v>-75</v>
      </c>
      <c r="P20" s="77">
        <v>1400</v>
      </c>
      <c r="Q20" s="73">
        <f t="shared" si="1"/>
        <v>0</v>
      </c>
      <c r="R20" s="74">
        <f t="shared" si="2"/>
        <v>0</v>
      </c>
      <c r="S20">
        <v>-1</v>
      </c>
      <c r="T20">
        <f t="shared" si="3"/>
        <v>0</v>
      </c>
    </row>
    <row r="21" spans="1:25" x14ac:dyDescent="0.2">
      <c r="A21" s="29">
        <v>1500</v>
      </c>
      <c r="B21" s="251">
        <v>-75</v>
      </c>
      <c r="C21" s="169"/>
      <c r="D21" s="169"/>
      <c r="E21" s="169"/>
      <c r="F21" s="169">
        <f>+'West Wing'!I21*-1</f>
        <v>0</v>
      </c>
      <c r="G21" s="169"/>
      <c r="H21" s="169"/>
      <c r="I21" s="169"/>
      <c r="J21" s="169"/>
      <c r="K21" s="171"/>
      <c r="L21" s="171"/>
      <c r="M21" s="171"/>
      <c r="N21" s="136">
        <f t="shared" si="0"/>
        <v>-75</v>
      </c>
      <c r="P21" s="77">
        <v>1500</v>
      </c>
      <c r="Q21" s="73">
        <f t="shared" si="1"/>
        <v>0</v>
      </c>
      <c r="R21" s="74">
        <f t="shared" si="2"/>
        <v>0</v>
      </c>
      <c r="S21">
        <v>-1</v>
      </c>
      <c r="T21">
        <f t="shared" si="3"/>
        <v>0</v>
      </c>
    </row>
    <row r="22" spans="1:25" x14ac:dyDescent="0.2">
      <c r="A22" s="29">
        <v>1600</v>
      </c>
      <c r="B22" s="251">
        <v>-75</v>
      </c>
      <c r="C22" s="169"/>
      <c r="D22" s="169"/>
      <c r="E22" s="169"/>
      <c r="F22" s="169">
        <f>+'West Wing'!I22*-1</f>
        <v>0</v>
      </c>
      <c r="G22" s="169"/>
      <c r="H22" s="169"/>
      <c r="I22" s="169"/>
      <c r="J22" s="169"/>
      <c r="K22" s="171"/>
      <c r="L22" s="171"/>
      <c r="M22" s="171"/>
      <c r="N22" s="136">
        <f t="shared" si="0"/>
        <v>-75</v>
      </c>
      <c r="P22" s="77">
        <v>1600</v>
      </c>
      <c r="Q22" s="73">
        <f t="shared" si="1"/>
        <v>0</v>
      </c>
      <c r="R22" s="74">
        <f t="shared" si="2"/>
        <v>0</v>
      </c>
      <c r="S22">
        <v>-1</v>
      </c>
      <c r="T22">
        <f t="shared" si="3"/>
        <v>0</v>
      </c>
    </row>
    <row r="23" spans="1:25" x14ac:dyDescent="0.2">
      <c r="A23" s="29">
        <v>1700</v>
      </c>
      <c r="B23" s="251">
        <v>-75</v>
      </c>
      <c r="C23" s="169"/>
      <c r="D23" s="169"/>
      <c r="E23" s="169"/>
      <c r="F23" s="169">
        <f>+'West Wing'!I23*-1</f>
        <v>0</v>
      </c>
      <c r="G23" s="169"/>
      <c r="H23" s="169"/>
      <c r="I23" s="169"/>
      <c r="J23" s="169"/>
      <c r="K23" s="171"/>
      <c r="L23" s="171"/>
      <c r="M23" s="171"/>
      <c r="N23" s="136">
        <f t="shared" si="0"/>
        <v>-75</v>
      </c>
      <c r="P23" s="77">
        <v>1700</v>
      </c>
      <c r="Q23" s="73">
        <f t="shared" si="1"/>
        <v>0</v>
      </c>
      <c r="R23" s="74">
        <f t="shared" si="2"/>
        <v>0</v>
      </c>
      <c r="S23">
        <v>-1</v>
      </c>
      <c r="T23">
        <f t="shared" si="3"/>
        <v>0</v>
      </c>
    </row>
    <row r="24" spans="1:25" x14ac:dyDescent="0.2">
      <c r="A24" s="29">
        <v>1800</v>
      </c>
      <c r="B24" s="251">
        <v>-75</v>
      </c>
      <c r="C24" s="169"/>
      <c r="D24" s="169"/>
      <c r="E24" s="169"/>
      <c r="F24" s="169">
        <f>+'West Wing'!I24*-1</f>
        <v>0</v>
      </c>
      <c r="G24" s="169"/>
      <c r="H24" s="169"/>
      <c r="I24" s="169"/>
      <c r="J24" s="169"/>
      <c r="K24" s="171"/>
      <c r="L24" s="171"/>
      <c r="M24" s="171"/>
      <c r="N24" s="136">
        <f t="shared" si="0"/>
        <v>-75</v>
      </c>
      <c r="P24" s="77">
        <v>1800</v>
      </c>
      <c r="Q24" s="73">
        <f t="shared" si="1"/>
        <v>0</v>
      </c>
      <c r="R24" s="74">
        <f t="shared" si="2"/>
        <v>0</v>
      </c>
      <c r="S24">
        <v>-1</v>
      </c>
      <c r="T24">
        <f t="shared" si="3"/>
        <v>0</v>
      </c>
    </row>
    <row r="25" spans="1:25" x14ac:dyDescent="0.2">
      <c r="A25" s="29">
        <v>1900</v>
      </c>
      <c r="B25" s="251">
        <v>-75</v>
      </c>
      <c r="C25" s="169"/>
      <c r="D25" s="169"/>
      <c r="E25" s="169"/>
      <c r="F25" s="169">
        <f>+'West Wing'!I25*-1</f>
        <v>0</v>
      </c>
      <c r="G25" s="169"/>
      <c r="H25" s="169"/>
      <c r="I25" s="169"/>
      <c r="J25" s="169"/>
      <c r="K25" s="171"/>
      <c r="L25" s="171"/>
      <c r="M25" s="171"/>
      <c r="N25" s="136">
        <f t="shared" si="0"/>
        <v>-75</v>
      </c>
      <c r="P25" s="77">
        <v>1900</v>
      </c>
      <c r="Q25" s="73">
        <f t="shared" si="1"/>
        <v>0</v>
      </c>
      <c r="R25" s="74">
        <f t="shared" si="2"/>
        <v>0</v>
      </c>
      <c r="S25">
        <v>-1</v>
      </c>
      <c r="T25">
        <f t="shared" si="3"/>
        <v>0</v>
      </c>
    </row>
    <row r="26" spans="1:25" x14ac:dyDescent="0.2">
      <c r="A26" s="29">
        <v>2000</v>
      </c>
      <c r="B26" s="251">
        <v>-75</v>
      </c>
      <c r="C26" s="169"/>
      <c r="D26" s="169"/>
      <c r="E26" s="169"/>
      <c r="F26" s="169">
        <f>+'West Wing'!I26*-1</f>
        <v>0</v>
      </c>
      <c r="G26" s="169"/>
      <c r="H26" s="169"/>
      <c r="I26" s="169"/>
      <c r="J26" s="169"/>
      <c r="K26" s="171"/>
      <c r="L26" s="171"/>
      <c r="M26" s="171"/>
      <c r="N26" s="136">
        <f t="shared" si="0"/>
        <v>-75</v>
      </c>
      <c r="P26" s="77">
        <v>2000</v>
      </c>
      <c r="Q26" s="73">
        <f t="shared" si="1"/>
        <v>0</v>
      </c>
      <c r="R26" s="74">
        <f t="shared" si="2"/>
        <v>0</v>
      </c>
      <c r="S26">
        <v>-1</v>
      </c>
      <c r="T26">
        <f t="shared" si="3"/>
        <v>0</v>
      </c>
    </row>
    <row r="27" spans="1:25" x14ac:dyDescent="0.2">
      <c r="A27" s="29">
        <v>2100</v>
      </c>
      <c r="B27" s="251">
        <v>-75</v>
      </c>
      <c r="C27" s="169"/>
      <c r="D27" s="169"/>
      <c r="E27" s="169"/>
      <c r="F27" s="169">
        <f>+'West Wing'!I27*-1</f>
        <v>0</v>
      </c>
      <c r="G27" s="169"/>
      <c r="H27" s="169"/>
      <c r="I27" s="169"/>
      <c r="J27" s="169"/>
      <c r="K27" s="171"/>
      <c r="L27" s="171"/>
      <c r="M27" s="171"/>
      <c r="N27" s="136">
        <f t="shared" si="0"/>
        <v>-75</v>
      </c>
      <c r="P27" s="77">
        <v>2100</v>
      </c>
      <c r="Q27" s="73">
        <f t="shared" si="1"/>
        <v>0</v>
      </c>
      <c r="R27" s="74">
        <f t="shared" si="2"/>
        <v>0</v>
      </c>
      <c r="S27">
        <v>-1</v>
      </c>
      <c r="T27">
        <f t="shared" si="3"/>
        <v>0</v>
      </c>
    </row>
    <row r="28" spans="1:25" x14ac:dyDescent="0.2">
      <c r="A28" s="29">
        <v>2200</v>
      </c>
      <c r="B28" s="251">
        <v>-75</v>
      </c>
      <c r="C28" s="169"/>
      <c r="D28" s="169"/>
      <c r="E28" s="169"/>
      <c r="F28" s="169">
        <f>+'West Wing'!I28*-1</f>
        <v>0</v>
      </c>
      <c r="G28" s="169"/>
      <c r="H28" s="169"/>
      <c r="I28" s="169"/>
      <c r="J28" s="169"/>
      <c r="K28" s="171"/>
      <c r="L28" s="171"/>
      <c r="M28" s="171"/>
      <c r="N28" s="136">
        <f t="shared" si="0"/>
        <v>-75</v>
      </c>
      <c r="P28" s="77">
        <v>2200</v>
      </c>
      <c r="Q28" s="73">
        <f t="shared" si="1"/>
        <v>0</v>
      </c>
      <c r="R28" s="74">
        <f t="shared" si="2"/>
        <v>0</v>
      </c>
      <c r="S28">
        <v>-1</v>
      </c>
      <c r="T28">
        <f t="shared" si="3"/>
        <v>0</v>
      </c>
    </row>
    <row r="29" spans="1:25" x14ac:dyDescent="0.2">
      <c r="A29" s="29">
        <v>2300</v>
      </c>
      <c r="B29" s="251">
        <v>-125</v>
      </c>
      <c r="C29" s="169"/>
      <c r="D29" s="169"/>
      <c r="E29" s="169"/>
      <c r="F29" s="169">
        <f>+'West Wing'!I29*-1</f>
        <v>0</v>
      </c>
      <c r="G29" s="169"/>
      <c r="H29" s="169"/>
      <c r="I29" s="169">
        <v>25</v>
      </c>
      <c r="J29" s="169"/>
      <c r="K29" s="171"/>
      <c r="L29" s="171"/>
      <c r="M29" s="171"/>
      <c r="N29" s="136">
        <f t="shared" si="0"/>
        <v>-100</v>
      </c>
      <c r="P29" s="77">
        <v>2300</v>
      </c>
      <c r="Q29" s="73">
        <f t="shared" si="1"/>
        <v>0</v>
      </c>
      <c r="R29" s="74">
        <f t="shared" si="2"/>
        <v>0</v>
      </c>
      <c r="S29">
        <v>-1</v>
      </c>
      <c r="T29">
        <f t="shared" si="3"/>
        <v>0</v>
      </c>
    </row>
    <row r="30" spans="1:25" ht="13.5" thickBot="1" x14ac:dyDescent="0.25">
      <c r="A30" s="37">
        <v>2400</v>
      </c>
      <c r="B30" s="252">
        <v>-125</v>
      </c>
      <c r="C30" s="170"/>
      <c r="D30" s="170"/>
      <c r="E30" s="170"/>
      <c r="F30" s="170">
        <f>+'West Wing'!I29*-1</f>
        <v>0</v>
      </c>
      <c r="G30" s="170"/>
      <c r="H30" s="170"/>
      <c r="I30" s="170">
        <v>25</v>
      </c>
      <c r="J30" s="170"/>
      <c r="K30" s="214"/>
      <c r="L30" s="214"/>
      <c r="M30" s="214"/>
      <c r="N30" s="137">
        <f t="shared" si="0"/>
        <v>-100</v>
      </c>
      <c r="P30" s="78">
        <v>2400</v>
      </c>
      <c r="Q30" s="73">
        <f t="shared" si="1"/>
        <v>0</v>
      </c>
      <c r="R30" s="75">
        <f t="shared" si="2"/>
        <v>0</v>
      </c>
      <c r="S30">
        <v>-1</v>
      </c>
      <c r="T30">
        <f t="shared" si="3"/>
        <v>0</v>
      </c>
    </row>
    <row r="31" spans="1:25" ht="13.5" thickBot="1" x14ac:dyDescent="0.25">
      <c r="N31" s="70"/>
      <c r="P31" s="82" t="s">
        <v>36</v>
      </c>
      <c r="Q31" s="83">
        <f>SUM(Q7:Q30)</f>
        <v>0</v>
      </c>
      <c r="R31" s="84">
        <f>SUM(R7:R30)</f>
        <v>0</v>
      </c>
      <c r="T31" s="83">
        <f>SUM(T7:T30)</f>
        <v>0</v>
      </c>
    </row>
    <row r="32" spans="1:25" x14ac:dyDescent="0.2">
      <c r="B32" s="44">
        <f>SUM(B7:B31)</f>
        <v>-2200</v>
      </c>
      <c r="C32" s="177">
        <f t="shared" ref="C32:M32" si="4">SUM(C7:C30)</f>
        <v>0</v>
      </c>
      <c r="D32" s="178">
        <f t="shared" si="4"/>
        <v>0</v>
      </c>
      <c r="E32" s="177">
        <f t="shared" si="4"/>
        <v>0</v>
      </c>
      <c r="F32" s="177">
        <f t="shared" si="4"/>
        <v>0</v>
      </c>
      <c r="G32" s="177">
        <f t="shared" si="4"/>
        <v>0</v>
      </c>
      <c r="H32" s="177">
        <f t="shared" si="4"/>
        <v>0</v>
      </c>
      <c r="I32" s="177">
        <f t="shared" si="4"/>
        <v>200</v>
      </c>
      <c r="J32" s="177">
        <f t="shared" si="4"/>
        <v>0</v>
      </c>
      <c r="K32" s="177">
        <f t="shared" si="4"/>
        <v>0</v>
      </c>
      <c r="L32" s="177">
        <f t="shared" si="4"/>
        <v>0</v>
      </c>
      <c r="M32" s="177">
        <f t="shared" si="4"/>
        <v>0</v>
      </c>
      <c r="N32" s="178">
        <f>SUM(N7:N31)</f>
        <v>-2000</v>
      </c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</row>
    <row r="33" spans="3:3" x14ac:dyDescent="0.2"/>
    <row r="34" spans="3:3" x14ac:dyDescent="0.2">
      <c r="C34" s="174"/>
    </row>
    <row r="35" spans="3:3" x14ac:dyDescent="0.2"/>
    <row r="36" spans="3:3" x14ac:dyDescent="0.2"/>
    <row r="37" spans="3:3" x14ac:dyDescent="0.2"/>
    <row r="38" spans="3:3" x14ac:dyDescent="0.2"/>
    <row r="39" spans="3:3" x14ac:dyDescent="0.2"/>
    <row r="40" spans="3:3" x14ac:dyDescent="0.2"/>
    <row r="41" spans="3:3" x14ac:dyDescent="0.2"/>
    <row r="42" spans="3:3" x14ac:dyDescent="0.2"/>
    <row r="43" spans="3:3" x14ac:dyDescent="0.2"/>
    <row r="44" spans="3:3" x14ac:dyDescent="0.2"/>
    <row r="45" spans="3:3" x14ac:dyDescent="0.2"/>
    <row r="46" spans="3:3" x14ac:dyDescent="0.2"/>
    <row r="47" spans="3:3" x14ac:dyDescent="0.2"/>
    <row r="48" spans="3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6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4">
    <pageSetUpPr autoPageBreaks="0" fitToPage="1"/>
  </sheetPr>
  <dimension ref="A1:J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4.140625" customWidth="1"/>
    <col min="6" max="6" width="14.5703125" customWidth="1"/>
    <col min="7" max="7" width="11.7109375" customWidth="1"/>
    <col min="8" max="8" width="13" customWidth="1"/>
    <col min="9" max="9" width="11.7109375" customWidth="1"/>
    <col min="10" max="10" width="10.85546875" customWidth="1"/>
    <col min="11" max="11" width="11" customWidth="1"/>
    <col min="12" max="14" width="6.5703125" customWidth="1"/>
    <col min="15" max="15" width="7.85546875" customWidth="1"/>
    <col min="16" max="16" width="7.5703125" customWidth="1"/>
    <col min="17" max="17" width="7.42578125" customWidth="1"/>
    <col min="18" max="18" width="9.28515625" customWidth="1"/>
    <col min="19" max="19" width="7.85546875" customWidth="1"/>
    <col min="20" max="20" width="12.28515625" customWidth="1"/>
  </cols>
  <sheetData>
    <row r="1" spans="1:10" x14ac:dyDescent="0.2">
      <c r="A1" s="88">
        <f>+'PV-SHAPE'!A1</f>
        <v>37250</v>
      </c>
      <c r="B1" s="153">
        <f>WEEKDAY(A1)</f>
        <v>3</v>
      </c>
    </row>
    <row r="2" spans="1:10" x14ac:dyDescent="0.2">
      <c r="A2" s="38" t="s">
        <v>19</v>
      </c>
    </row>
    <row r="3" spans="1:10" x14ac:dyDescent="0.2">
      <c r="A3" s="39" t="s">
        <v>20</v>
      </c>
      <c r="E3" s="219"/>
      <c r="F3" s="219" t="s">
        <v>148</v>
      </c>
      <c r="H3" t="s">
        <v>148</v>
      </c>
      <c r="I3" t="s">
        <v>148</v>
      </c>
    </row>
    <row r="4" spans="1:10" x14ac:dyDescent="0.2">
      <c r="A4" s="30" t="s">
        <v>14</v>
      </c>
      <c r="B4" s="40" t="s">
        <v>151</v>
      </c>
      <c r="C4" s="158" t="s">
        <v>67</v>
      </c>
      <c r="D4" s="158"/>
      <c r="E4" s="127" t="s">
        <v>73</v>
      </c>
      <c r="F4" s="127" t="s">
        <v>145</v>
      </c>
      <c r="G4" s="141"/>
      <c r="H4" s="48" t="s">
        <v>149</v>
      </c>
      <c r="I4" s="48" t="s">
        <v>149</v>
      </c>
      <c r="J4" s="100" t="s">
        <v>18</v>
      </c>
    </row>
    <row r="5" spans="1:10" x14ac:dyDescent="0.2">
      <c r="A5" s="31" t="s">
        <v>15</v>
      </c>
      <c r="B5" s="42" t="s">
        <v>21</v>
      </c>
      <c r="C5" s="159" t="s">
        <v>103</v>
      </c>
      <c r="D5" s="159"/>
      <c r="E5" s="160" t="s">
        <v>66</v>
      </c>
      <c r="F5" s="160" t="s">
        <v>146</v>
      </c>
      <c r="G5" s="168"/>
      <c r="H5" s="107" t="s">
        <v>150</v>
      </c>
      <c r="I5" s="107" t="s">
        <v>150</v>
      </c>
      <c r="J5" s="104"/>
    </row>
    <row r="6" spans="1:10" x14ac:dyDescent="0.2">
      <c r="A6" s="32" t="s">
        <v>16</v>
      </c>
      <c r="B6" s="41"/>
      <c r="C6" s="172"/>
      <c r="D6" s="165"/>
      <c r="E6" s="179"/>
      <c r="F6" s="179"/>
      <c r="G6" s="90"/>
      <c r="H6" s="109"/>
      <c r="I6" s="91"/>
      <c r="J6" s="105"/>
    </row>
    <row r="7" spans="1:10" x14ac:dyDescent="0.2">
      <c r="A7" s="95"/>
      <c r="B7" s="96"/>
      <c r="C7" s="162"/>
      <c r="D7" s="162"/>
      <c r="E7" s="162"/>
      <c r="F7" s="280"/>
      <c r="G7" s="240"/>
      <c r="H7" s="283"/>
      <c r="I7" s="283"/>
      <c r="J7" s="106"/>
    </row>
    <row r="8" spans="1:10" x14ac:dyDescent="0.2">
      <c r="A8" s="36">
        <v>100</v>
      </c>
      <c r="C8" s="215"/>
      <c r="D8" s="215"/>
      <c r="E8" s="169"/>
      <c r="F8" s="169"/>
      <c r="G8" s="171"/>
      <c r="H8" s="171"/>
      <c r="I8" s="171"/>
      <c r="J8" s="101">
        <f t="shared" ref="J8:J31" si="0">SUM(B8:I8)</f>
        <v>0</v>
      </c>
    </row>
    <row r="9" spans="1:10" x14ac:dyDescent="0.2">
      <c r="A9" s="29">
        <v>200</v>
      </c>
      <c r="C9" s="215"/>
      <c r="D9" s="215"/>
      <c r="E9" s="169"/>
      <c r="F9" s="169"/>
      <c r="G9" s="171"/>
      <c r="H9" s="171"/>
      <c r="I9" s="171"/>
      <c r="J9" s="102">
        <f t="shared" si="0"/>
        <v>0</v>
      </c>
    </row>
    <row r="10" spans="1:10" x14ac:dyDescent="0.2">
      <c r="A10" s="29">
        <v>300</v>
      </c>
      <c r="C10" s="215"/>
      <c r="D10" s="215"/>
      <c r="E10" s="169"/>
      <c r="F10" s="169"/>
      <c r="G10" s="171"/>
      <c r="H10" s="171"/>
      <c r="I10" s="171"/>
      <c r="J10" s="102">
        <f t="shared" si="0"/>
        <v>0</v>
      </c>
    </row>
    <row r="11" spans="1:10" x14ac:dyDescent="0.2">
      <c r="A11" s="29">
        <v>400</v>
      </c>
      <c r="C11" s="215"/>
      <c r="D11" s="215"/>
      <c r="E11" s="169"/>
      <c r="F11" s="169"/>
      <c r="G11" s="171"/>
      <c r="H11" s="171"/>
      <c r="I11" s="171"/>
      <c r="J11" s="102">
        <f t="shared" si="0"/>
        <v>0</v>
      </c>
    </row>
    <row r="12" spans="1:10" x14ac:dyDescent="0.2">
      <c r="A12" s="29">
        <v>500</v>
      </c>
      <c r="C12" s="215"/>
      <c r="D12" s="215"/>
      <c r="E12" s="169"/>
      <c r="F12" s="169"/>
      <c r="G12" s="171"/>
      <c r="H12" s="171"/>
      <c r="I12" s="171"/>
      <c r="J12" s="102">
        <f t="shared" si="0"/>
        <v>0</v>
      </c>
    </row>
    <row r="13" spans="1:10" x14ac:dyDescent="0.2">
      <c r="A13" s="29">
        <v>600</v>
      </c>
      <c r="C13" s="215"/>
      <c r="D13" s="215"/>
      <c r="E13" s="169"/>
      <c r="F13" s="169"/>
      <c r="G13" s="171"/>
      <c r="H13" s="171"/>
      <c r="I13" s="171"/>
      <c r="J13" s="102">
        <f t="shared" si="0"/>
        <v>0</v>
      </c>
    </row>
    <row r="14" spans="1:10" x14ac:dyDescent="0.2">
      <c r="A14" s="29">
        <v>700</v>
      </c>
      <c r="C14" s="215"/>
      <c r="D14" s="215"/>
      <c r="E14" s="46"/>
      <c r="F14" s="46"/>
      <c r="G14" s="171"/>
      <c r="H14" s="171"/>
      <c r="I14" s="171"/>
      <c r="J14" s="102">
        <f t="shared" si="0"/>
        <v>0</v>
      </c>
    </row>
    <row r="15" spans="1:10" x14ac:dyDescent="0.2">
      <c r="A15" s="29">
        <v>800</v>
      </c>
      <c r="C15" s="215"/>
      <c r="D15" s="215"/>
      <c r="E15" s="46"/>
      <c r="F15" s="46"/>
      <c r="G15" s="171"/>
      <c r="H15" s="171"/>
      <c r="I15" s="171"/>
      <c r="J15" s="102">
        <f t="shared" si="0"/>
        <v>0</v>
      </c>
    </row>
    <row r="16" spans="1:10" x14ac:dyDescent="0.2">
      <c r="A16" s="29">
        <v>900</v>
      </c>
      <c r="C16" s="215"/>
      <c r="D16" s="215"/>
      <c r="E16" s="46"/>
      <c r="F16" s="46"/>
      <c r="G16" s="171"/>
      <c r="H16" s="171"/>
      <c r="I16" s="171"/>
      <c r="J16" s="102">
        <f t="shared" si="0"/>
        <v>0</v>
      </c>
    </row>
    <row r="17" spans="1:10" x14ac:dyDescent="0.2">
      <c r="A17" s="29">
        <v>1000</v>
      </c>
      <c r="C17" s="215"/>
      <c r="D17" s="215"/>
      <c r="E17" s="46"/>
      <c r="F17" s="46"/>
      <c r="G17" s="171"/>
      <c r="H17" s="171"/>
      <c r="I17" s="171"/>
      <c r="J17" s="102">
        <f t="shared" si="0"/>
        <v>0</v>
      </c>
    </row>
    <row r="18" spans="1:10" x14ac:dyDescent="0.2">
      <c r="A18" s="29">
        <v>1100</v>
      </c>
      <c r="C18" s="215"/>
      <c r="D18" s="215"/>
      <c r="E18" s="46"/>
      <c r="F18" s="46"/>
      <c r="G18" s="171"/>
      <c r="H18" s="171"/>
      <c r="I18" s="171"/>
      <c r="J18" s="102">
        <f t="shared" si="0"/>
        <v>0</v>
      </c>
    </row>
    <row r="19" spans="1:10" x14ac:dyDescent="0.2">
      <c r="A19" s="29">
        <v>1200</v>
      </c>
      <c r="C19" s="215"/>
      <c r="D19" s="215"/>
      <c r="E19" s="46"/>
      <c r="F19" s="46"/>
      <c r="G19" s="171"/>
      <c r="H19" s="171"/>
      <c r="I19" s="171"/>
      <c r="J19" s="102">
        <f t="shared" si="0"/>
        <v>0</v>
      </c>
    </row>
    <row r="20" spans="1:10" x14ac:dyDescent="0.2">
      <c r="A20" s="29">
        <v>1300</v>
      </c>
      <c r="C20" s="215"/>
      <c r="D20" s="215"/>
      <c r="E20" s="46"/>
      <c r="F20" s="46"/>
      <c r="G20" s="171"/>
      <c r="H20" s="171"/>
      <c r="I20" s="171"/>
      <c r="J20" s="102">
        <f t="shared" si="0"/>
        <v>0</v>
      </c>
    </row>
    <row r="21" spans="1:10" x14ac:dyDescent="0.2">
      <c r="A21" s="29">
        <v>1400</v>
      </c>
      <c r="C21" s="215"/>
      <c r="D21" s="215"/>
      <c r="E21" s="46"/>
      <c r="F21" s="46"/>
      <c r="G21" s="171"/>
      <c r="H21" s="171"/>
      <c r="I21" s="171"/>
      <c r="J21" s="102">
        <f t="shared" si="0"/>
        <v>0</v>
      </c>
    </row>
    <row r="22" spans="1:10" x14ac:dyDescent="0.2">
      <c r="A22" s="29">
        <v>1500</v>
      </c>
      <c r="C22" s="215"/>
      <c r="D22" s="215"/>
      <c r="E22" s="46"/>
      <c r="F22" s="46"/>
      <c r="G22" s="171"/>
      <c r="H22" s="171"/>
      <c r="I22" s="171"/>
      <c r="J22" s="102">
        <f t="shared" si="0"/>
        <v>0</v>
      </c>
    </row>
    <row r="23" spans="1:10" x14ac:dyDescent="0.2">
      <c r="A23" s="29">
        <v>1600</v>
      </c>
      <c r="C23" s="215"/>
      <c r="D23" s="215"/>
      <c r="E23" s="46"/>
      <c r="F23" s="46"/>
      <c r="G23" s="171"/>
      <c r="H23" s="171"/>
      <c r="I23" s="171"/>
      <c r="J23" s="102">
        <f t="shared" si="0"/>
        <v>0</v>
      </c>
    </row>
    <row r="24" spans="1:10" x14ac:dyDescent="0.2">
      <c r="A24" s="29">
        <v>1700</v>
      </c>
      <c r="C24" s="215"/>
      <c r="D24" s="215"/>
      <c r="E24" s="46"/>
      <c r="F24" s="46"/>
      <c r="G24" s="171"/>
      <c r="H24" s="171"/>
      <c r="I24" s="171"/>
      <c r="J24" s="102">
        <f t="shared" si="0"/>
        <v>0</v>
      </c>
    </row>
    <row r="25" spans="1:10" x14ac:dyDescent="0.2">
      <c r="A25" s="29">
        <v>1800</v>
      </c>
      <c r="C25" s="215"/>
      <c r="D25" s="215"/>
      <c r="E25" s="46"/>
      <c r="F25" s="46"/>
      <c r="G25" s="171"/>
      <c r="H25" s="171"/>
      <c r="I25" s="171"/>
      <c r="J25" s="102">
        <f t="shared" si="0"/>
        <v>0</v>
      </c>
    </row>
    <row r="26" spans="1:10" x14ac:dyDescent="0.2">
      <c r="A26" s="29">
        <v>1900</v>
      </c>
      <c r="C26" s="215"/>
      <c r="D26" s="215"/>
      <c r="E26" s="46"/>
      <c r="F26" s="46"/>
      <c r="G26" s="171"/>
      <c r="H26" s="171"/>
      <c r="I26" s="171"/>
      <c r="J26" s="102">
        <f t="shared" si="0"/>
        <v>0</v>
      </c>
    </row>
    <row r="27" spans="1:10" x14ac:dyDescent="0.2">
      <c r="A27" s="29">
        <v>2000</v>
      </c>
      <c r="C27" s="215"/>
      <c r="D27" s="215"/>
      <c r="E27" s="46"/>
      <c r="F27" s="46"/>
      <c r="G27" s="171"/>
      <c r="H27" s="171"/>
      <c r="I27" s="171"/>
      <c r="J27" s="102">
        <f t="shared" si="0"/>
        <v>0</v>
      </c>
    </row>
    <row r="28" spans="1:10" x14ac:dyDescent="0.2">
      <c r="A28" s="29">
        <v>2100</v>
      </c>
      <c r="C28" s="215"/>
      <c r="D28" s="215"/>
      <c r="E28" s="46"/>
      <c r="F28" s="46"/>
      <c r="G28" s="171"/>
      <c r="H28" s="171"/>
      <c r="I28" s="171"/>
      <c r="J28" s="102">
        <f t="shared" si="0"/>
        <v>0</v>
      </c>
    </row>
    <row r="29" spans="1:10" x14ac:dyDescent="0.2">
      <c r="A29" s="29">
        <v>2200</v>
      </c>
      <c r="C29" s="215"/>
      <c r="D29" s="215"/>
      <c r="E29" s="46"/>
      <c r="F29" s="46"/>
      <c r="G29" s="171"/>
      <c r="H29" s="171"/>
      <c r="I29" s="171"/>
      <c r="J29" s="102">
        <f t="shared" si="0"/>
        <v>0</v>
      </c>
    </row>
    <row r="30" spans="1:10" x14ac:dyDescent="0.2">
      <c r="A30" s="29">
        <v>2300</v>
      </c>
      <c r="C30" s="215"/>
      <c r="D30" s="215"/>
      <c r="E30" s="169"/>
      <c r="F30" s="169"/>
      <c r="G30" s="171"/>
      <c r="H30" s="171"/>
      <c r="I30" s="171"/>
      <c r="J30" s="102">
        <f t="shared" si="0"/>
        <v>0</v>
      </c>
    </row>
    <row r="31" spans="1:10" x14ac:dyDescent="0.2">
      <c r="A31" s="37">
        <v>2400</v>
      </c>
      <c r="B31" s="43"/>
      <c r="C31" s="216"/>
      <c r="D31" s="216"/>
      <c r="E31" s="170"/>
      <c r="F31" s="170"/>
      <c r="G31" s="214"/>
      <c r="H31" s="214"/>
      <c r="I31" s="214"/>
      <c r="J31" s="103">
        <f t="shared" si="0"/>
        <v>0</v>
      </c>
    </row>
    <row r="33" spans="2:10" x14ac:dyDescent="0.2">
      <c r="B33" s="44">
        <f>SUM(B8:B32)</f>
        <v>0</v>
      </c>
      <c r="C33" s="44">
        <f t="shared" ref="C33:H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>SUM(I31:I31)</f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3">
    <pageSetUpPr autoPageBreaks="0" fitToPage="1"/>
  </sheetPr>
  <dimension ref="A1:J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6.28515625" customWidth="1"/>
    <col min="7" max="7" width="11.7109375" customWidth="1"/>
    <col min="8" max="8" width="13" customWidth="1"/>
    <col min="9" max="9" width="11.7109375" customWidth="1"/>
    <col min="10" max="10" width="10.85546875" customWidth="1"/>
    <col min="11" max="11" width="11" customWidth="1"/>
    <col min="12" max="14" width="6.5703125" customWidth="1"/>
    <col min="15" max="15" width="7.85546875" customWidth="1"/>
    <col min="16" max="16" width="7.5703125" customWidth="1"/>
    <col min="17" max="17" width="7.42578125" customWidth="1"/>
    <col min="18" max="18" width="9.28515625" customWidth="1"/>
    <col min="19" max="19" width="7.85546875" customWidth="1"/>
    <col min="20" max="20" width="12.28515625" customWidth="1"/>
  </cols>
  <sheetData>
    <row r="1" spans="1:10" x14ac:dyDescent="0.2">
      <c r="A1" s="88">
        <f>+'PV-SHAPE'!A1+1</f>
        <v>37251</v>
      </c>
      <c r="B1" s="153">
        <f>WEEKDAY(A1)</f>
        <v>4</v>
      </c>
    </row>
    <row r="2" spans="1:10" x14ac:dyDescent="0.2">
      <c r="A2" s="38" t="s">
        <v>19</v>
      </c>
    </row>
    <row r="3" spans="1:10" x14ac:dyDescent="0.2">
      <c r="A3" s="39" t="s">
        <v>20</v>
      </c>
      <c r="E3" s="219"/>
      <c r="F3" s="219"/>
      <c r="H3" s="219" t="s">
        <v>148</v>
      </c>
      <c r="I3" s="219" t="s">
        <v>148</v>
      </c>
    </row>
    <row r="4" spans="1:10" x14ac:dyDescent="0.2">
      <c r="A4" s="30" t="s">
        <v>14</v>
      </c>
      <c r="B4" s="40" t="s">
        <v>111</v>
      </c>
      <c r="C4" s="158" t="s">
        <v>67</v>
      </c>
      <c r="D4" s="158"/>
      <c r="E4" s="127" t="s">
        <v>73</v>
      </c>
      <c r="F4" s="127" t="s">
        <v>145</v>
      </c>
      <c r="G4" s="141"/>
      <c r="H4" s="48" t="s">
        <v>149</v>
      </c>
      <c r="I4" s="48" t="s">
        <v>149</v>
      </c>
      <c r="J4" s="100" t="s">
        <v>18</v>
      </c>
    </row>
    <row r="5" spans="1:10" x14ac:dyDescent="0.2">
      <c r="A5" s="31" t="s">
        <v>15</v>
      </c>
      <c r="B5" s="42" t="s">
        <v>21</v>
      </c>
      <c r="C5" s="159" t="s">
        <v>103</v>
      </c>
      <c r="D5" s="159"/>
      <c r="E5" s="160" t="s">
        <v>66</v>
      </c>
      <c r="F5" s="160" t="s">
        <v>146</v>
      </c>
      <c r="G5" s="168"/>
      <c r="H5" s="107" t="s">
        <v>150</v>
      </c>
      <c r="I5" s="107" t="s">
        <v>150</v>
      </c>
      <c r="J5" s="104"/>
    </row>
    <row r="6" spans="1:10" x14ac:dyDescent="0.2">
      <c r="A6" s="32" t="s">
        <v>16</v>
      </c>
      <c r="B6" s="41"/>
      <c r="C6" s="172"/>
      <c r="D6" s="165"/>
      <c r="E6" s="179"/>
      <c r="F6" s="179"/>
      <c r="G6" s="90"/>
      <c r="H6" s="91"/>
      <c r="I6" s="91"/>
      <c r="J6" s="105"/>
    </row>
    <row r="7" spans="1:10" x14ac:dyDescent="0.2">
      <c r="A7" s="95"/>
      <c r="B7" s="96"/>
      <c r="C7" s="162"/>
      <c r="D7" s="162"/>
      <c r="E7" s="162">
        <v>19.75</v>
      </c>
      <c r="F7" s="98"/>
      <c r="G7" s="240"/>
      <c r="H7" s="283" t="s">
        <v>192</v>
      </c>
      <c r="I7" s="283"/>
      <c r="J7" s="106"/>
    </row>
    <row r="8" spans="1:10" x14ac:dyDescent="0.2">
      <c r="A8" s="36">
        <v>100</v>
      </c>
      <c r="C8" s="215"/>
      <c r="D8" s="215"/>
      <c r="E8" s="169">
        <v>25</v>
      </c>
      <c r="F8" s="169"/>
      <c r="G8" s="171"/>
      <c r="H8" s="171">
        <v>-25</v>
      </c>
      <c r="I8" s="171"/>
      <c r="J8" s="101">
        <f t="shared" ref="J8:J31" si="0">SUM(B8:I8)</f>
        <v>0</v>
      </c>
    </row>
    <row r="9" spans="1:10" x14ac:dyDescent="0.2">
      <c r="A9" s="29">
        <v>200</v>
      </c>
      <c r="C9" s="215"/>
      <c r="D9" s="215"/>
      <c r="E9" s="169">
        <v>25</v>
      </c>
      <c r="F9" s="169"/>
      <c r="G9" s="171"/>
      <c r="H9" s="171">
        <v>-25</v>
      </c>
      <c r="I9" s="171"/>
      <c r="J9" s="102">
        <f t="shared" si="0"/>
        <v>0</v>
      </c>
    </row>
    <row r="10" spans="1:10" x14ac:dyDescent="0.2">
      <c r="A10" s="29">
        <v>300</v>
      </c>
      <c r="C10" s="215"/>
      <c r="D10" s="215"/>
      <c r="E10" s="169">
        <v>25</v>
      </c>
      <c r="F10" s="169"/>
      <c r="G10" s="171"/>
      <c r="H10" s="171">
        <v>-25</v>
      </c>
      <c r="I10" s="171"/>
      <c r="J10" s="102">
        <f t="shared" si="0"/>
        <v>0</v>
      </c>
    </row>
    <row r="11" spans="1:10" x14ac:dyDescent="0.2">
      <c r="A11" s="29">
        <v>400</v>
      </c>
      <c r="C11" s="215"/>
      <c r="D11" s="215"/>
      <c r="E11" s="169">
        <v>25</v>
      </c>
      <c r="F11" s="169"/>
      <c r="G11" s="171"/>
      <c r="H11" s="171">
        <v>-25</v>
      </c>
      <c r="I11" s="171"/>
      <c r="J11" s="102">
        <f t="shared" si="0"/>
        <v>0</v>
      </c>
    </row>
    <row r="12" spans="1:10" x14ac:dyDescent="0.2">
      <c r="A12" s="29">
        <v>500</v>
      </c>
      <c r="C12" s="215"/>
      <c r="D12" s="215"/>
      <c r="E12" s="169">
        <v>25</v>
      </c>
      <c r="F12" s="169"/>
      <c r="G12" s="171"/>
      <c r="H12" s="171">
        <v>-25</v>
      </c>
      <c r="I12" s="171"/>
      <c r="J12" s="102">
        <f t="shared" si="0"/>
        <v>0</v>
      </c>
    </row>
    <row r="13" spans="1:10" x14ac:dyDescent="0.2">
      <c r="A13" s="29">
        <v>600</v>
      </c>
      <c r="C13" s="215"/>
      <c r="D13" s="215"/>
      <c r="E13" s="169">
        <v>25</v>
      </c>
      <c r="F13" s="169"/>
      <c r="G13" s="171"/>
      <c r="H13" s="171">
        <v>-25</v>
      </c>
      <c r="I13" s="171"/>
      <c r="J13" s="102">
        <f t="shared" si="0"/>
        <v>0</v>
      </c>
    </row>
    <row r="14" spans="1:10" x14ac:dyDescent="0.2">
      <c r="A14" s="29">
        <v>700</v>
      </c>
      <c r="C14" s="215"/>
      <c r="D14" s="215"/>
      <c r="E14" s="169">
        <v>25</v>
      </c>
      <c r="F14" s="169"/>
      <c r="G14" s="171"/>
      <c r="H14" s="171">
        <v>-25</v>
      </c>
      <c r="I14" s="171"/>
      <c r="J14" s="102">
        <f t="shared" si="0"/>
        <v>0</v>
      </c>
    </row>
    <row r="15" spans="1:10" x14ac:dyDescent="0.2">
      <c r="A15" s="29">
        <v>800</v>
      </c>
      <c r="C15" s="215"/>
      <c r="D15" s="215"/>
      <c r="E15" s="169">
        <v>25</v>
      </c>
      <c r="F15" s="169"/>
      <c r="G15" s="171"/>
      <c r="H15" s="171">
        <v>-25</v>
      </c>
      <c r="I15" s="171"/>
      <c r="J15" s="102">
        <f t="shared" si="0"/>
        <v>0</v>
      </c>
    </row>
    <row r="16" spans="1:10" x14ac:dyDescent="0.2">
      <c r="A16" s="29">
        <v>900</v>
      </c>
      <c r="C16" s="215"/>
      <c r="D16" s="215"/>
      <c r="E16" s="169">
        <v>25</v>
      </c>
      <c r="F16" s="169"/>
      <c r="G16" s="171"/>
      <c r="H16" s="171">
        <v>-25</v>
      </c>
      <c r="I16" s="171"/>
      <c r="J16" s="102">
        <f t="shared" si="0"/>
        <v>0</v>
      </c>
    </row>
    <row r="17" spans="1:10" x14ac:dyDescent="0.2">
      <c r="A17" s="29">
        <v>1000</v>
      </c>
      <c r="C17" s="215"/>
      <c r="D17" s="215"/>
      <c r="E17" s="169">
        <v>25</v>
      </c>
      <c r="F17" s="169"/>
      <c r="G17" s="171"/>
      <c r="H17" s="171">
        <v>-25</v>
      </c>
      <c r="I17" s="171"/>
      <c r="J17" s="102">
        <f t="shared" si="0"/>
        <v>0</v>
      </c>
    </row>
    <row r="18" spans="1:10" x14ac:dyDescent="0.2">
      <c r="A18" s="29">
        <v>1100</v>
      </c>
      <c r="C18" s="215"/>
      <c r="D18" s="215"/>
      <c r="E18" s="169">
        <v>25</v>
      </c>
      <c r="F18" s="169"/>
      <c r="G18" s="171"/>
      <c r="H18" s="171">
        <v>-25</v>
      </c>
      <c r="I18" s="171"/>
      <c r="J18" s="102">
        <f t="shared" si="0"/>
        <v>0</v>
      </c>
    </row>
    <row r="19" spans="1:10" x14ac:dyDescent="0.2">
      <c r="A19" s="29">
        <v>1200</v>
      </c>
      <c r="C19" s="215"/>
      <c r="D19" s="215"/>
      <c r="E19" s="169">
        <v>25</v>
      </c>
      <c r="F19" s="169"/>
      <c r="G19" s="171"/>
      <c r="H19" s="171">
        <v>-25</v>
      </c>
      <c r="I19" s="171"/>
      <c r="J19" s="102">
        <f t="shared" si="0"/>
        <v>0</v>
      </c>
    </row>
    <row r="20" spans="1:10" x14ac:dyDescent="0.2">
      <c r="A20" s="29">
        <v>1300</v>
      </c>
      <c r="C20" s="215"/>
      <c r="D20" s="215"/>
      <c r="E20" s="169">
        <v>25</v>
      </c>
      <c r="F20" s="169"/>
      <c r="G20" s="171"/>
      <c r="H20" s="171">
        <v>-25</v>
      </c>
      <c r="I20" s="171"/>
      <c r="J20" s="102">
        <f t="shared" si="0"/>
        <v>0</v>
      </c>
    </row>
    <row r="21" spans="1:10" x14ac:dyDescent="0.2">
      <c r="A21" s="29">
        <v>1400</v>
      </c>
      <c r="C21" s="215"/>
      <c r="D21" s="215"/>
      <c r="E21" s="169">
        <v>25</v>
      </c>
      <c r="F21" s="169"/>
      <c r="G21" s="171"/>
      <c r="H21" s="171">
        <v>-25</v>
      </c>
      <c r="I21" s="171"/>
      <c r="J21" s="102">
        <f t="shared" si="0"/>
        <v>0</v>
      </c>
    </row>
    <row r="22" spans="1:10" x14ac:dyDescent="0.2">
      <c r="A22" s="29">
        <v>1500</v>
      </c>
      <c r="C22" s="215"/>
      <c r="D22" s="215"/>
      <c r="E22" s="169">
        <v>25</v>
      </c>
      <c r="F22" s="169"/>
      <c r="G22" s="171"/>
      <c r="H22" s="171">
        <v>-25</v>
      </c>
      <c r="I22" s="171"/>
      <c r="J22" s="102">
        <f t="shared" si="0"/>
        <v>0</v>
      </c>
    </row>
    <row r="23" spans="1:10" x14ac:dyDescent="0.2">
      <c r="A23" s="29">
        <v>1600</v>
      </c>
      <c r="C23" s="215"/>
      <c r="D23" s="215"/>
      <c r="E23" s="169">
        <v>25</v>
      </c>
      <c r="F23" s="169"/>
      <c r="G23" s="171"/>
      <c r="H23" s="171">
        <v>-25</v>
      </c>
      <c r="I23" s="171"/>
      <c r="J23" s="102">
        <f t="shared" si="0"/>
        <v>0</v>
      </c>
    </row>
    <row r="24" spans="1:10" x14ac:dyDescent="0.2">
      <c r="A24" s="29">
        <v>1700</v>
      </c>
      <c r="C24" s="215"/>
      <c r="D24" s="215"/>
      <c r="E24" s="169">
        <v>25</v>
      </c>
      <c r="F24" s="169"/>
      <c r="G24" s="171"/>
      <c r="H24" s="171">
        <v>-25</v>
      </c>
      <c r="I24" s="171"/>
      <c r="J24" s="102">
        <f t="shared" si="0"/>
        <v>0</v>
      </c>
    </row>
    <row r="25" spans="1:10" x14ac:dyDescent="0.2">
      <c r="A25" s="29">
        <v>1800</v>
      </c>
      <c r="C25" s="215"/>
      <c r="D25" s="215"/>
      <c r="E25" s="169">
        <v>25</v>
      </c>
      <c r="F25" s="169"/>
      <c r="G25" s="171"/>
      <c r="H25" s="171">
        <v>-25</v>
      </c>
      <c r="I25" s="171"/>
      <c r="J25" s="102">
        <f t="shared" si="0"/>
        <v>0</v>
      </c>
    </row>
    <row r="26" spans="1:10" x14ac:dyDescent="0.2">
      <c r="A26" s="29">
        <v>1900</v>
      </c>
      <c r="C26" s="215"/>
      <c r="D26" s="215"/>
      <c r="E26" s="169">
        <v>25</v>
      </c>
      <c r="F26" s="169"/>
      <c r="G26" s="171"/>
      <c r="H26" s="171">
        <v>-25</v>
      </c>
      <c r="I26" s="171"/>
      <c r="J26" s="102">
        <f t="shared" si="0"/>
        <v>0</v>
      </c>
    </row>
    <row r="27" spans="1:10" x14ac:dyDescent="0.2">
      <c r="A27" s="29">
        <v>2000</v>
      </c>
      <c r="C27" s="215"/>
      <c r="D27" s="215"/>
      <c r="E27" s="169">
        <v>25</v>
      </c>
      <c r="F27" s="169"/>
      <c r="G27" s="171"/>
      <c r="H27" s="171">
        <v>-25</v>
      </c>
      <c r="I27" s="171"/>
      <c r="J27" s="102">
        <f t="shared" si="0"/>
        <v>0</v>
      </c>
    </row>
    <row r="28" spans="1:10" x14ac:dyDescent="0.2">
      <c r="A28" s="29">
        <v>2100</v>
      </c>
      <c r="C28" s="215"/>
      <c r="D28" s="215"/>
      <c r="E28" s="169">
        <v>25</v>
      </c>
      <c r="F28" s="169"/>
      <c r="G28" s="171"/>
      <c r="H28" s="171">
        <v>-25</v>
      </c>
      <c r="I28" s="171"/>
      <c r="J28" s="102">
        <f t="shared" si="0"/>
        <v>0</v>
      </c>
    </row>
    <row r="29" spans="1:10" x14ac:dyDescent="0.2">
      <c r="A29" s="29">
        <v>2200</v>
      </c>
      <c r="C29" s="215"/>
      <c r="D29" s="215"/>
      <c r="E29" s="169">
        <v>25</v>
      </c>
      <c r="F29" s="169"/>
      <c r="G29" s="171"/>
      <c r="H29" s="171">
        <v>-25</v>
      </c>
      <c r="I29" s="171"/>
      <c r="J29" s="102">
        <f t="shared" si="0"/>
        <v>0</v>
      </c>
    </row>
    <row r="30" spans="1:10" x14ac:dyDescent="0.2">
      <c r="A30" s="29">
        <v>2300</v>
      </c>
      <c r="C30" s="215"/>
      <c r="D30" s="215"/>
      <c r="E30" s="169">
        <v>25</v>
      </c>
      <c r="F30" s="169"/>
      <c r="G30" s="171"/>
      <c r="H30" s="171">
        <v>-25</v>
      </c>
      <c r="I30" s="171"/>
      <c r="J30" s="102">
        <f t="shared" si="0"/>
        <v>0</v>
      </c>
    </row>
    <row r="31" spans="1:10" x14ac:dyDescent="0.2">
      <c r="A31" s="37">
        <v>2400</v>
      </c>
      <c r="B31" s="43"/>
      <c r="C31" s="216"/>
      <c r="D31" s="216"/>
      <c r="E31" s="170">
        <v>25</v>
      </c>
      <c r="F31" s="170"/>
      <c r="G31" s="214"/>
      <c r="H31" s="214">
        <v>-25</v>
      </c>
      <c r="I31" s="214"/>
      <c r="J31" s="103">
        <f t="shared" si="0"/>
        <v>0</v>
      </c>
    </row>
    <row r="33" spans="2:10" x14ac:dyDescent="0.2">
      <c r="B33" s="269">
        <f>SUM(B8:B32)</f>
        <v>0</v>
      </c>
      <c r="C33" s="177">
        <f t="shared" ref="C33:H33" si="1">SUM(C8:C31)</f>
        <v>0</v>
      </c>
      <c r="D33" s="177">
        <f t="shared" si="1"/>
        <v>0</v>
      </c>
      <c r="E33" s="177">
        <f t="shared" si="1"/>
        <v>600</v>
      </c>
      <c r="F33" s="177">
        <f t="shared" si="1"/>
        <v>0</v>
      </c>
      <c r="G33" s="177">
        <f t="shared" si="1"/>
        <v>0</v>
      </c>
      <c r="H33" s="177">
        <f t="shared" si="1"/>
        <v>-600</v>
      </c>
      <c r="I33" s="177">
        <f>SUM(I31:I31)</f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5">
    <pageSetUpPr fitToPage="1"/>
  </sheetPr>
  <dimension ref="A1:W16391"/>
  <sheetViews>
    <sheetView workbookViewId="0"/>
  </sheetViews>
  <sheetFormatPr defaultRowHeight="12.75" zeroHeight="1" x14ac:dyDescent="0.2"/>
  <cols>
    <col min="1" max="1" width="10.28515625" customWidth="1"/>
    <col min="2" max="2" width="16.42578125" customWidth="1"/>
    <col min="3" max="9" width="16.5703125" customWidth="1"/>
    <col min="10" max="11" width="13.140625" customWidth="1"/>
    <col min="12" max="12" width="12.5703125" customWidth="1"/>
    <col min="13" max="13" width="7.7109375" customWidth="1"/>
    <col min="14" max="14" width="10.85546875" customWidth="1"/>
    <col min="15" max="15" width="11" customWidth="1"/>
    <col min="16" max="16" width="10.28515625" bestFit="1" customWidth="1"/>
    <col min="17" max="17" width="10" customWidth="1"/>
    <col min="18" max="18" width="10.28515625" customWidth="1"/>
    <col min="19" max="24" width="6.5703125" customWidth="1"/>
    <col min="25" max="25" width="7.85546875" customWidth="1"/>
    <col min="26" max="26" width="7.5703125" customWidth="1"/>
    <col min="27" max="27" width="7.42578125" customWidth="1"/>
    <col min="28" max="28" width="9.28515625" customWidth="1"/>
    <col min="29" max="29" width="7.85546875" customWidth="1"/>
    <col min="30" max="30" width="12.28515625" customWidth="1"/>
  </cols>
  <sheetData>
    <row r="1" spans="1:19" x14ac:dyDescent="0.2">
      <c r="A1" s="88">
        <f>'PV-SHAPE'!A1+1</f>
        <v>37251</v>
      </c>
      <c r="B1" s="153">
        <f>WEEKDAY(A1)</f>
        <v>4</v>
      </c>
    </row>
    <row r="2" spans="1:19" ht="15" x14ac:dyDescent="0.2">
      <c r="A2" s="38" t="s">
        <v>19</v>
      </c>
      <c r="C2" s="224"/>
      <c r="D2" s="224"/>
      <c r="E2" s="224"/>
      <c r="F2" s="219"/>
      <c r="I2" s="224"/>
    </row>
    <row r="3" spans="1:19" x14ac:dyDescent="0.2">
      <c r="A3" s="39" t="s">
        <v>20</v>
      </c>
      <c r="F3" s="219"/>
    </row>
    <row r="4" spans="1:19" ht="13.5" thickBot="1" x14ac:dyDescent="0.25">
      <c r="A4" s="30" t="s">
        <v>14</v>
      </c>
      <c r="B4" s="40" t="s">
        <v>7</v>
      </c>
      <c r="C4" s="127" t="s">
        <v>143</v>
      </c>
      <c r="D4" s="127" t="s">
        <v>67</v>
      </c>
      <c r="E4" s="127" t="s">
        <v>177</v>
      </c>
      <c r="F4" s="232" t="s">
        <v>69</v>
      </c>
      <c r="G4" s="232" t="s">
        <v>69</v>
      </c>
      <c r="H4" s="232" t="s">
        <v>173</v>
      </c>
      <c r="I4" s="48" t="s">
        <v>116</v>
      </c>
      <c r="J4" s="48" t="s">
        <v>69</v>
      </c>
      <c r="K4" s="52" t="s">
        <v>106</v>
      </c>
      <c r="L4" s="100" t="s">
        <v>18</v>
      </c>
      <c r="R4" s="44"/>
    </row>
    <row r="5" spans="1:19" x14ac:dyDescent="0.2">
      <c r="A5" s="31" t="s">
        <v>15</v>
      </c>
      <c r="B5" s="42" t="s">
        <v>113</v>
      </c>
      <c r="C5" s="128" t="s">
        <v>109</v>
      </c>
      <c r="D5" s="128" t="s">
        <v>66</v>
      </c>
      <c r="E5" s="128" t="s">
        <v>179</v>
      </c>
      <c r="F5" s="230" t="s">
        <v>114</v>
      </c>
      <c r="G5" s="230" t="s">
        <v>66</v>
      </c>
      <c r="H5" s="230" t="s">
        <v>71</v>
      </c>
      <c r="I5" s="107" t="s">
        <v>176</v>
      </c>
      <c r="J5" s="107" t="s">
        <v>64</v>
      </c>
      <c r="K5" s="138" t="s">
        <v>62</v>
      </c>
      <c r="L5" s="104"/>
      <c r="N5" s="76" t="s">
        <v>33</v>
      </c>
      <c r="O5" s="71" t="s">
        <v>0</v>
      </c>
      <c r="P5" s="72" t="s">
        <v>0</v>
      </c>
      <c r="R5" s="86"/>
      <c r="S5" s="44"/>
    </row>
    <row r="6" spans="1:19" ht="13.5" thickBot="1" x14ac:dyDescent="0.25">
      <c r="A6" s="32" t="s">
        <v>16</v>
      </c>
      <c r="B6" s="41"/>
      <c r="C6" s="222"/>
      <c r="D6" s="129"/>
      <c r="E6" s="217" t="s">
        <v>107</v>
      </c>
      <c r="F6" s="290" t="s">
        <v>174</v>
      </c>
      <c r="G6" s="239"/>
      <c r="H6" s="239"/>
      <c r="I6" s="223" t="s">
        <v>107</v>
      </c>
      <c r="J6" s="221"/>
      <c r="K6" s="119"/>
      <c r="L6" s="105"/>
      <c r="N6" s="79" t="s">
        <v>20</v>
      </c>
      <c r="O6" s="80" t="s">
        <v>35</v>
      </c>
      <c r="P6" s="81" t="s">
        <v>34</v>
      </c>
    </row>
    <row r="7" spans="1:19" x14ac:dyDescent="0.2">
      <c r="A7" s="36">
        <v>100</v>
      </c>
      <c r="C7" s="169">
        <v>0</v>
      </c>
      <c r="D7" s="169"/>
      <c r="E7" s="169">
        <v>0</v>
      </c>
      <c r="F7" s="169">
        <v>0</v>
      </c>
      <c r="G7" s="169"/>
      <c r="H7" s="169"/>
      <c r="I7" s="171">
        <v>0</v>
      </c>
      <c r="J7" s="50"/>
      <c r="K7" s="50"/>
      <c r="L7" s="136">
        <f t="shared" ref="L7:L30" si="0">SUM(B7:K7)</f>
        <v>0</v>
      </c>
      <c r="N7" s="77">
        <v>100</v>
      </c>
      <c r="O7" s="73" t="e">
        <f>#REF!*-1</f>
        <v>#REF!</v>
      </c>
      <c r="P7" s="74">
        <f t="shared" ref="P7:P30" si="1">K7*-1</f>
        <v>0</v>
      </c>
      <c r="Q7">
        <v>-1</v>
      </c>
      <c r="R7" t="e">
        <f t="shared" ref="R7:R30" si="2">O7*Q7</f>
        <v>#REF!</v>
      </c>
    </row>
    <row r="8" spans="1:19" x14ac:dyDescent="0.2">
      <c r="A8" s="29">
        <v>200</v>
      </c>
      <c r="C8" s="169">
        <v>0</v>
      </c>
      <c r="D8" s="169"/>
      <c r="E8" s="169">
        <v>0</v>
      </c>
      <c r="F8" s="169">
        <v>0</v>
      </c>
      <c r="G8" s="169"/>
      <c r="H8" s="169"/>
      <c r="I8" s="171">
        <v>0</v>
      </c>
      <c r="J8" s="50"/>
      <c r="K8" s="50"/>
      <c r="L8" s="136">
        <f t="shared" si="0"/>
        <v>0</v>
      </c>
      <c r="N8" s="77">
        <v>200</v>
      </c>
      <c r="O8" s="73" t="e">
        <f>#REF!*-1</f>
        <v>#REF!</v>
      </c>
      <c r="P8" s="74">
        <f t="shared" si="1"/>
        <v>0</v>
      </c>
      <c r="Q8">
        <v>-1</v>
      </c>
      <c r="R8" t="e">
        <f t="shared" si="2"/>
        <v>#REF!</v>
      </c>
    </row>
    <row r="9" spans="1:19" x14ac:dyDescent="0.2">
      <c r="A9" s="29">
        <v>300</v>
      </c>
      <c r="C9" s="169">
        <v>0</v>
      </c>
      <c r="D9" s="169"/>
      <c r="E9" s="169">
        <v>0</v>
      </c>
      <c r="F9" s="169">
        <v>0</v>
      </c>
      <c r="G9" s="169"/>
      <c r="H9" s="169"/>
      <c r="I9" s="171">
        <v>0</v>
      </c>
      <c r="J9" s="50"/>
      <c r="K9" s="50"/>
      <c r="L9" s="136">
        <f t="shared" si="0"/>
        <v>0</v>
      </c>
      <c r="N9" s="77">
        <v>300</v>
      </c>
      <c r="O9" s="73" t="e">
        <f>#REF!*-1</f>
        <v>#REF!</v>
      </c>
      <c r="P9" s="74">
        <f t="shared" si="1"/>
        <v>0</v>
      </c>
      <c r="Q9">
        <v>-1</v>
      </c>
      <c r="R9" t="e">
        <f t="shared" si="2"/>
        <v>#REF!</v>
      </c>
    </row>
    <row r="10" spans="1:19" x14ac:dyDescent="0.2">
      <c r="A10" s="29">
        <v>400</v>
      </c>
      <c r="C10" s="169">
        <v>0</v>
      </c>
      <c r="D10" s="169"/>
      <c r="E10" s="169">
        <v>0</v>
      </c>
      <c r="F10" s="169">
        <v>0</v>
      </c>
      <c r="G10" s="169"/>
      <c r="H10" s="169"/>
      <c r="I10" s="171">
        <v>0</v>
      </c>
      <c r="J10" s="50"/>
      <c r="K10" s="50"/>
      <c r="L10" s="136">
        <f t="shared" si="0"/>
        <v>0</v>
      </c>
      <c r="N10" s="77">
        <v>400</v>
      </c>
      <c r="O10" s="73" t="e">
        <f>#REF!*-1</f>
        <v>#REF!</v>
      </c>
      <c r="P10" s="74">
        <f t="shared" si="1"/>
        <v>0</v>
      </c>
      <c r="Q10">
        <v>-1</v>
      </c>
      <c r="R10" t="e">
        <f t="shared" si="2"/>
        <v>#REF!</v>
      </c>
    </row>
    <row r="11" spans="1:19" x14ac:dyDescent="0.2">
      <c r="A11" s="29">
        <v>500</v>
      </c>
      <c r="C11" s="169">
        <v>0</v>
      </c>
      <c r="D11" s="169"/>
      <c r="E11" s="169">
        <v>0</v>
      </c>
      <c r="F11" s="169">
        <v>0</v>
      </c>
      <c r="G11" s="169"/>
      <c r="H11" s="169"/>
      <c r="I11" s="171">
        <v>0</v>
      </c>
      <c r="J11" s="50"/>
      <c r="K11" s="50"/>
      <c r="L11" s="136">
        <f t="shared" si="0"/>
        <v>0</v>
      </c>
      <c r="N11" s="77">
        <v>500</v>
      </c>
      <c r="O11" s="73" t="e">
        <f>#REF!*-1</f>
        <v>#REF!</v>
      </c>
      <c r="P11" s="74">
        <f t="shared" si="1"/>
        <v>0</v>
      </c>
      <c r="Q11">
        <v>-1</v>
      </c>
      <c r="R11" t="e">
        <f t="shared" si="2"/>
        <v>#REF!</v>
      </c>
    </row>
    <row r="12" spans="1:19" x14ac:dyDescent="0.2">
      <c r="A12" s="29">
        <v>600</v>
      </c>
      <c r="C12" s="169">
        <v>0</v>
      </c>
      <c r="D12" s="169"/>
      <c r="E12" s="169">
        <v>0</v>
      </c>
      <c r="F12" s="169">
        <v>0</v>
      </c>
      <c r="G12" s="169"/>
      <c r="H12" s="169"/>
      <c r="I12" s="171">
        <v>0</v>
      </c>
      <c r="J12" s="50"/>
      <c r="K12" s="50"/>
      <c r="L12" s="136">
        <f t="shared" si="0"/>
        <v>0</v>
      </c>
      <c r="N12" s="77">
        <v>600</v>
      </c>
      <c r="O12" s="73" t="e">
        <f>#REF!*-1</f>
        <v>#REF!</v>
      </c>
      <c r="P12" s="74">
        <f t="shared" si="1"/>
        <v>0</v>
      </c>
      <c r="Q12">
        <v>-1</v>
      </c>
      <c r="R12" t="e">
        <f t="shared" si="2"/>
        <v>#REF!</v>
      </c>
    </row>
    <row r="13" spans="1:19" x14ac:dyDescent="0.2">
      <c r="A13" s="29">
        <v>700</v>
      </c>
      <c r="C13" s="169">
        <v>0</v>
      </c>
      <c r="D13" s="169"/>
      <c r="E13" s="169">
        <v>0</v>
      </c>
      <c r="F13" s="169">
        <v>0</v>
      </c>
      <c r="G13" s="169"/>
      <c r="H13" s="169"/>
      <c r="I13" s="171">
        <v>0</v>
      </c>
      <c r="J13" s="50"/>
      <c r="K13" s="50"/>
      <c r="L13" s="136">
        <f t="shared" si="0"/>
        <v>0</v>
      </c>
      <c r="N13" s="77">
        <v>700</v>
      </c>
      <c r="O13" s="73" t="e">
        <f>#REF!*-1</f>
        <v>#REF!</v>
      </c>
      <c r="P13" s="74">
        <f t="shared" si="1"/>
        <v>0</v>
      </c>
      <c r="Q13">
        <v>-1</v>
      </c>
      <c r="R13" t="e">
        <f t="shared" si="2"/>
        <v>#REF!</v>
      </c>
    </row>
    <row r="14" spans="1:19" x14ac:dyDescent="0.2">
      <c r="A14" s="29">
        <v>800</v>
      </c>
      <c r="C14" s="169">
        <v>0</v>
      </c>
      <c r="D14" s="169"/>
      <c r="E14" s="169">
        <v>0</v>
      </c>
      <c r="F14" s="169">
        <v>0</v>
      </c>
      <c r="G14" s="169"/>
      <c r="H14" s="169"/>
      <c r="I14" s="171">
        <v>0</v>
      </c>
      <c r="J14" s="50"/>
      <c r="K14" s="50"/>
      <c r="L14" s="136">
        <f t="shared" si="0"/>
        <v>0</v>
      </c>
      <c r="N14" s="77">
        <v>800</v>
      </c>
      <c r="O14" s="73" t="e">
        <f>#REF!*-1</f>
        <v>#REF!</v>
      </c>
      <c r="P14" s="74">
        <f t="shared" si="1"/>
        <v>0</v>
      </c>
      <c r="Q14">
        <v>-1</v>
      </c>
      <c r="R14" t="e">
        <f t="shared" si="2"/>
        <v>#REF!</v>
      </c>
    </row>
    <row r="15" spans="1:19" x14ac:dyDescent="0.2">
      <c r="A15" s="29">
        <v>900</v>
      </c>
      <c r="C15" s="169">
        <v>0</v>
      </c>
      <c r="D15" s="169"/>
      <c r="E15" s="169">
        <v>0</v>
      </c>
      <c r="F15" s="169">
        <v>0</v>
      </c>
      <c r="G15" s="169"/>
      <c r="H15" s="169"/>
      <c r="I15" s="171">
        <v>0</v>
      </c>
      <c r="J15" s="50"/>
      <c r="K15" s="50"/>
      <c r="L15" s="136">
        <f t="shared" si="0"/>
        <v>0</v>
      </c>
      <c r="N15" s="77">
        <v>900</v>
      </c>
      <c r="O15" s="73" t="e">
        <f>#REF!*-1</f>
        <v>#REF!</v>
      </c>
      <c r="P15" s="74">
        <f t="shared" si="1"/>
        <v>0</v>
      </c>
      <c r="Q15">
        <v>-1</v>
      </c>
      <c r="R15" t="e">
        <f t="shared" si="2"/>
        <v>#REF!</v>
      </c>
    </row>
    <row r="16" spans="1:19" x14ac:dyDescent="0.2">
      <c r="A16" s="29">
        <v>1000</v>
      </c>
      <c r="C16" s="169">
        <v>0</v>
      </c>
      <c r="D16" s="169"/>
      <c r="E16" s="169">
        <v>0</v>
      </c>
      <c r="F16" s="169">
        <v>0</v>
      </c>
      <c r="G16" s="169"/>
      <c r="H16" s="169"/>
      <c r="I16" s="171">
        <v>0</v>
      </c>
      <c r="J16" s="50"/>
      <c r="K16" s="50"/>
      <c r="L16" s="136">
        <f t="shared" si="0"/>
        <v>0</v>
      </c>
      <c r="N16" s="77">
        <v>1000</v>
      </c>
      <c r="O16" s="73" t="e">
        <f>#REF!*-1</f>
        <v>#REF!</v>
      </c>
      <c r="P16" s="74">
        <f t="shared" si="1"/>
        <v>0</v>
      </c>
      <c r="Q16">
        <v>-1</v>
      </c>
      <c r="R16" t="e">
        <f t="shared" si="2"/>
        <v>#REF!</v>
      </c>
    </row>
    <row r="17" spans="1:23" x14ac:dyDescent="0.2">
      <c r="A17" s="29">
        <v>1100</v>
      </c>
      <c r="C17" s="169">
        <v>0</v>
      </c>
      <c r="D17" s="169"/>
      <c r="E17" s="169">
        <v>0</v>
      </c>
      <c r="F17" s="169">
        <v>0</v>
      </c>
      <c r="G17" s="169"/>
      <c r="H17" s="169"/>
      <c r="I17" s="171">
        <v>0</v>
      </c>
      <c r="J17" s="50"/>
      <c r="K17" s="50"/>
      <c r="L17" s="136">
        <f t="shared" si="0"/>
        <v>0</v>
      </c>
      <c r="N17" s="77">
        <v>1100</v>
      </c>
      <c r="O17" s="73" t="e">
        <f>#REF!*-1</f>
        <v>#REF!</v>
      </c>
      <c r="P17" s="74">
        <f t="shared" si="1"/>
        <v>0</v>
      </c>
      <c r="Q17">
        <v>-1</v>
      </c>
      <c r="R17" t="e">
        <f t="shared" si="2"/>
        <v>#REF!</v>
      </c>
    </row>
    <row r="18" spans="1:23" x14ac:dyDescent="0.2">
      <c r="A18" s="29">
        <v>1200</v>
      </c>
      <c r="C18" s="169">
        <v>0</v>
      </c>
      <c r="D18" s="169"/>
      <c r="E18" s="169">
        <v>0</v>
      </c>
      <c r="F18" s="169">
        <v>0</v>
      </c>
      <c r="G18" s="169"/>
      <c r="H18" s="169"/>
      <c r="I18" s="171">
        <v>0</v>
      </c>
      <c r="J18" s="50"/>
      <c r="K18" s="50"/>
      <c r="L18" s="136">
        <f t="shared" si="0"/>
        <v>0</v>
      </c>
      <c r="N18" s="77">
        <v>1200</v>
      </c>
      <c r="O18" s="73" t="e">
        <f>#REF!*-1</f>
        <v>#REF!</v>
      </c>
      <c r="P18" s="74">
        <f t="shared" si="1"/>
        <v>0</v>
      </c>
      <c r="Q18">
        <v>-1</v>
      </c>
      <c r="R18" t="e">
        <f t="shared" si="2"/>
        <v>#REF!</v>
      </c>
    </row>
    <row r="19" spans="1:23" x14ac:dyDescent="0.2">
      <c r="A19" s="29">
        <v>1300</v>
      </c>
      <c r="C19" s="169">
        <v>0</v>
      </c>
      <c r="D19" s="169"/>
      <c r="E19" s="169">
        <v>0</v>
      </c>
      <c r="F19" s="169">
        <v>0</v>
      </c>
      <c r="G19" s="169"/>
      <c r="H19" s="169"/>
      <c r="I19" s="171">
        <v>0</v>
      </c>
      <c r="J19" s="50"/>
      <c r="K19" s="50"/>
      <c r="L19" s="136">
        <f t="shared" si="0"/>
        <v>0</v>
      </c>
      <c r="N19" s="77">
        <v>1300</v>
      </c>
      <c r="O19" s="73" t="e">
        <f>#REF!*-1</f>
        <v>#REF!</v>
      </c>
      <c r="P19" s="74">
        <f t="shared" si="1"/>
        <v>0</v>
      </c>
      <c r="Q19">
        <v>-1</v>
      </c>
      <c r="R19" t="e">
        <f t="shared" si="2"/>
        <v>#REF!</v>
      </c>
    </row>
    <row r="20" spans="1:23" x14ac:dyDescent="0.2">
      <c r="A20" s="29">
        <v>1400</v>
      </c>
      <c r="C20" s="169">
        <v>0</v>
      </c>
      <c r="D20" s="169"/>
      <c r="E20" s="169">
        <v>0</v>
      </c>
      <c r="F20" s="169">
        <v>0</v>
      </c>
      <c r="G20" s="169"/>
      <c r="H20" s="169"/>
      <c r="I20" s="171">
        <v>0</v>
      </c>
      <c r="J20" s="50"/>
      <c r="K20" s="50"/>
      <c r="L20" s="136">
        <f t="shared" si="0"/>
        <v>0</v>
      </c>
      <c r="N20" s="77">
        <v>1400</v>
      </c>
      <c r="O20" s="73" t="e">
        <f>#REF!*-1</f>
        <v>#REF!</v>
      </c>
      <c r="P20" s="74">
        <f t="shared" si="1"/>
        <v>0</v>
      </c>
      <c r="Q20">
        <v>-1</v>
      </c>
      <c r="R20" t="e">
        <f t="shared" si="2"/>
        <v>#REF!</v>
      </c>
    </row>
    <row r="21" spans="1:23" x14ac:dyDescent="0.2">
      <c r="A21" s="29">
        <v>1500</v>
      </c>
      <c r="C21" s="169">
        <v>0</v>
      </c>
      <c r="D21" s="169"/>
      <c r="E21" s="169">
        <v>0</v>
      </c>
      <c r="F21" s="169">
        <v>0</v>
      </c>
      <c r="G21" s="169"/>
      <c r="H21" s="169"/>
      <c r="I21" s="171">
        <v>0</v>
      </c>
      <c r="J21" s="50"/>
      <c r="K21" s="50"/>
      <c r="L21" s="136">
        <f t="shared" si="0"/>
        <v>0</v>
      </c>
      <c r="N21" s="77">
        <v>1500</v>
      </c>
      <c r="O21" s="73" t="e">
        <f>#REF!*-1</f>
        <v>#REF!</v>
      </c>
      <c r="P21" s="74">
        <f t="shared" si="1"/>
        <v>0</v>
      </c>
      <c r="Q21">
        <v>-1</v>
      </c>
      <c r="R21" t="e">
        <f t="shared" si="2"/>
        <v>#REF!</v>
      </c>
    </row>
    <row r="22" spans="1:23" x14ac:dyDescent="0.2">
      <c r="A22" s="29">
        <v>1600</v>
      </c>
      <c r="C22" s="169">
        <v>0</v>
      </c>
      <c r="D22" s="169"/>
      <c r="E22" s="169">
        <v>0</v>
      </c>
      <c r="F22" s="169">
        <v>0</v>
      </c>
      <c r="G22" s="169"/>
      <c r="H22" s="169"/>
      <c r="I22" s="171">
        <v>0</v>
      </c>
      <c r="J22" s="50"/>
      <c r="K22" s="50"/>
      <c r="L22" s="136">
        <f t="shared" si="0"/>
        <v>0</v>
      </c>
      <c r="N22" s="77">
        <v>1600</v>
      </c>
      <c r="O22" s="73" t="e">
        <f>#REF!*-1</f>
        <v>#REF!</v>
      </c>
      <c r="P22" s="74">
        <f t="shared" si="1"/>
        <v>0</v>
      </c>
      <c r="Q22">
        <v>-1</v>
      </c>
      <c r="R22" t="e">
        <f t="shared" si="2"/>
        <v>#REF!</v>
      </c>
    </row>
    <row r="23" spans="1:23" x14ac:dyDescent="0.2">
      <c r="A23" s="29">
        <v>1700</v>
      </c>
      <c r="C23" s="169">
        <v>0</v>
      </c>
      <c r="D23" s="169"/>
      <c r="E23" s="169">
        <v>0</v>
      </c>
      <c r="F23" s="169">
        <v>0</v>
      </c>
      <c r="G23" s="169"/>
      <c r="H23" s="169"/>
      <c r="I23" s="171">
        <v>0</v>
      </c>
      <c r="J23" s="50"/>
      <c r="K23" s="50"/>
      <c r="L23" s="136">
        <f t="shared" si="0"/>
        <v>0</v>
      </c>
      <c r="N23" s="77">
        <v>1700</v>
      </c>
      <c r="O23" s="73" t="e">
        <f>#REF!*-1</f>
        <v>#REF!</v>
      </c>
      <c r="P23" s="74">
        <f t="shared" si="1"/>
        <v>0</v>
      </c>
      <c r="Q23">
        <v>-1</v>
      </c>
      <c r="R23" t="e">
        <f t="shared" si="2"/>
        <v>#REF!</v>
      </c>
    </row>
    <row r="24" spans="1:23" x14ac:dyDescent="0.2">
      <c r="A24" s="29">
        <v>1800</v>
      </c>
      <c r="C24" s="169">
        <v>0</v>
      </c>
      <c r="D24" s="169"/>
      <c r="E24" s="169">
        <v>0</v>
      </c>
      <c r="F24" s="169">
        <v>0</v>
      </c>
      <c r="G24" s="169"/>
      <c r="H24" s="169"/>
      <c r="I24" s="171">
        <v>0</v>
      </c>
      <c r="J24" s="50"/>
      <c r="K24" s="50"/>
      <c r="L24" s="136">
        <f t="shared" si="0"/>
        <v>0</v>
      </c>
      <c r="N24" s="77">
        <v>1800</v>
      </c>
      <c r="O24" s="73" t="e">
        <f>#REF!*-1</f>
        <v>#REF!</v>
      </c>
      <c r="P24" s="74">
        <f t="shared" si="1"/>
        <v>0</v>
      </c>
      <c r="Q24">
        <v>-1</v>
      </c>
      <c r="R24" t="e">
        <f t="shared" si="2"/>
        <v>#REF!</v>
      </c>
    </row>
    <row r="25" spans="1:23" x14ac:dyDescent="0.2">
      <c r="A25" s="29">
        <v>1900</v>
      </c>
      <c r="C25" s="169">
        <v>0</v>
      </c>
      <c r="D25" s="169"/>
      <c r="E25" s="169">
        <v>0</v>
      </c>
      <c r="F25" s="169">
        <v>0</v>
      </c>
      <c r="G25" s="169"/>
      <c r="H25" s="169"/>
      <c r="I25" s="171">
        <v>0</v>
      </c>
      <c r="J25" s="50"/>
      <c r="K25" s="50"/>
      <c r="L25" s="136">
        <f t="shared" si="0"/>
        <v>0</v>
      </c>
      <c r="N25" s="77">
        <v>1900</v>
      </c>
      <c r="O25" s="73" t="e">
        <f>#REF!*-1</f>
        <v>#REF!</v>
      </c>
      <c r="P25" s="74">
        <f t="shared" si="1"/>
        <v>0</v>
      </c>
      <c r="Q25">
        <v>-1</v>
      </c>
      <c r="R25" t="e">
        <f t="shared" si="2"/>
        <v>#REF!</v>
      </c>
    </row>
    <row r="26" spans="1:23" x14ac:dyDescent="0.2">
      <c r="A26" s="29">
        <v>2000</v>
      </c>
      <c r="C26" s="169">
        <v>0</v>
      </c>
      <c r="D26" s="169"/>
      <c r="E26" s="169">
        <v>0</v>
      </c>
      <c r="F26" s="169">
        <v>0</v>
      </c>
      <c r="G26" s="169"/>
      <c r="H26" s="169"/>
      <c r="I26" s="171">
        <v>0</v>
      </c>
      <c r="J26" s="50"/>
      <c r="K26" s="50"/>
      <c r="L26" s="136">
        <f t="shared" si="0"/>
        <v>0</v>
      </c>
      <c r="N26" s="77">
        <v>2000</v>
      </c>
      <c r="O26" s="73" t="e">
        <f>#REF!*-1</f>
        <v>#REF!</v>
      </c>
      <c r="P26" s="74">
        <f t="shared" si="1"/>
        <v>0</v>
      </c>
      <c r="Q26">
        <v>-1</v>
      </c>
      <c r="R26" t="e">
        <f t="shared" si="2"/>
        <v>#REF!</v>
      </c>
    </row>
    <row r="27" spans="1:23" x14ac:dyDescent="0.2">
      <c r="A27" s="29">
        <v>2100</v>
      </c>
      <c r="C27" s="169">
        <v>0</v>
      </c>
      <c r="D27" s="169"/>
      <c r="E27" s="169">
        <v>0</v>
      </c>
      <c r="F27" s="169">
        <v>0</v>
      </c>
      <c r="G27" s="169"/>
      <c r="H27" s="169"/>
      <c r="I27" s="171">
        <v>0</v>
      </c>
      <c r="J27" s="50"/>
      <c r="K27" s="50"/>
      <c r="L27" s="136">
        <f t="shared" si="0"/>
        <v>0</v>
      </c>
      <c r="N27" s="77">
        <v>2100</v>
      </c>
      <c r="O27" s="73" t="e">
        <f>#REF!*-1</f>
        <v>#REF!</v>
      </c>
      <c r="P27" s="74">
        <f t="shared" si="1"/>
        <v>0</v>
      </c>
      <c r="Q27">
        <v>-1</v>
      </c>
      <c r="R27" t="e">
        <f t="shared" si="2"/>
        <v>#REF!</v>
      </c>
    </row>
    <row r="28" spans="1:23" x14ac:dyDescent="0.2">
      <c r="A28" s="29">
        <v>2200</v>
      </c>
      <c r="C28" s="169">
        <v>0</v>
      </c>
      <c r="D28" s="169"/>
      <c r="E28" s="169">
        <v>0</v>
      </c>
      <c r="F28" s="169">
        <v>0</v>
      </c>
      <c r="G28" s="169"/>
      <c r="H28" s="169"/>
      <c r="I28" s="171">
        <v>0</v>
      </c>
      <c r="J28" s="50"/>
      <c r="K28" s="50"/>
      <c r="L28" s="136">
        <f t="shared" si="0"/>
        <v>0</v>
      </c>
      <c r="N28" s="77">
        <v>2200</v>
      </c>
      <c r="O28" s="73" t="e">
        <f>#REF!*-1</f>
        <v>#REF!</v>
      </c>
      <c r="P28" s="74">
        <f t="shared" si="1"/>
        <v>0</v>
      </c>
      <c r="Q28">
        <v>-1</v>
      </c>
      <c r="R28" t="e">
        <f t="shared" si="2"/>
        <v>#REF!</v>
      </c>
    </row>
    <row r="29" spans="1:23" x14ac:dyDescent="0.2">
      <c r="A29" s="29">
        <v>2300</v>
      </c>
      <c r="C29" s="169">
        <v>0</v>
      </c>
      <c r="D29" s="169"/>
      <c r="E29" s="169">
        <v>0</v>
      </c>
      <c r="F29" s="169">
        <v>0</v>
      </c>
      <c r="G29" s="169"/>
      <c r="H29" s="169"/>
      <c r="I29" s="171">
        <v>0</v>
      </c>
      <c r="J29" s="50"/>
      <c r="K29" s="50"/>
      <c r="L29" s="136">
        <f t="shared" si="0"/>
        <v>0</v>
      </c>
      <c r="N29" s="77">
        <v>2300</v>
      </c>
      <c r="O29" s="73" t="e">
        <f>#REF!*-1</f>
        <v>#REF!</v>
      </c>
      <c r="P29" s="74">
        <f t="shared" si="1"/>
        <v>0</v>
      </c>
      <c r="Q29">
        <v>-1</v>
      </c>
      <c r="R29" t="e">
        <f t="shared" si="2"/>
        <v>#REF!</v>
      </c>
    </row>
    <row r="30" spans="1:23" ht="13.5" thickBot="1" x14ac:dyDescent="0.25">
      <c r="A30" s="37">
        <v>2400</v>
      </c>
      <c r="B30" s="43"/>
      <c r="C30" s="170">
        <v>0</v>
      </c>
      <c r="D30" s="170"/>
      <c r="E30" s="170">
        <v>0</v>
      </c>
      <c r="F30" s="170">
        <v>0</v>
      </c>
      <c r="G30" s="170"/>
      <c r="H30" s="170"/>
      <c r="I30" s="214">
        <v>0</v>
      </c>
      <c r="J30" s="33"/>
      <c r="K30" s="33"/>
      <c r="L30" s="137">
        <f t="shared" si="0"/>
        <v>0</v>
      </c>
      <c r="N30" s="78">
        <v>2400</v>
      </c>
      <c r="O30" s="73" t="e">
        <f>#REF!*-1</f>
        <v>#REF!</v>
      </c>
      <c r="P30" s="75">
        <f t="shared" si="1"/>
        <v>0</v>
      </c>
      <c r="Q30">
        <v>-1</v>
      </c>
      <c r="R30" t="e">
        <f t="shared" si="2"/>
        <v>#REF!</v>
      </c>
    </row>
    <row r="31" spans="1:23" ht="13.5" thickBot="1" x14ac:dyDescent="0.25">
      <c r="L31" s="70"/>
      <c r="N31" s="82" t="s">
        <v>36</v>
      </c>
      <c r="O31" s="83" t="e">
        <f>SUM(O7:O30)</f>
        <v>#REF!</v>
      </c>
      <c r="P31" s="84">
        <f>SUM(P7:P30)</f>
        <v>0</v>
      </c>
      <c r="R31" s="83" t="e">
        <f>SUM(R7:R30)</f>
        <v>#REF!</v>
      </c>
    </row>
    <row r="32" spans="1:23" x14ac:dyDescent="0.2">
      <c r="B32" s="44">
        <f>SUM(B7:B31)</f>
        <v>0</v>
      </c>
      <c r="C32" s="177">
        <f t="shared" ref="C32:K32" si="3">SUM(C7:C30)</f>
        <v>0</v>
      </c>
      <c r="D32" s="178">
        <f t="shared" si="3"/>
        <v>0</v>
      </c>
      <c r="E32" s="177">
        <f t="shared" si="3"/>
        <v>0</v>
      </c>
      <c r="F32" s="177">
        <f t="shared" si="3"/>
        <v>0</v>
      </c>
      <c r="G32" s="177">
        <f t="shared" si="3"/>
        <v>0</v>
      </c>
      <c r="H32" s="177">
        <f>SUM(H7:H30)</f>
        <v>0</v>
      </c>
      <c r="I32" s="177">
        <f t="shared" si="3"/>
        <v>0</v>
      </c>
      <c r="J32" s="177">
        <f t="shared" si="3"/>
        <v>0</v>
      </c>
      <c r="K32" s="177">
        <f t="shared" si="3"/>
        <v>0</v>
      </c>
      <c r="L32" s="178">
        <f>SUM(L7:L31)</f>
        <v>0</v>
      </c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</row>
    <row r="33" spans="3:3" x14ac:dyDescent="0.2"/>
    <row r="34" spans="3:3" x14ac:dyDescent="0.2">
      <c r="C34" s="174"/>
    </row>
    <row r="35" spans="3:3" x14ac:dyDescent="0.2"/>
    <row r="36" spans="3:3" x14ac:dyDescent="0.2"/>
    <row r="37" spans="3:3" x14ac:dyDescent="0.2"/>
    <row r="38" spans="3:3" x14ac:dyDescent="0.2"/>
    <row r="39" spans="3:3" x14ac:dyDescent="0.2"/>
    <row r="40" spans="3:3" x14ac:dyDescent="0.2"/>
    <row r="41" spans="3:3" x14ac:dyDescent="0.2"/>
    <row r="42" spans="3:3" x14ac:dyDescent="0.2"/>
    <row r="43" spans="3:3" x14ac:dyDescent="0.2"/>
    <row r="44" spans="3:3" x14ac:dyDescent="0.2"/>
    <row r="45" spans="3:3" x14ac:dyDescent="0.2"/>
    <row r="46" spans="3:3" x14ac:dyDescent="0.2"/>
    <row r="47" spans="3:3" x14ac:dyDescent="0.2"/>
    <row r="48" spans="3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8</vt:i4>
      </vt:variant>
    </vt:vector>
  </HeadingPairs>
  <TitlesOfParts>
    <vt:vector size="37" baseType="lpstr">
      <vt:lpstr>4-C  230</vt:lpstr>
      <vt:lpstr>SJ</vt:lpstr>
      <vt:lpstr>SJ-  Sun</vt:lpstr>
      <vt:lpstr>Red Butte- Sat</vt:lpstr>
      <vt:lpstr>West Wing- Sat</vt:lpstr>
      <vt:lpstr>Mead- Sat</vt:lpstr>
      <vt:lpstr>Red Butte</vt:lpstr>
      <vt:lpstr>Red Butte- Sun</vt:lpstr>
      <vt:lpstr>West Wing- Sun</vt:lpstr>
      <vt:lpstr>West Wing</vt:lpstr>
      <vt:lpstr>Daily Deals</vt:lpstr>
      <vt:lpstr>PV-SHAPE</vt:lpstr>
      <vt:lpstr>Mona- Sun</vt:lpstr>
      <vt:lpstr>PV-SHAPE- Sun</vt:lpstr>
      <vt:lpstr>McCullough</vt:lpstr>
      <vt:lpstr>4-C- Sun</vt:lpstr>
      <vt:lpstr>4-C </vt:lpstr>
      <vt:lpstr>DJ- Sun</vt:lpstr>
      <vt:lpstr>Ault</vt:lpstr>
      <vt:lpstr>Craig- Sun</vt:lpstr>
      <vt:lpstr>Mead- Sun</vt:lpstr>
      <vt:lpstr>Craig</vt:lpstr>
      <vt:lpstr>Craig-Fri</vt:lpstr>
      <vt:lpstr>Midway-Sun</vt:lpstr>
      <vt:lpstr>Midway</vt:lpstr>
      <vt:lpstr>Midway-Fri</vt:lpstr>
      <vt:lpstr>INPUT</vt:lpstr>
      <vt:lpstr>DJ FAX 10-27</vt:lpstr>
      <vt:lpstr>GAS</vt:lpstr>
      <vt:lpstr>Ault!Print_Area</vt:lpstr>
      <vt:lpstr>'Daily Deals'!Print_Area</vt:lpstr>
      <vt:lpstr>'DJ- Sun'!Print_Area</vt:lpstr>
      <vt:lpstr>Midway!Print_Area</vt:lpstr>
      <vt:lpstr>'Midway-Fri'!Print_Area</vt:lpstr>
      <vt:lpstr>'Midway-Sun'!Print_Area</vt:lpstr>
      <vt:lpstr>SJ!Print_Area</vt:lpstr>
      <vt:lpstr>'SJ-  Sun'!Print_Area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2001-12-20T20:54:40Z</cp:lastPrinted>
  <dcterms:created xsi:type="dcterms:W3CDTF">1998-02-09T22:19:02Z</dcterms:created>
  <dcterms:modified xsi:type="dcterms:W3CDTF">2014-09-03T19:04:50Z</dcterms:modified>
</cp:coreProperties>
</file>