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315" yWindow="-15" windowWidth="15360" windowHeight="8670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152511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AD2" i="9"/>
  <c r="AG2" i="9"/>
  <c r="AH2" i="9"/>
  <c r="AJ2" i="9"/>
  <c r="AK2" i="9"/>
  <c r="K3" i="9"/>
  <c r="L3" i="9"/>
  <c r="P3" i="9"/>
  <c r="T3" i="9"/>
  <c r="W3" i="9"/>
  <c r="AD3" i="9"/>
  <c r="AD4" i="9" s="1"/>
  <c r="AD5" i="9" s="1"/>
  <c r="AD6" i="9" s="1"/>
  <c r="AD7" i="9" s="1"/>
  <c r="AD8" i="9" s="1"/>
  <c r="AD9" i="9" s="1"/>
  <c r="AD10" i="9" s="1"/>
  <c r="AD11" i="9" s="1"/>
  <c r="AD12" i="9" s="1"/>
  <c r="AD13" i="9" s="1"/>
  <c r="AD14" i="9" s="1"/>
  <c r="AD15" i="9" s="1"/>
  <c r="AD16" i="9" s="1"/>
  <c r="AD17" i="9" s="1"/>
  <c r="AD18" i="9" s="1"/>
  <c r="AD19" i="9" s="1"/>
  <c r="AD20" i="9" s="1"/>
  <c r="AD21" i="9" s="1"/>
  <c r="AD22" i="9" s="1"/>
  <c r="AD23" i="9" s="1"/>
  <c r="AD24" i="9" s="1"/>
  <c r="AD25" i="9" s="1"/>
  <c r="AD26" i="9" s="1"/>
  <c r="AD27" i="9" s="1"/>
  <c r="AD28" i="9" s="1"/>
  <c r="AD29" i="9" s="1"/>
  <c r="AD30" i="9" s="1"/>
  <c r="AD31" i="9" s="1"/>
  <c r="AF3" i="9"/>
  <c r="AF4" i="9" s="1"/>
  <c r="AG3" i="9"/>
  <c r="AH3" i="9"/>
  <c r="AK3" i="9"/>
  <c r="D4" i="9"/>
  <c r="M4" i="9"/>
  <c r="W4" i="9"/>
  <c r="AG4" i="9"/>
  <c r="AH4" i="9"/>
  <c r="AK4" i="9"/>
  <c r="M5" i="9"/>
  <c r="W5" i="9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AG5" i="9"/>
  <c r="AH5" i="9"/>
  <c r="AK5" i="9"/>
  <c r="K6" i="9"/>
  <c r="M6" i="9" s="1"/>
  <c r="L6" i="9"/>
  <c r="AG6" i="9"/>
  <c r="AH6" i="9"/>
  <c r="AK6" i="9"/>
  <c r="AG7" i="9"/>
  <c r="AH7" i="9"/>
  <c r="AK7" i="9"/>
  <c r="AG8" i="9"/>
  <c r="AH8" i="9"/>
  <c r="AK8" i="9"/>
  <c r="AG9" i="9"/>
  <c r="AH9" i="9"/>
  <c r="AK9" i="9"/>
  <c r="AG10" i="9"/>
  <c r="AH10" i="9"/>
  <c r="AK10" i="9"/>
  <c r="B11" i="9"/>
  <c r="AG11" i="9"/>
  <c r="AH11" i="9"/>
  <c r="AK11" i="9"/>
  <c r="AG12" i="9"/>
  <c r="AH12" i="9"/>
  <c r="AK12" i="9"/>
  <c r="AG13" i="9"/>
  <c r="AH13" i="9"/>
  <c r="AK13" i="9"/>
  <c r="E14" i="9"/>
  <c r="AG14" i="9"/>
  <c r="AH14" i="9"/>
  <c r="AK14" i="9"/>
  <c r="F15" i="9"/>
  <c r="AG15" i="9"/>
  <c r="AH15" i="9"/>
  <c r="AK15" i="9"/>
  <c r="AG16" i="9"/>
  <c r="AK16" i="9"/>
  <c r="AG17" i="9"/>
  <c r="AK17" i="9"/>
  <c r="AG18" i="9"/>
  <c r="AK18" i="9"/>
  <c r="AG19" i="9"/>
  <c r="AK19" i="9"/>
  <c r="AG20" i="9"/>
  <c r="AK20" i="9"/>
  <c r="AG21" i="9"/>
  <c r="AG22" i="9"/>
  <c r="AG23" i="9"/>
  <c r="AG24" i="9"/>
  <c r="B29" i="9"/>
  <c r="C28" i="9" s="1"/>
  <c r="E29" i="9"/>
  <c r="B63" i="9"/>
  <c r="B1" i="11"/>
  <c r="H1" i="11"/>
  <c r="B2" i="11"/>
  <c r="H2" i="11"/>
  <c r="D4" i="11"/>
  <c r="J4" i="11"/>
  <c r="E14" i="11"/>
  <c r="K14" i="11"/>
  <c r="L15" i="11" s="1"/>
  <c r="F15" i="11"/>
  <c r="I28" i="11"/>
  <c r="B29" i="11"/>
  <c r="C28" i="11" s="1"/>
  <c r="E29" i="11"/>
  <c r="H29" i="11"/>
  <c r="K29" i="11"/>
  <c r="B63" i="11"/>
  <c r="H63" i="11"/>
  <c r="AD32" i="9" l="1"/>
  <c r="AD33" i="9" s="1"/>
  <c r="AD34" i="9" s="1"/>
  <c r="AD35" i="9" s="1"/>
  <c r="AD36" i="9" s="1"/>
  <c r="AD37" i="9" s="1"/>
  <c r="AD38" i="9" s="1"/>
  <c r="AD39" i="9" s="1"/>
  <c r="AD40" i="9" s="1"/>
  <c r="AD41" i="9" s="1"/>
  <c r="AD42" i="9" s="1"/>
  <c r="AD43" i="9" s="1"/>
  <c r="AD44" i="9" s="1"/>
  <c r="AD45" i="9" s="1"/>
  <c r="AD46" i="9" s="1"/>
  <c r="AD47" i="9" s="1"/>
  <c r="U6" i="9"/>
  <c r="Z32" i="9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Q6" i="9"/>
  <c r="AJ4" i="9"/>
  <c r="AF5" i="9"/>
  <c r="AJ3" i="9"/>
  <c r="AF6" i="9" l="1"/>
  <c r="AJ5" i="9"/>
  <c r="AF7" i="9" l="1"/>
  <c r="AJ6" i="9"/>
  <c r="AF8" i="9" l="1"/>
  <c r="AJ7" i="9"/>
  <c r="AF9" i="9" l="1"/>
  <c r="AJ8" i="9"/>
  <c r="AF10" i="9" l="1"/>
  <c r="AJ9" i="9"/>
  <c r="AF11" i="9" l="1"/>
  <c r="AJ10" i="9"/>
  <c r="AF12" i="9" l="1"/>
  <c r="AJ11" i="9"/>
  <c r="AF13" i="9" l="1"/>
  <c r="AJ12" i="9"/>
  <c r="AF14" i="9" l="1"/>
  <c r="AJ13" i="9"/>
  <c r="AJ14" i="9" l="1"/>
  <c r="AF15" i="9"/>
  <c r="AJ15" i="9" l="1"/>
  <c r="AF16" i="9"/>
  <c r="AJ16" i="9" l="1"/>
  <c r="AF17" i="9"/>
  <c r="AF18" i="9" l="1"/>
  <c r="AJ17" i="9"/>
  <c r="AF19" i="9" l="1"/>
  <c r="AJ18" i="9"/>
  <c r="AF20" i="9" l="1"/>
  <c r="AJ19" i="9"/>
  <c r="AF21" i="9" l="1"/>
  <c r="AJ20" i="9"/>
  <c r="AJ21" i="9" l="1"/>
  <c r="AF22" i="9"/>
  <c r="AJ22" i="9" l="1"/>
  <c r="AF23" i="9"/>
  <c r="AF24" i="9" l="1"/>
  <c r="AJ23" i="9"/>
  <c r="AF25" i="9" l="1"/>
  <c r="AJ24" i="9"/>
  <c r="AJ25" i="9" l="1"/>
  <c r="AF26" i="9"/>
  <c r="AF27" i="9" l="1"/>
  <c r="AJ26" i="9"/>
  <c r="AF28" i="9" l="1"/>
  <c r="AJ27" i="9"/>
  <c r="AF29" i="9" l="1"/>
  <c r="AJ28" i="9"/>
  <c r="AJ29" i="9" l="1"/>
  <c r="AF30" i="9"/>
  <c r="AF31" i="9" l="1"/>
  <c r="AJ30" i="9"/>
  <c r="AF32" i="9" l="1"/>
  <c r="AJ32" i="9" s="1"/>
  <c r="AJ31" i="9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<sst xmlns="http://schemas.openxmlformats.org/spreadsheetml/2006/main" count="297" uniqueCount="91">
  <si>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</si>
  <si>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</si>
  <si>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</si>
  <si>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</si>
  <si>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</si>
  <si>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</si>
  <si>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</si>
  <si>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</si>
  <si>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</si>
  <si>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</si>
  <si>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</si>
  <si>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</si>
  <si>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</si>
  <si>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</si>
  <si>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</si>
  <si>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</si>
  <si>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</si>
  <si>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</si>
  <si>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</si>
  <si>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</si>
  <si>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</si>
  <si>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</si>
  <si>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</si>
  <si>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</si>
  <si>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</si>
  <si>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</si>
  <si>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</si>
  <si>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</si>
  <si>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</si>
  <si>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</si>
  <si>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</si>
  <si>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</si>
  <si>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</si>
  <si>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</si>
  <si>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</si>
  <si>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</si>
  <si>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</si>
  <si>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</si>
  <si>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</si>
  <si>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</si>
  <si>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</si>
  <si>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</si>
  <si>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</si>
  <si>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</si>
  <si>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</si>
  <si>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</si>
  <si>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</si>
  <si>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</si>
  <si>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</si>
  <si>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</si>
  <si>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</si>
  <si>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</si>
  <si>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</si>
  <si>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</si>
  <si>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</si>
  <si>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</si>
  <si>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</si>
  <si>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</si>
  <si>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</si>
  <si>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</si>
  <si>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</si>
  <si>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</si>
  <si>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</si>
  <si>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</si>
  <si>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</si>
  <si>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</si>
  <si>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</si>
  <si>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</si>
  <si>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</si>
  <si>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</si>
  <si>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</si>
  <si>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</si>
  <si>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</si>
  <si>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</si>
  <si>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</si>
  <si>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</si>
  <si>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</si>
  <si>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</si>
  <si>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</si>
  <si>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</si>
  <si>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</si>
  <si>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</si>
  <si>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</si>
  <si>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</si>
  <si>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</si>
  <si>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</si>
  <si>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</si>
  <si>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</si>
  <si>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>J.Wirick</t>
  </si>
  <si>
    <t xml:space="preserve">     NGPL (NO-NOTICE) TOLERANCE</t>
  </si>
  <si>
    <t>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</si>
</sst>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6144"/>
        <c:axId val="214456704"/>
      </c:lineChart>
      <c:catAx>
        <c:axId val="2144561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670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445670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614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6720"/>
        <c:axId val="214967280"/>
      </c:lineChart>
      <c:catAx>
        <c:axId val="2149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72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967280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672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9520"/>
        <c:axId val="214970080"/>
      </c:lineChart>
      <c:catAx>
        <c:axId val="21496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70080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970080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95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72320"/>
        <c:axId val="215418512"/>
      </c:lineChart>
      <c:catAx>
        <c:axId val="214972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1851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541851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723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97424"/>
        <c:axId val="214096864"/>
      </c:lineChart>
      <c:catAx>
        <c:axId val="214097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686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409686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742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1312"/>
        <c:axId val="215421872"/>
      </c:lineChart>
      <c:dateAx>
        <c:axId val="21542131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187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5421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13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4112"/>
        <c:axId val="215424672"/>
      </c:lineChart>
      <c:catAx>
        <c:axId val="21542411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4672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542467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411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6912"/>
        <c:axId val="215427472"/>
      </c:lineChart>
      <c:catAx>
        <c:axId val="21542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747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542747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691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29712"/>
        <c:axId val="215430272"/>
      </c:lineChart>
      <c:catAx>
        <c:axId val="21542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3027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543027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297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432512"/>
        <c:axId val="215433072"/>
      </c:lineChart>
      <c:catAx>
        <c:axId val="215432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3307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543307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4325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2672"/>
        <c:axId val="215963232"/>
      </c:lineChart>
      <c:catAx>
        <c:axId val="2159626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323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5963232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2672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8944"/>
        <c:axId val="214459504"/>
      </c:lineChart>
      <c:dateAx>
        <c:axId val="2144589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950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4459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589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5472"/>
        <c:axId val="215966032"/>
      </c:lineChart>
      <c:dateAx>
        <c:axId val="215965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6032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5966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5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68272"/>
        <c:axId val="215968832"/>
      </c:lineChart>
      <c:catAx>
        <c:axId val="21596827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8832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5968832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68272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71072"/>
        <c:axId val="215971632"/>
      </c:lineChart>
      <c:catAx>
        <c:axId val="2159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7163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5971632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71072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74432"/>
        <c:axId val="215974992"/>
      </c:lineChart>
      <c:catAx>
        <c:axId val="215974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74992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5974992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744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977232"/>
        <c:axId val="216413104"/>
      </c:lineChart>
      <c:catAx>
        <c:axId val="215977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1310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641310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597723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15904"/>
        <c:axId val="216416464"/>
      </c:lineChart>
      <c:catAx>
        <c:axId val="2164159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1646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6416464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1590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18704"/>
        <c:axId val="216419264"/>
      </c:lineChart>
      <c:dateAx>
        <c:axId val="21641870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19264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6419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187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1504"/>
        <c:axId val="216422064"/>
      </c:lineChart>
      <c:catAx>
        <c:axId val="21642150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2064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642206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150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4304"/>
        <c:axId val="216424864"/>
      </c:lineChart>
      <c:catAx>
        <c:axId val="21642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486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642486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430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427104"/>
        <c:axId val="216427664"/>
      </c:lineChart>
      <c:catAx>
        <c:axId val="2164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766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642766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4271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744"/>
        <c:axId val="214462304"/>
      </c:lineChart>
      <c:catAx>
        <c:axId val="21446174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2304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4462304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174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4112"/>
        <c:axId val="216774672"/>
      </c:lineChart>
      <c:catAx>
        <c:axId val="2167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74672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6774672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7411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60939373114945"/>
          <c:y val="9.1410625971977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076594376406308E-2"/>
          <c:y val="5.3018163063746751E-2"/>
          <c:w val="0.9444427598579328"/>
          <c:h val="0.8098981461117176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940000</c:v>
                </c:pt>
                <c:pt idx="20">
                  <c:v>788000</c:v>
                </c:pt>
                <c:pt idx="21">
                  <c:v>721000</c:v>
                </c:pt>
                <c:pt idx="22">
                  <c:v>708000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77472"/>
        <c:axId val="216778032"/>
      </c:lineChart>
      <c:catAx>
        <c:axId val="2167774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78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216778032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7747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719463270134163"/>
          <c:y val="0.91044983468089247"/>
          <c:w val="4.8983336612678334E-2"/>
          <c:h val="8.40977758942189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39986134860716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6662044953572"/>
          <c:y val="9.2359829647805453E-2"/>
          <c:w val="0.8272057017049439"/>
          <c:h val="0.55415897788683266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0272"/>
        <c:axId val="216780832"/>
      </c:lineChart>
      <c:dateAx>
        <c:axId val="2167802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0832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216780832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0272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618548789100851"/>
          <c:y val="0.92996793990204107"/>
          <c:w val="0.1787355176898182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54963370201022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06060292515985E-2"/>
          <c:y val="0.10057780555495467"/>
          <c:w val="0.950332813569296"/>
          <c:h val="0.64944525872627867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3072"/>
        <c:axId val="216783632"/>
      </c:lineChart>
      <c:catAx>
        <c:axId val="216783072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16783632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3072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475039782760762"/>
          <c:y val="0.93106311428015176"/>
          <c:w val="4.0310456357093905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1397907162756"/>
          <c:y val="3.25743066577516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43614143456472"/>
          <c:y val="0.11726750396790604"/>
          <c:w val="0.84951967561155184"/>
          <c:h val="0.566792935844879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00224"/>
        <c:axId val="214099664"/>
      </c:lineChart>
      <c:catAx>
        <c:axId val="2141002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099664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14099664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00224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138073552722176"/>
          <c:y val="0.92185287841437247"/>
          <c:w val="0.12301392236283118"/>
          <c:h val="5.86337519839530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168956679871887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1438955304515"/>
          <c:y val="0.10509911649577862"/>
          <c:w val="0.85422391699679712"/>
          <c:h val="0.59237683843075217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786992"/>
        <c:axId val="216787552"/>
      </c:lineChart>
      <c:catAx>
        <c:axId val="216786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755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216787552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678699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251671327596394"/>
          <c:y val="0.92359829647805447"/>
          <c:w val="9.8677590411698976E-2"/>
          <c:h val="5.7326790815879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305336419155982"/>
          <c:y val="1.5823271773062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69908478873606"/>
          <c:y val="0.10126893934760166"/>
          <c:w val="0.85509946700472361"/>
          <c:h val="0.63293087092251044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-2710</c:v>
                </c:pt>
                <c:pt idx="20">
                  <c:v>-2710</c:v>
                </c:pt>
                <c:pt idx="21">
                  <c:v>-2710</c:v>
                </c:pt>
                <c:pt idx="22">
                  <c:v>-2710</c:v>
                </c:pt>
                <c:pt idx="23">
                  <c:v>-2710</c:v>
                </c:pt>
                <c:pt idx="24">
                  <c:v>-2710</c:v>
                </c:pt>
                <c:pt idx="25">
                  <c:v>-2710</c:v>
                </c:pt>
                <c:pt idx="26">
                  <c:v>-2710</c:v>
                </c:pt>
                <c:pt idx="27">
                  <c:v>-2710</c:v>
                </c:pt>
                <c:pt idx="28">
                  <c:v>-2710</c:v>
                </c:pt>
                <c:pt idx="29">
                  <c:v>-2710</c:v>
                </c:pt>
                <c:pt idx="30">
                  <c:v>-2710</c:v>
                </c:pt>
                <c:pt idx="31">
                  <c:v>-2710</c:v>
                </c:pt>
                <c:pt idx="32">
                  <c:v>-2710</c:v>
                </c:pt>
                <c:pt idx="33">
                  <c:v>-2710</c:v>
                </c:pt>
                <c:pt idx="34">
                  <c:v>-2710</c:v>
                </c:pt>
                <c:pt idx="35">
                  <c:v>-2710</c:v>
                </c:pt>
                <c:pt idx="36">
                  <c:v>-2710</c:v>
                </c:pt>
                <c:pt idx="37">
                  <c:v>-2710</c:v>
                </c:pt>
                <c:pt idx="38">
                  <c:v>-2710</c:v>
                </c:pt>
                <c:pt idx="39">
                  <c:v>-2710</c:v>
                </c:pt>
                <c:pt idx="40">
                  <c:v>-2710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221568"/>
        <c:axId val="217222128"/>
      </c:lineChart>
      <c:catAx>
        <c:axId val="21722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22128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217222128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7221568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54878813524016"/>
          <c:y val="0.93990234331992795"/>
          <c:w val="0.1347868651380327"/>
          <c:h val="5.06344696738008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4544"/>
        <c:axId val="214465104"/>
      </c:lineChart>
      <c:catAx>
        <c:axId val="21446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510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465104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454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7344"/>
        <c:axId val="214467904"/>
      </c:lineChart>
      <c:catAx>
        <c:axId val="21446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7904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214467904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67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70144"/>
        <c:axId val="214470704"/>
      </c:lineChart>
      <c:catAx>
        <c:axId val="214470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0704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214470704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4701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58320"/>
        <c:axId val="214958880"/>
      </c:lineChart>
      <c:catAx>
        <c:axId val="2149583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58880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214958880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5832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1120"/>
        <c:axId val="214961680"/>
      </c:lineChart>
      <c:dateAx>
        <c:axId val="21496112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1680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214961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112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963920"/>
        <c:axId val="214964480"/>
      </c:lineChart>
      <c:catAx>
        <c:axId val="214963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4480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214964480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963920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95250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28575</xdr:rowOff>
    </xdr:from>
    <xdr:to>
      <xdr:col>0</xdr:col>
      <xdr:colOff>0</xdr:colOff>
      <xdr:row>82</xdr:row>
      <xdr:rowOff>47625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219075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28575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95250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28575</xdr:rowOff>
    </xdr:from>
    <xdr:to>
      <xdr:col>0</xdr:col>
      <xdr:colOff>0</xdr:colOff>
      <xdr:row>84</xdr:row>
      <xdr:rowOff>47625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219075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28575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9525</xdr:rowOff>
    </xdr:from>
    <xdr:to>
      <xdr:col>21</xdr:col>
      <xdr:colOff>9525</xdr:colOff>
      <xdr:row>78</xdr:row>
      <xdr:rowOff>9525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28575</xdr:colOff>
      <xdr:row>80</xdr:row>
      <xdr:rowOff>0</xdr:rowOff>
    </xdr:from>
    <xdr:to>
      <xdr:col>20</xdr:col>
      <xdr:colOff>685800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9525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390525</xdr:colOff>
      <xdr:row>30</xdr:row>
      <xdr:rowOff>38100</xdr:rowOff>
    </xdr:from>
    <xdr:ext cx="95250" cy="223838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3905250" y="5629275"/>
          <a:ext cx="9525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389572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381000</xdr:colOff>
      <xdr:row>30</xdr:row>
      <xdr:rowOff>38100</xdr:rowOff>
    </xdr:from>
    <xdr:ext cx="104775" cy="212725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19824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104775" cy="212725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182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390525</xdr:colOff>
      <xdr:row>30</xdr:row>
      <xdr:rowOff>38100</xdr:rowOff>
    </xdr:from>
    <xdr:ext cx="104775" cy="212725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3905250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390525</xdr:colOff>
      <xdr:row>30</xdr:row>
      <xdr:rowOff>38100</xdr:rowOff>
    </xdr:from>
    <xdr:ext cx="104775" cy="212725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1991975" y="5314950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RowHeight="12.75" x14ac:dyDescent="0.2"/>
  <cols>
    <col min="1" max="1" width="41.28515625" style="2" customWidth="1"/>
    <col min="2" max="2" width="11.42578125" style="2" bestFit="1" customWidth="1"/>
    <col min="3" max="3" width="12.28515625" style="2" bestFit="1" customWidth="1"/>
    <col min="4" max="4" width="37.28515625" style="2" customWidth="1"/>
    <col min="5" max="5" width="12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8.1406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5703125" style="2" bestFit="1" customWidth="1"/>
    <col min="22" max="22" width="3.140625" style="2" customWidth="1"/>
    <col min="23" max="23" width="11.85546875" style="2" bestFit="1" customWidth="1"/>
    <col min="24" max="24" width="10.28515625" style="2" customWidth="1"/>
    <col min="25" max="25" width="12.28515625" style="2" bestFit="1" customWidth="1"/>
    <col min="26" max="26" width="9.85546875" style="2" customWidth="1"/>
    <col min="27" max="27" width="2" style="2" customWidth="1"/>
    <col min="28" max="30" width="9.28515625" style="2" bestFit="1" customWidth="1"/>
    <col min="31" max="31" width="10.42578125" style="2" bestFit="1" customWidth="1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51" customHeight="1" thickBot="1" x14ac:dyDescent="0.25">
      <c r="A1" s="2" t="s">
        <v>0</v>
      </c>
      <c r="B1" s="3">
        <f ca="1">TODAY()</f>
        <v>41885</v>
      </c>
      <c r="F1" s="4" t="s">
        <v>1</v>
      </c>
      <c r="G1" s="5">
        <v>760000</v>
      </c>
      <c r="H1" s="6"/>
      <c r="I1" s="7" t="s">
        <v>2</v>
      </c>
      <c r="J1" s="8">
        <v>145000</v>
      </c>
      <c r="O1" s="42" t="s">
        <v>3</v>
      </c>
      <c r="P1" s="11">
        <f ca="1">TODAY()+2</f>
        <v>41887</v>
      </c>
      <c r="Q1" s="12">
        <v>660000</v>
      </c>
      <c r="S1" s="42" t="s">
        <v>4</v>
      </c>
      <c r="T1" s="11">
        <f ca="1">TODAY()+2</f>
        <v>41887</v>
      </c>
      <c r="U1" s="12">
        <v>128000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5" thickBot="1" x14ac:dyDescent="0.25">
      <c r="A2" s="2" t="s">
        <v>10</v>
      </c>
      <c r="B2" s="3">
        <f ca="1">TODAY()+1</f>
        <v>41886</v>
      </c>
      <c r="D2" s="14"/>
      <c r="P2" s="11">
        <f ca="1">TODAY()+3</f>
        <v>41888</v>
      </c>
      <c r="Q2" s="12">
        <v>600000</v>
      </c>
      <c r="T2" s="11">
        <f ca="1">TODAY()+3</f>
        <v>41888</v>
      </c>
      <c r="U2" s="12">
        <v>121000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25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41884</v>
      </c>
      <c r="L3" s="23">
        <f ca="1">TODAY()</f>
        <v>41885</v>
      </c>
      <c r="M3" s="24" t="s">
        <v>17</v>
      </c>
      <c r="P3" s="11">
        <f ca="1">TODAY()+4</f>
        <v>41889</v>
      </c>
      <c r="Q3" s="12">
        <v>590000</v>
      </c>
      <c r="T3" s="11">
        <f ca="1">TODAY()+4</f>
        <v>41889</v>
      </c>
      <c r="U3" s="12">
        <v>118000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5" thickBot="1" x14ac:dyDescent="0.25">
      <c r="A4" s="2" t="s">
        <v>14</v>
      </c>
      <c r="B4" s="16">
        <v>43</v>
      </c>
      <c r="C4" s="17">
        <v>29</v>
      </c>
      <c r="D4" s="18">
        <f>AVERAGE(B4,C4)</f>
        <v>36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5" thickBot="1" x14ac:dyDescent="0.25">
      <c r="A5" s="19"/>
      <c r="B5" s="20"/>
      <c r="C5" s="1" t="s">
        <v>90</v>
      </c>
      <c r="D5" s="19"/>
      <c r="E5" s="20"/>
      <c r="F5" s="1" t="s">
        <v>90</v>
      </c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5" thickBot="1" x14ac:dyDescent="0.25">
      <c r="A6" s="25" t="s">
        <v>18</v>
      </c>
      <c r="B6" s="40">
        <v>-790000</v>
      </c>
      <c r="C6" s="12">
        <v>-780000</v>
      </c>
      <c r="D6" s="25" t="s">
        <v>19</v>
      </c>
      <c r="E6" s="26">
        <v>-150000</v>
      </c>
      <c r="F6" s="12">
        <v>-155000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-1.0009011803985876E-2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">
      <c r="A9" s="25" t="s">
        <v>52</v>
      </c>
      <c r="B9" s="40">
        <v>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">
      <c r="A11" s="25" t="s">
        <v>25</v>
      </c>
      <c r="B11" s="40">
        <f>-87783-0-0-20000-7383+25166</f>
        <v>-90000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">
      <c r="A12" s="25" t="s">
        <v>63</v>
      </c>
      <c r="B12" s="40">
        <v>-25166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5" thickBot="1" x14ac:dyDescent="0.25">
      <c r="A13" s="25" t="s">
        <v>16</v>
      </c>
      <c r="B13" s="40">
        <v>0</v>
      </c>
      <c r="C13" s="1"/>
      <c r="D13" s="25" t="s">
        <v>27</v>
      </c>
      <c r="E13" s="26"/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5" thickBot="1" x14ac:dyDescent="0.25">
      <c r="A14" s="25" t="s">
        <v>55</v>
      </c>
      <c r="B14" s="40">
        <v>0</v>
      </c>
      <c r="C14" s="14"/>
      <c r="D14" s="33" t="s">
        <v>28</v>
      </c>
      <c r="E14" s="34">
        <f>SUM(E6:E13)</f>
        <v>-170000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/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/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">
      <c r="A18" s="25" t="s">
        <v>89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/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">
      <c r="A19" s="25" t="s">
        <v>67</v>
      </c>
      <c r="B19" s="40">
        <v>0</v>
      </c>
      <c r="C19" s="56"/>
      <c r="D19" s="25" t="s">
        <v>34</v>
      </c>
      <c r="E19" s="26">
        <v>33130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">
      <c r="A21" s="25" t="s">
        <v>77</v>
      </c>
      <c r="B21" s="58">
        <v>0</v>
      </c>
      <c r="C21" s="14"/>
      <c r="D21" s="25" t="s">
        <v>48</v>
      </c>
      <c r="E21" s="26">
        <v>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0</v>
      </c>
      <c r="AD21" s="14">
        <f t="shared" si="4"/>
        <v>-2710</v>
      </c>
      <c r="AF21" s="11">
        <f t="shared" si="3"/>
        <v>37215</v>
      </c>
      <c r="AG21" s="12">
        <f>790000+150000</f>
        <v>940000</v>
      </c>
      <c r="AH21" s="12"/>
      <c r="AJ21" s="15">
        <f t="shared" si="6"/>
        <v>37215</v>
      </c>
      <c r="AK21" s="12"/>
      <c r="AL21" s="12"/>
      <c r="AM21" s="12"/>
    </row>
    <row r="22" spans="1:39" x14ac:dyDescent="0.2">
      <c r="A22" s="25" t="s">
        <v>42</v>
      </c>
      <c r="B22" s="40">
        <v>0</v>
      </c>
      <c r="D22" s="60" t="s">
        <v>27</v>
      </c>
      <c r="E22" s="59">
        <v>63759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-2710</v>
      </c>
      <c r="AF22" s="11">
        <f t="shared" si="3"/>
        <v>37216</v>
      </c>
      <c r="AG22" s="12">
        <f>660000+128000</f>
        <v>788000</v>
      </c>
      <c r="AH22" s="12"/>
      <c r="AJ22" s="15">
        <f t="shared" si="6"/>
        <v>37216</v>
      </c>
      <c r="AK22" s="12"/>
      <c r="AL22" s="12"/>
      <c r="AM22" s="12"/>
    </row>
    <row r="23" spans="1:39" x14ac:dyDescent="0.2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-2710</v>
      </c>
      <c r="AF23" s="11">
        <f t="shared" si="3"/>
        <v>37217</v>
      </c>
      <c r="AG23" s="12">
        <f>600000+121000</f>
        <v>721000</v>
      </c>
      <c r="AH23" s="12"/>
      <c r="AJ23" s="15">
        <f t="shared" si="6"/>
        <v>37217</v>
      </c>
      <c r="AK23" s="12"/>
      <c r="AL23" s="12"/>
      <c r="AM23" s="12"/>
    </row>
    <row r="24" spans="1:39" x14ac:dyDescent="0.2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-2710</v>
      </c>
      <c r="AF24" s="11">
        <f t="shared" si="3"/>
        <v>37218</v>
      </c>
      <c r="AG24" s="12">
        <f>590000+118000</f>
        <v>708000</v>
      </c>
      <c r="AH24" s="12"/>
      <c r="AJ24" s="15">
        <f t="shared" si="6"/>
        <v>37218</v>
      </c>
      <c r="AK24" s="12"/>
      <c r="AL24" s="12"/>
      <c r="AM24" s="12"/>
    </row>
    <row r="25" spans="1:39" x14ac:dyDescent="0.2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-2710</v>
      </c>
      <c r="AF25" s="11">
        <f t="shared" si="3"/>
        <v>37219</v>
      </c>
      <c r="AG25" s="12"/>
      <c r="AH25" s="12"/>
      <c r="AJ25" s="15">
        <f t="shared" si="6"/>
        <v>37219</v>
      </c>
      <c r="AK25" s="12"/>
      <c r="AL25" s="12"/>
      <c r="AM25" s="12"/>
    </row>
    <row r="26" spans="1:39" x14ac:dyDescent="0.2">
      <c r="A26" s="25" t="s">
        <v>30</v>
      </c>
      <c r="B26" s="40">
        <v>-2400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-2710</v>
      </c>
      <c r="AF26" s="11">
        <f t="shared" si="3"/>
        <v>37220</v>
      </c>
      <c r="AG26" s="12"/>
      <c r="AH26" s="12"/>
      <c r="AJ26" s="15">
        <f t="shared" si="6"/>
        <v>37220</v>
      </c>
      <c r="AK26" s="12"/>
      <c r="AL26" s="12"/>
      <c r="AM26" s="12"/>
    </row>
    <row r="27" spans="1:39" x14ac:dyDescent="0.2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-2710</v>
      </c>
      <c r="AF27" s="11">
        <f t="shared" si="3"/>
        <v>37221</v>
      </c>
      <c r="AG27" s="12"/>
      <c r="AH27" s="12"/>
      <c r="AJ27" s="15">
        <f t="shared" si="6"/>
        <v>37221</v>
      </c>
      <c r="AK27" s="12"/>
      <c r="AL27" s="12"/>
      <c r="AM27" s="12"/>
    </row>
    <row r="28" spans="1:39" ht="13.5" thickBot="1" x14ac:dyDescent="0.25">
      <c r="A28" s="25" t="s">
        <v>51</v>
      </c>
      <c r="B28" s="59">
        <v>0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-2710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5" thickBot="1" x14ac:dyDescent="0.25">
      <c r="A29" s="33" t="s">
        <v>28</v>
      </c>
      <c r="B29" s="34">
        <f>SUM(B6:B28)+B12</f>
        <v>-942732</v>
      </c>
      <c r="C29" s="14"/>
      <c r="D29" s="33" t="s">
        <v>36</v>
      </c>
      <c r="E29" s="34">
        <f>SUM(E16:E28)</f>
        <v>170000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-2710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5" thickBot="1" x14ac:dyDescent="0.25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-2710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-2710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-2710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">
      <c r="A33" s="25" t="s">
        <v>33</v>
      </c>
      <c r="B33" s="40">
        <v>10855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-2710</v>
      </c>
      <c r="AF33" s="11"/>
      <c r="AG33" s="12"/>
      <c r="AJ33" s="15"/>
      <c r="AK33" s="12"/>
      <c r="AL33" s="12"/>
      <c r="AM33" s="12"/>
    </row>
    <row r="34" spans="1:39" x14ac:dyDescent="0.2">
      <c r="A34" s="25" t="s">
        <v>34</v>
      </c>
      <c r="B34" s="40">
        <v>252232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-2710</v>
      </c>
      <c r="AE34" s="14"/>
      <c r="AF34" s="11"/>
      <c r="AG34" s="12"/>
      <c r="AJ34" s="15"/>
      <c r="AK34" s="12"/>
      <c r="AL34" s="12"/>
      <c r="AM34" s="12"/>
    </row>
    <row r="35" spans="1:39" x14ac:dyDescent="0.2">
      <c r="A35" s="60" t="s">
        <v>81</v>
      </c>
      <c r="B35" s="58">
        <v>0</v>
      </c>
      <c r="C35" s="12">
        <v>50000</v>
      </c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-2710</v>
      </c>
      <c r="AF35" s="11"/>
      <c r="AJ35" s="15"/>
      <c r="AK35" s="12"/>
      <c r="AL35" s="12"/>
      <c r="AM35" s="12"/>
    </row>
    <row r="36" spans="1:39" x14ac:dyDescent="0.2">
      <c r="A36" s="60" t="s">
        <v>82</v>
      </c>
      <c r="B36" s="58">
        <v>30000</v>
      </c>
      <c r="C36" s="12">
        <v>57377</v>
      </c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-2710</v>
      </c>
      <c r="AF36" s="11"/>
      <c r="AJ36" s="15"/>
      <c r="AK36" s="12"/>
      <c r="AL36" s="12"/>
      <c r="AM36" s="12"/>
    </row>
    <row r="37" spans="1:39" x14ac:dyDescent="0.2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-2710</v>
      </c>
      <c r="AL37" s="12"/>
      <c r="AM37" s="12"/>
    </row>
    <row r="38" spans="1:39" x14ac:dyDescent="0.2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-2710</v>
      </c>
      <c r="AL38" s="12"/>
      <c r="AM38" s="12"/>
    </row>
    <row r="39" spans="1:39" x14ac:dyDescent="0.2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-2710</v>
      </c>
      <c r="AJ39" s="12"/>
      <c r="AK39" s="12"/>
      <c r="AL39" s="12"/>
      <c r="AM39" s="12"/>
    </row>
    <row r="40" spans="1:39" x14ac:dyDescent="0.2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-2710</v>
      </c>
      <c r="AJ40" s="12"/>
      <c r="AK40" s="12"/>
      <c r="AL40" s="12"/>
      <c r="AM40" s="12"/>
    </row>
    <row r="41" spans="1:39" x14ac:dyDescent="0.2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-2710</v>
      </c>
      <c r="AJ41" s="12"/>
      <c r="AK41" s="12"/>
      <c r="AL41" s="12"/>
      <c r="AM41" s="12"/>
    </row>
    <row r="42" spans="1:39" x14ac:dyDescent="0.2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-2710</v>
      </c>
      <c r="AJ42" s="12"/>
      <c r="AK42" s="12"/>
      <c r="AL42" s="12"/>
      <c r="AM42" s="12"/>
    </row>
    <row r="43" spans="1:39" x14ac:dyDescent="0.2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-2710</v>
      </c>
      <c r="AJ43" s="12"/>
      <c r="AK43" s="12"/>
      <c r="AL43" s="12"/>
      <c r="AM43" s="12"/>
    </row>
    <row r="44" spans="1:39" x14ac:dyDescent="0.2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-2710</v>
      </c>
    </row>
    <row r="45" spans="1:39" x14ac:dyDescent="0.2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-2710</v>
      </c>
    </row>
    <row r="46" spans="1:39" x14ac:dyDescent="0.2">
      <c r="A46" s="25" t="s">
        <v>70</v>
      </c>
      <c r="B46" s="40">
        <v>25166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-2710</v>
      </c>
    </row>
    <row r="47" spans="1:39" x14ac:dyDescent="0.2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-2710</v>
      </c>
    </row>
    <row r="48" spans="1:39" x14ac:dyDescent="0.2">
      <c r="A48" s="25" t="s">
        <v>87</v>
      </c>
      <c r="B48" s="40">
        <v>0</v>
      </c>
      <c r="E48" s="12"/>
    </row>
    <row r="49" spans="1:5" x14ac:dyDescent="0.2">
      <c r="A49" s="25" t="s">
        <v>38</v>
      </c>
      <c r="B49" s="40"/>
      <c r="C49" s="14" t="s">
        <v>15</v>
      </c>
      <c r="E49" s="12"/>
    </row>
    <row r="50" spans="1:5" x14ac:dyDescent="0.2">
      <c r="A50" s="25" t="s">
        <v>48</v>
      </c>
      <c r="B50" s="40">
        <v>0</v>
      </c>
      <c r="E50" s="12"/>
    </row>
    <row r="51" spans="1:5" x14ac:dyDescent="0.2">
      <c r="A51" s="25" t="s">
        <v>27</v>
      </c>
      <c r="B51" s="40">
        <v>0</v>
      </c>
      <c r="E51" s="12"/>
    </row>
    <row r="52" spans="1:5" x14ac:dyDescent="0.2">
      <c r="A52" s="25" t="s">
        <v>89</v>
      </c>
      <c r="B52" s="58">
        <v>0</v>
      </c>
      <c r="C52" s="14"/>
      <c r="E52" s="12"/>
    </row>
    <row r="53" spans="1:5" x14ac:dyDescent="0.2">
      <c r="A53" s="25" t="s">
        <v>41</v>
      </c>
      <c r="B53" s="40">
        <v>50000</v>
      </c>
      <c r="C53" s="61"/>
      <c r="E53" s="12"/>
    </row>
    <row r="54" spans="1:5" x14ac:dyDescent="0.2">
      <c r="A54" s="25" t="s">
        <v>39</v>
      </c>
      <c r="B54" s="40">
        <v>0</v>
      </c>
      <c r="C54" s="61"/>
      <c r="E54" s="12"/>
    </row>
    <row r="55" spans="1:5" x14ac:dyDescent="0.2">
      <c r="A55" s="25" t="s">
        <v>40</v>
      </c>
      <c r="B55" s="40">
        <v>0</v>
      </c>
      <c r="C55" s="14"/>
      <c r="E55" s="12"/>
    </row>
    <row r="56" spans="1:5" x14ac:dyDescent="0.2">
      <c r="A56" s="25" t="s">
        <v>75</v>
      </c>
      <c r="B56" s="40">
        <v>31500</v>
      </c>
      <c r="C56" s="14"/>
      <c r="E56" s="12"/>
    </row>
    <row r="57" spans="1:5" x14ac:dyDescent="0.2">
      <c r="A57" s="60" t="s">
        <v>80</v>
      </c>
      <c r="B57" s="58">
        <v>155462</v>
      </c>
      <c r="C57" s="14"/>
      <c r="E57" s="12"/>
    </row>
    <row r="58" spans="1:5" x14ac:dyDescent="0.2">
      <c r="A58" s="25" t="s">
        <v>83</v>
      </c>
      <c r="B58" s="40">
        <v>0</v>
      </c>
      <c r="C58" s="14"/>
      <c r="E58" s="12"/>
    </row>
    <row r="59" spans="1:5" x14ac:dyDescent="0.2">
      <c r="A59" s="25" t="s">
        <v>84</v>
      </c>
      <c r="B59" s="40">
        <v>20000</v>
      </c>
      <c r="C59" s="14"/>
    </row>
    <row r="60" spans="1:5" x14ac:dyDescent="0.2">
      <c r="A60" s="25" t="s">
        <v>61</v>
      </c>
      <c r="B60" s="58">
        <v>0</v>
      </c>
      <c r="C60" s="14"/>
    </row>
    <row r="61" spans="1:5" x14ac:dyDescent="0.2">
      <c r="A61" s="25" t="s">
        <v>59</v>
      </c>
      <c r="B61" s="40">
        <v>0</v>
      </c>
      <c r="C61" s="62"/>
    </row>
    <row r="62" spans="1:5" ht="13.5" thickBot="1" x14ac:dyDescent="0.25">
      <c r="A62" s="60" t="s">
        <v>35</v>
      </c>
      <c r="B62" s="58">
        <v>30000</v>
      </c>
    </row>
    <row r="63" spans="1:5" ht="13.5" thickBot="1" x14ac:dyDescent="0.25">
      <c r="A63" s="33" t="s">
        <v>36</v>
      </c>
      <c r="B63" s="34">
        <f>SUM(B31:B62)</f>
        <v>942732</v>
      </c>
    </row>
    <row r="64" spans="1:5" ht="13.5" thickBot="1" x14ac:dyDescent="0.25">
      <c r="A64" s="30"/>
      <c r="B64" s="36"/>
    </row>
    <row r="65" spans="1:2" x14ac:dyDescent="0.2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4"/>
  <sheetViews>
    <sheetView zoomScale="75" workbookViewId="0">
      <selection activeCell="L17" sqref="L17"/>
    </sheetView>
  </sheetViews>
  <sheetFormatPr defaultRowHeight="12.75" x14ac:dyDescent="0.2"/>
  <cols>
    <col min="1" max="1" width="41.28515625" style="43" customWidth="1"/>
    <col min="2" max="2" width="11.42578125" style="43" bestFit="1" customWidth="1"/>
    <col min="3" max="3" width="11" style="2" bestFit="1" customWidth="1"/>
    <col min="4" max="4" width="37.28515625" style="2" customWidth="1"/>
    <col min="5" max="5" width="11" style="2" customWidth="1"/>
    <col min="6" max="6" width="9.28515625" style="2" customWidth="1"/>
    <col min="7" max="7" width="41.28515625" style="2" customWidth="1"/>
    <col min="8" max="8" width="11.42578125" style="2" bestFit="1" customWidth="1"/>
    <col min="9" max="9" width="11" style="2" bestFit="1" customWidth="1"/>
    <col min="10" max="10" width="37.28515625" style="2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3" t="s">
        <v>0</v>
      </c>
      <c r="B1" s="44">
        <f ca="1">TODAY()</f>
        <v>41885</v>
      </c>
      <c r="G1" s="2" t="s">
        <v>0</v>
      </c>
      <c r="H1" s="3">
        <f ca="1">TODAY()</f>
        <v>41885</v>
      </c>
    </row>
    <row r="2" spans="1:12" ht="13.5" thickBot="1" x14ac:dyDescent="0.25">
      <c r="A2" s="43" t="s">
        <v>10</v>
      </c>
      <c r="B2" s="44">
        <f ca="1">TODAY()+2</f>
        <v>41887</v>
      </c>
      <c r="G2" s="2" t="s">
        <v>10</v>
      </c>
      <c r="H2" s="3">
        <f ca="1">TODAY()+3</f>
        <v>41888</v>
      </c>
    </row>
    <row r="3" spans="1:12" ht="25.5" customHeight="1" thickBot="1" x14ac:dyDescent="0.25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</row>
    <row r="4" spans="1:12" ht="13.5" thickBot="1" x14ac:dyDescent="0.25">
      <c r="A4" s="2" t="s">
        <v>14</v>
      </c>
      <c r="B4" s="16">
        <v>67</v>
      </c>
      <c r="C4" s="17">
        <v>53</v>
      </c>
      <c r="D4" s="18">
        <f>AVERAGE(B4,C4)</f>
        <v>60</v>
      </c>
      <c r="G4" s="2" t="s">
        <v>14</v>
      </c>
      <c r="H4" s="16">
        <v>67</v>
      </c>
      <c r="I4" s="17">
        <v>53</v>
      </c>
      <c r="J4" s="18">
        <f>AVERAGE(H4,I4)</f>
        <v>60</v>
      </c>
    </row>
    <row r="5" spans="1:12" x14ac:dyDescent="0.2">
      <c r="A5" s="19"/>
      <c r="B5" s="20"/>
      <c r="C5" s="1" t="s">
        <v>88</v>
      </c>
      <c r="D5" s="19"/>
      <c r="E5" s="20"/>
      <c r="F5" s="1" t="s">
        <v>88</v>
      </c>
      <c r="G5" s="19"/>
      <c r="H5" s="20"/>
      <c r="I5" s="1" t="s">
        <v>88</v>
      </c>
      <c r="J5" s="19"/>
      <c r="K5" s="20"/>
      <c r="L5" s="1" t="s">
        <v>88</v>
      </c>
    </row>
    <row r="6" spans="1:12" x14ac:dyDescent="0.2">
      <c r="A6" s="25" t="s">
        <v>18</v>
      </c>
      <c r="B6" s="40"/>
      <c r="C6" s="12">
        <v>0</v>
      </c>
      <c r="D6" s="25" t="s">
        <v>19</v>
      </c>
      <c r="E6" s="26"/>
      <c r="F6" s="12">
        <v>0</v>
      </c>
      <c r="G6" s="25" t="s">
        <v>18</v>
      </c>
      <c r="H6" s="40"/>
      <c r="I6" s="12">
        <v>0</v>
      </c>
      <c r="J6" s="25" t="s">
        <v>19</v>
      </c>
      <c r="K6" s="26"/>
      <c r="L6" s="12">
        <v>0</v>
      </c>
    </row>
    <row r="7" spans="1:12" x14ac:dyDescent="0.2">
      <c r="A7" s="25" t="s">
        <v>47</v>
      </c>
      <c r="B7" s="40"/>
      <c r="D7" s="25" t="s">
        <v>22</v>
      </c>
      <c r="E7" s="26"/>
      <c r="G7" s="25" t="s">
        <v>47</v>
      </c>
      <c r="H7" s="40"/>
      <c r="J7" s="25" t="s">
        <v>22</v>
      </c>
      <c r="K7" s="26"/>
    </row>
    <row r="8" spans="1:12" x14ac:dyDescent="0.2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</row>
    <row r="9" spans="1:12" x14ac:dyDescent="0.2">
      <c r="A9" s="25" t="s">
        <v>52</v>
      </c>
      <c r="B9" s="40"/>
      <c r="C9" s="66"/>
      <c r="D9" s="25" t="s">
        <v>25</v>
      </c>
      <c r="E9" s="26"/>
      <c r="G9" s="25" t="s">
        <v>52</v>
      </c>
      <c r="H9" s="40"/>
      <c r="I9" s="66"/>
      <c r="J9" s="25" t="s">
        <v>25</v>
      </c>
      <c r="K9" s="26"/>
    </row>
    <row r="10" spans="1:12" x14ac:dyDescent="0.2">
      <c r="A10" s="41" t="s">
        <v>71</v>
      </c>
      <c r="B10" s="40"/>
      <c r="C10" s="14" t="s">
        <v>15</v>
      </c>
      <c r="D10" s="25" t="s">
        <v>44</v>
      </c>
      <c r="E10" s="26"/>
      <c r="G10" s="41" t="s">
        <v>71</v>
      </c>
      <c r="H10" s="40"/>
      <c r="I10" s="14" t="s">
        <v>15</v>
      </c>
      <c r="J10" s="25" t="s">
        <v>44</v>
      </c>
      <c r="K10" s="26"/>
    </row>
    <row r="11" spans="1:12" x14ac:dyDescent="0.2">
      <c r="A11" s="25" t="s">
        <v>25</v>
      </c>
      <c r="B11" s="40"/>
      <c r="C11" s="40"/>
      <c r="D11" s="25" t="s">
        <v>26</v>
      </c>
      <c r="E11" s="26"/>
      <c r="G11" s="25" t="s">
        <v>25</v>
      </c>
      <c r="H11" s="40"/>
      <c r="I11" s="40"/>
      <c r="J11" s="25" t="s">
        <v>26</v>
      </c>
      <c r="K11" s="26"/>
    </row>
    <row r="12" spans="1:12" x14ac:dyDescent="0.2">
      <c r="A12" s="25" t="s">
        <v>63</v>
      </c>
      <c r="B12" s="40"/>
      <c r="C12" s="14"/>
      <c r="D12" s="41" t="s">
        <v>46</v>
      </c>
      <c r="E12" s="40"/>
      <c r="G12" s="25" t="s">
        <v>63</v>
      </c>
      <c r="H12" s="40"/>
      <c r="I12" s="14"/>
      <c r="J12" s="41" t="s">
        <v>46</v>
      </c>
      <c r="K12" s="40"/>
    </row>
    <row r="13" spans="1:12" ht="13.5" thickBot="1" x14ac:dyDescent="0.25">
      <c r="A13" s="25" t="s">
        <v>16</v>
      </c>
      <c r="B13" s="40"/>
      <c r="C13" s="1"/>
      <c r="D13" s="60" t="s">
        <v>27</v>
      </c>
      <c r="E13" s="59"/>
      <c r="G13" s="25" t="s">
        <v>16</v>
      </c>
      <c r="H13" s="40"/>
      <c r="I13" s="1"/>
      <c r="J13" s="25" t="s">
        <v>27</v>
      </c>
      <c r="K13" s="59"/>
    </row>
    <row r="14" spans="1:12" ht="13.5" thickBot="1" x14ac:dyDescent="0.25">
      <c r="A14" s="25" t="s">
        <v>55</v>
      </c>
      <c r="B14" s="40"/>
      <c r="C14" s="14"/>
      <c r="D14" s="33" t="s">
        <v>28</v>
      </c>
      <c r="E14" s="34">
        <f>SUM(E6:E13)</f>
        <v>0</v>
      </c>
      <c r="G14" s="25" t="s">
        <v>55</v>
      </c>
      <c r="H14" s="40"/>
      <c r="I14" s="14"/>
      <c r="J14" s="33" t="s">
        <v>28</v>
      </c>
      <c r="K14" s="34">
        <f>SUM(K6:K13)</f>
        <v>0</v>
      </c>
    </row>
    <row r="15" spans="1:12" x14ac:dyDescent="0.2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</row>
    <row r="16" spans="1:12" x14ac:dyDescent="0.2">
      <c r="A16" s="25" t="s">
        <v>48</v>
      </c>
      <c r="B16" s="40"/>
      <c r="C16" s="14"/>
      <c r="D16" s="25" t="s">
        <v>31</v>
      </c>
      <c r="E16" s="26"/>
      <c r="G16" s="25" t="s">
        <v>48</v>
      </c>
      <c r="H16" s="40"/>
      <c r="I16" s="14"/>
      <c r="J16" s="25" t="s">
        <v>31</v>
      </c>
      <c r="K16" s="26"/>
    </row>
    <row r="17" spans="1:12" x14ac:dyDescent="0.2">
      <c r="A17" s="25" t="s">
        <v>27</v>
      </c>
      <c r="B17" s="40"/>
      <c r="C17" s="14"/>
      <c r="D17" s="25" t="s">
        <v>32</v>
      </c>
      <c r="E17" s="26"/>
      <c r="G17" s="25" t="s">
        <v>27</v>
      </c>
      <c r="H17" s="40"/>
      <c r="I17" s="14"/>
      <c r="J17" s="25" t="s">
        <v>32</v>
      </c>
      <c r="K17" s="26"/>
    </row>
    <row r="18" spans="1:12" x14ac:dyDescent="0.2">
      <c r="A18" s="25" t="s">
        <v>89</v>
      </c>
      <c r="B18" s="40"/>
      <c r="D18" s="25" t="s">
        <v>33</v>
      </c>
      <c r="E18" s="26"/>
      <c r="F18" s="14" t="s">
        <v>15</v>
      </c>
      <c r="G18" s="25" t="s">
        <v>89</v>
      </c>
      <c r="H18" s="40"/>
      <c r="J18" s="25" t="s">
        <v>33</v>
      </c>
      <c r="K18" s="26"/>
      <c r="L18" s="14" t="s">
        <v>15</v>
      </c>
    </row>
    <row r="19" spans="1:12" x14ac:dyDescent="0.2">
      <c r="A19" s="25" t="s">
        <v>67</v>
      </c>
      <c r="B19" s="40"/>
      <c r="C19" s="56"/>
      <c r="D19" s="25" t="s">
        <v>34</v>
      </c>
      <c r="E19" s="26"/>
      <c r="G19" s="25" t="s">
        <v>67</v>
      </c>
      <c r="H19" s="40"/>
      <c r="I19" s="56"/>
      <c r="J19" s="25" t="s">
        <v>34</v>
      </c>
      <c r="K19" s="26"/>
    </row>
    <row r="20" spans="1:12" x14ac:dyDescent="0.2">
      <c r="A20" s="25" t="s">
        <v>66</v>
      </c>
      <c r="B20" s="58"/>
      <c r="C20" s="14"/>
      <c r="D20" s="25" t="s">
        <v>38</v>
      </c>
      <c r="E20" s="26"/>
      <c r="G20" s="25" t="s">
        <v>66</v>
      </c>
      <c r="H20" s="58"/>
      <c r="I20" s="14"/>
      <c r="J20" s="25" t="s">
        <v>38</v>
      </c>
      <c r="K20" s="26"/>
    </row>
    <row r="21" spans="1:12" x14ac:dyDescent="0.2">
      <c r="A21" s="25" t="s">
        <v>77</v>
      </c>
      <c r="B21" s="58"/>
      <c r="C21" s="14"/>
      <c r="D21" s="25" t="s">
        <v>48</v>
      </c>
      <c r="E21" s="26"/>
      <c r="F21" s="25"/>
      <c r="G21" s="25" t="s">
        <v>77</v>
      </c>
      <c r="H21" s="58"/>
      <c r="I21" s="14"/>
      <c r="J21" s="25" t="s">
        <v>48</v>
      </c>
      <c r="K21" s="26"/>
      <c r="L21" s="25"/>
    </row>
    <row r="22" spans="1:12" x14ac:dyDescent="0.2">
      <c r="A22" s="25" t="s">
        <v>42</v>
      </c>
      <c r="B22" s="40"/>
      <c r="D22" s="25" t="s">
        <v>27</v>
      </c>
      <c r="E22" s="26"/>
      <c r="F22" s="25"/>
      <c r="G22" s="25" t="s">
        <v>42</v>
      </c>
      <c r="H22" s="40"/>
      <c r="J22" s="60" t="s">
        <v>27</v>
      </c>
      <c r="K22" s="59"/>
      <c r="L22" s="25"/>
    </row>
    <row r="23" spans="1:12" x14ac:dyDescent="0.2">
      <c r="A23" s="25" t="s">
        <v>43</v>
      </c>
      <c r="B23" s="40"/>
      <c r="C23" s="14"/>
      <c r="D23" s="25" t="s">
        <v>68</v>
      </c>
      <c r="E23" s="40"/>
      <c r="F23" s="14">
        <v>0</v>
      </c>
      <c r="G23" s="25" t="s">
        <v>43</v>
      </c>
      <c r="H23" s="40"/>
      <c r="I23" s="14"/>
      <c r="J23" s="25" t="s">
        <v>68</v>
      </c>
      <c r="K23" s="40"/>
      <c r="L23" s="14">
        <v>0</v>
      </c>
    </row>
    <row r="24" spans="1:12" x14ac:dyDescent="0.2">
      <c r="A24" s="25" t="s">
        <v>29</v>
      </c>
      <c r="B24" s="40"/>
      <c r="C24" s="14">
        <v>0</v>
      </c>
      <c r="D24" s="25" t="s">
        <v>86</v>
      </c>
      <c r="E24" s="40"/>
      <c r="F24" s="14">
        <v>0</v>
      </c>
      <c r="G24" s="25" t="s">
        <v>29</v>
      </c>
      <c r="H24" s="40"/>
      <c r="I24" s="14">
        <v>0</v>
      </c>
      <c r="J24" s="25" t="s">
        <v>86</v>
      </c>
      <c r="K24" s="40"/>
      <c r="L24" s="14">
        <v>0</v>
      </c>
    </row>
    <row r="25" spans="1:12" x14ac:dyDescent="0.2">
      <c r="A25" s="25" t="s">
        <v>73</v>
      </c>
      <c r="B25" s="40"/>
      <c r="C25" s="14"/>
      <c r="D25" s="25" t="s">
        <v>85</v>
      </c>
      <c r="E25" s="40"/>
      <c r="G25" s="25" t="s">
        <v>73</v>
      </c>
      <c r="H25" s="40"/>
      <c r="I25" s="14"/>
      <c r="J25" s="25" t="s">
        <v>85</v>
      </c>
      <c r="K25" s="40"/>
    </row>
    <row r="26" spans="1:12" x14ac:dyDescent="0.2">
      <c r="A26" s="25" t="s">
        <v>30</v>
      </c>
      <c r="B26" s="40"/>
      <c r="D26" s="25" t="s">
        <v>69</v>
      </c>
      <c r="E26" s="40"/>
      <c r="G26" s="25" t="s">
        <v>30</v>
      </c>
      <c r="H26" s="40"/>
      <c r="J26" s="25" t="s">
        <v>69</v>
      </c>
      <c r="K26" s="40"/>
    </row>
    <row r="27" spans="1:12" x14ac:dyDescent="0.2">
      <c r="A27" s="60" t="s">
        <v>76</v>
      </c>
      <c r="B27" s="58"/>
      <c r="C27" s="14"/>
      <c r="D27" s="25" t="s">
        <v>78</v>
      </c>
      <c r="E27" s="58"/>
      <c r="G27" s="25" t="s">
        <v>76</v>
      </c>
      <c r="H27" s="40"/>
      <c r="I27" s="14"/>
      <c r="J27" s="25" t="s">
        <v>78</v>
      </c>
      <c r="K27" s="58"/>
    </row>
    <row r="28" spans="1:12" ht="13.5" thickBot="1" x14ac:dyDescent="0.25">
      <c r="A28" s="60" t="s">
        <v>51</v>
      </c>
      <c r="B28" s="59"/>
      <c r="C28" s="57">
        <f>SUM(B29,B63)</f>
        <v>0</v>
      </c>
      <c r="D28" s="25" t="s">
        <v>35</v>
      </c>
      <c r="E28" s="26"/>
      <c r="G28" s="25" t="s">
        <v>51</v>
      </c>
      <c r="H28" s="59"/>
      <c r="I28" s="57">
        <f>SUM(H29,H63)</f>
        <v>0</v>
      </c>
      <c r="J28" s="25" t="s">
        <v>35</v>
      </c>
      <c r="K28" s="26"/>
    </row>
    <row r="29" spans="1:12" ht="13.5" thickBot="1" x14ac:dyDescent="0.25">
      <c r="A29" s="33" t="s">
        <v>28</v>
      </c>
      <c r="B29" s="34">
        <f>SUM(B6:B28)+B12</f>
        <v>0</v>
      </c>
      <c r="C29" s="14"/>
      <c r="D29" s="33" t="s">
        <v>36</v>
      </c>
      <c r="E29" s="34">
        <f>SUM(E16:E28)</f>
        <v>0</v>
      </c>
      <c r="G29" s="33" t="s">
        <v>28</v>
      </c>
      <c r="H29" s="34">
        <f>SUM(H6:H28)+H12</f>
        <v>0</v>
      </c>
      <c r="I29" s="14"/>
      <c r="J29" s="33" t="s">
        <v>36</v>
      </c>
      <c r="K29" s="34">
        <f>SUM(K16:K28)</f>
        <v>0</v>
      </c>
    </row>
    <row r="30" spans="1:12" ht="13.5" thickBot="1" x14ac:dyDescent="0.25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</row>
    <row r="31" spans="1:12" x14ac:dyDescent="0.2">
      <c r="A31" s="25" t="s">
        <v>31</v>
      </c>
      <c r="B31" s="40"/>
      <c r="C31" s="14"/>
      <c r="E31" s="12"/>
      <c r="G31" s="25" t="s">
        <v>31</v>
      </c>
      <c r="H31" s="40"/>
      <c r="I31" s="14"/>
      <c r="K31" s="12"/>
    </row>
    <row r="32" spans="1:12" x14ac:dyDescent="0.2">
      <c r="A32" s="25" t="s">
        <v>32</v>
      </c>
      <c r="B32" s="40"/>
      <c r="C32" s="14"/>
      <c r="E32" s="12"/>
      <c r="G32" s="25" t="s">
        <v>32</v>
      </c>
      <c r="H32" s="40"/>
      <c r="I32" s="14"/>
      <c r="K32" s="12"/>
    </row>
    <row r="33" spans="1:11" x14ac:dyDescent="0.2">
      <c r="A33" s="25" t="s">
        <v>33</v>
      </c>
      <c r="B33" s="40"/>
      <c r="C33" s="14"/>
      <c r="D33" s="51"/>
      <c r="G33" s="25" t="s">
        <v>33</v>
      </c>
      <c r="H33" s="40"/>
      <c r="I33" s="14"/>
      <c r="J33" s="51"/>
    </row>
    <row r="34" spans="1:11" x14ac:dyDescent="0.2">
      <c r="A34" s="25" t="s">
        <v>34</v>
      </c>
      <c r="B34" s="40"/>
      <c r="C34" s="14"/>
      <c r="G34" s="25" t="s">
        <v>34</v>
      </c>
      <c r="H34" s="40"/>
      <c r="I34" s="14"/>
    </row>
    <row r="35" spans="1:11" x14ac:dyDescent="0.2">
      <c r="A35" s="25" t="s">
        <v>81</v>
      </c>
      <c r="B35" s="40"/>
      <c r="G35" s="25" t="s">
        <v>81</v>
      </c>
      <c r="H35" s="40"/>
    </row>
    <row r="36" spans="1:11" x14ac:dyDescent="0.2">
      <c r="A36" s="25" t="s">
        <v>82</v>
      </c>
      <c r="B36" s="40"/>
      <c r="G36" s="25" t="s">
        <v>82</v>
      </c>
      <c r="H36" s="40"/>
    </row>
    <row r="37" spans="1:11" x14ac:dyDescent="0.2">
      <c r="A37" s="25" t="s">
        <v>60</v>
      </c>
      <c r="B37" s="40"/>
      <c r="C37" s="1"/>
      <c r="D37" s="50"/>
      <c r="G37" s="25" t="s">
        <v>60</v>
      </c>
      <c r="H37" s="40"/>
      <c r="I37" s="1"/>
      <c r="J37" s="50"/>
    </row>
    <row r="38" spans="1:11" x14ac:dyDescent="0.2">
      <c r="A38" s="25" t="s">
        <v>53</v>
      </c>
      <c r="B38" s="40"/>
      <c r="C38" s="61"/>
      <c r="D38" s="49"/>
      <c r="E38" s="14"/>
      <c r="G38" s="25" t="s">
        <v>53</v>
      </c>
      <c r="H38" s="40"/>
      <c r="I38" s="61"/>
      <c r="J38" s="49"/>
      <c r="K38" s="14"/>
    </row>
    <row r="39" spans="1:11" x14ac:dyDescent="0.2">
      <c r="A39" s="25" t="s">
        <v>72</v>
      </c>
      <c r="B39" s="40"/>
      <c r="C39" s="1"/>
      <c r="G39" s="25" t="s">
        <v>72</v>
      </c>
      <c r="H39" s="40"/>
      <c r="I39" s="1"/>
    </row>
    <row r="40" spans="1:11" x14ac:dyDescent="0.2">
      <c r="A40" s="25" t="s">
        <v>74</v>
      </c>
      <c r="B40" s="40"/>
      <c r="G40" s="25" t="s">
        <v>74</v>
      </c>
      <c r="H40" s="40"/>
    </row>
    <row r="41" spans="1:11" x14ac:dyDescent="0.2">
      <c r="A41" s="25" t="s">
        <v>79</v>
      </c>
      <c r="B41" s="40"/>
      <c r="C41" s="14"/>
      <c r="G41" s="25" t="s">
        <v>79</v>
      </c>
      <c r="H41" s="40"/>
      <c r="I41" s="14"/>
    </row>
    <row r="42" spans="1:11" x14ac:dyDescent="0.2">
      <c r="A42" s="25" t="s">
        <v>16</v>
      </c>
      <c r="B42" s="40"/>
      <c r="G42" s="25" t="s">
        <v>16</v>
      </c>
      <c r="H42" s="40"/>
    </row>
    <row r="43" spans="1:11" x14ac:dyDescent="0.2">
      <c r="A43" s="25" t="s">
        <v>55</v>
      </c>
      <c r="B43" s="40"/>
      <c r="E43" s="12"/>
      <c r="G43" s="25" t="s">
        <v>55</v>
      </c>
      <c r="H43" s="40"/>
      <c r="K43" s="12"/>
    </row>
    <row r="44" spans="1:11" x14ac:dyDescent="0.2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</row>
    <row r="45" spans="1:11" x14ac:dyDescent="0.2">
      <c r="A45" s="25" t="s">
        <v>50</v>
      </c>
      <c r="B45" s="40"/>
      <c r="E45" s="12"/>
      <c r="G45" s="25" t="s">
        <v>50</v>
      </c>
      <c r="H45" s="40"/>
      <c r="K45" s="12"/>
    </row>
    <row r="46" spans="1:11" x14ac:dyDescent="0.2">
      <c r="A46" s="25" t="s">
        <v>70</v>
      </c>
      <c r="B46" s="40"/>
      <c r="C46" s="14"/>
      <c r="E46" s="12"/>
      <c r="G46" s="25" t="s">
        <v>70</v>
      </c>
      <c r="H46" s="40"/>
      <c r="I46" s="14"/>
      <c r="K46" s="12"/>
    </row>
    <row r="47" spans="1:11" x14ac:dyDescent="0.2">
      <c r="A47" s="25" t="s">
        <v>37</v>
      </c>
      <c r="B47" s="40"/>
      <c r="G47" s="25" t="s">
        <v>37</v>
      </c>
      <c r="H47" s="40"/>
    </row>
    <row r="48" spans="1:11" x14ac:dyDescent="0.2">
      <c r="A48" s="25" t="s">
        <v>87</v>
      </c>
      <c r="B48" s="40"/>
      <c r="E48" s="12"/>
      <c r="G48" s="25" t="s">
        <v>87</v>
      </c>
      <c r="H48" s="40"/>
      <c r="K48" s="12"/>
    </row>
    <row r="49" spans="1:11" x14ac:dyDescent="0.2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</row>
    <row r="50" spans="1:11" x14ac:dyDescent="0.2">
      <c r="A50" s="25" t="s">
        <v>48</v>
      </c>
      <c r="B50" s="40"/>
      <c r="E50" s="12"/>
      <c r="G50" s="25" t="s">
        <v>48</v>
      </c>
      <c r="H50" s="40"/>
      <c r="K50" s="12"/>
    </row>
    <row r="51" spans="1:11" x14ac:dyDescent="0.2">
      <c r="A51" s="25" t="s">
        <v>27</v>
      </c>
      <c r="B51" s="40"/>
      <c r="E51" s="12"/>
      <c r="G51" s="25" t="s">
        <v>27</v>
      </c>
      <c r="H51" s="40"/>
      <c r="K51" s="12"/>
    </row>
    <row r="52" spans="1:11" x14ac:dyDescent="0.2">
      <c r="A52" s="25" t="s">
        <v>89</v>
      </c>
      <c r="B52" s="58"/>
      <c r="C52" s="14"/>
      <c r="E52" s="12"/>
      <c r="G52" s="25" t="s">
        <v>89</v>
      </c>
      <c r="H52" s="58"/>
      <c r="I52" s="14"/>
      <c r="K52" s="12"/>
    </row>
    <row r="53" spans="1:11" x14ac:dyDescent="0.2">
      <c r="A53" s="25" t="s">
        <v>41</v>
      </c>
      <c r="B53" s="40"/>
      <c r="C53" s="61"/>
      <c r="E53" s="12"/>
      <c r="G53" s="25" t="s">
        <v>41</v>
      </c>
      <c r="H53" s="40"/>
      <c r="I53" s="61"/>
      <c r="K53" s="12"/>
    </row>
    <row r="54" spans="1:11" x14ac:dyDescent="0.2">
      <c r="A54" s="25" t="s">
        <v>39</v>
      </c>
      <c r="B54" s="40"/>
      <c r="C54" s="61"/>
      <c r="E54" s="12"/>
      <c r="G54" s="25" t="s">
        <v>39</v>
      </c>
      <c r="H54" s="40"/>
      <c r="I54" s="61"/>
      <c r="K54" s="12"/>
    </row>
    <row r="55" spans="1:11" x14ac:dyDescent="0.2">
      <c r="A55" s="25" t="s">
        <v>40</v>
      </c>
      <c r="B55" s="40"/>
      <c r="C55" s="14"/>
      <c r="E55" s="12"/>
      <c r="G55" s="25" t="s">
        <v>40</v>
      </c>
      <c r="H55" s="40"/>
      <c r="I55" s="14"/>
      <c r="K55" s="12"/>
    </row>
    <row r="56" spans="1:11" x14ac:dyDescent="0.2">
      <c r="A56" s="25" t="s">
        <v>75</v>
      </c>
      <c r="B56" s="40"/>
      <c r="C56" s="14"/>
      <c r="E56" s="12"/>
      <c r="G56" s="25" t="s">
        <v>75</v>
      </c>
      <c r="H56" s="40"/>
      <c r="I56" s="14"/>
      <c r="K56" s="12"/>
    </row>
    <row r="57" spans="1:11" x14ac:dyDescent="0.2">
      <c r="A57" s="25" t="s">
        <v>80</v>
      </c>
      <c r="B57" s="58"/>
      <c r="C57" s="14"/>
      <c r="E57" s="12"/>
      <c r="G57" s="25" t="s">
        <v>80</v>
      </c>
      <c r="H57" s="58"/>
      <c r="I57" s="14"/>
      <c r="K57" s="12"/>
    </row>
    <row r="58" spans="1:11" x14ac:dyDescent="0.2">
      <c r="A58" s="25" t="s">
        <v>83</v>
      </c>
      <c r="B58" s="40"/>
      <c r="C58" s="14"/>
      <c r="G58" s="25" t="s">
        <v>83</v>
      </c>
      <c r="H58" s="40"/>
      <c r="I58" s="14"/>
    </row>
    <row r="59" spans="1:11" x14ac:dyDescent="0.2">
      <c r="A59" s="25" t="s">
        <v>84</v>
      </c>
      <c r="B59" s="40"/>
      <c r="C59" s="14"/>
      <c r="E59" s="12"/>
      <c r="G59" s="25" t="s">
        <v>84</v>
      </c>
      <c r="H59" s="40"/>
      <c r="I59" s="14"/>
      <c r="K59" s="12"/>
    </row>
    <row r="60" spans="1:11" x14ac:dyDescent="0.2">
      <c r="A60" s="25" t="s">
        <v>61</v>
      </c>
      <c r="B60" s="58"/>
      <c r="C60" s="14"/>
      <c r="G60" s="25" t="s">
        <v>61</v>
      </c>
      <c r="H60" s="58"/>
      <c r="I60" s="14"/>
    </row>
    <row r="61" spans="1:11" x14ac:dyDescent="0.2">
      <c r="A61" s="25" t="s">
        <v>59</v>
      </c>
      <c r="B61" s="40"/>
      <c r="C61" s="62"/>
      <c r="G61" s="25" t="s">
        <v>59</v>
      </c>
      <c r="H61" s="40"/>
      <c r="I61" s="62"/>
    </row>
    <row r="62" spans="1:11" ht="13.5" thickBot="1" x14ac:dyDescent="0.25">
      <c r="A62" s="25" t="s">
        <v>35</v>
      </c>
      <c r="B62" s="40"/>
      <c r="G62" s="60" t="s">
        <v>35</v>
      </c>
      <c r="H62" s="58"/>
    </row>
    <row r="63" spans="1:11" ht="13.5" thickBot="1" x14ac:dyDescent="0.25">
      <c r="A63" s="33" t="s">
        <v>36</v>
      </c>
      <c r="B63" s="34">
        <f>SUM(B31:B62)</f>
        <v>0</v>
      </c>
      <c r="G63" s="33" t="s">
        <v>36</v>
      </c>
      <c r="H63" s="34">
        <f>SUM(H31:H62)</f>
        <v>0</v>
      </c>
    </row>
    <row r="64" spans="1:11" ht="13.5" thickBot="1" x14ac:dyDescent="0.25">
      <c r="A64" s="30"/>
      <c r="B64" s="36"/>
      <c r="G64" s="30"/>
      <c r="H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Felienne</cp:lastModifiedBy>
  <cp:lastPrinted>2001-11-14T19:58:29Z</cp:lastPrinted>
  <dcterms:created xsi:type="dcterms:W3CDTF">2000-09-26T13:26:15Z</dcterms:created>
  <dcterms:modified xsi:type="dcterms:W3CDTF">2014-09-03T19:13:49Z</dcterms:modified>
</cp:coreProperties>
</file>