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Central ANR" sheetId="5" r:id="rId1"/>
    <sheet name="Central" sheetId="2" r:id="rId2"/>
    <sheet name="East" sheetId="4" r:id="rId3"/>
  </sheets>
  <definedNames>
    <definedName name="_xlnm.Print_Area" localSheetId="2">East!$A$1:$R$56</definedName>
    <definedName name="_xlnm.Print_Titles" localSheetId="2">East!$1:$1</definedName>
  </definedNames>
  <calcPr calcId="152511" fullCalcOnLoad="1"/>
</workbook>
</file>

<file path=xl/calcChain.xml><?xml version="1.0" encoding="utf-8"?>
<calcChain xmlns="http://schemas.openxmlformats.org/spreadsheetml/2006/main">
  <c r="H4" i="2" l="1"/>
  <c r="I4" i="2" s="1"/>
  <c r="I5" i="2"/>
  <c r="I6" i="2"/>
  <c r="I8" i="2"/>
  <c r="I10" i="2"/>
  <c r="I12" i="2"/>
  <c r="I14" i="2"/>
  <c r="H17" i="2"/>
  <c r="I17" i="2" s="1"/>
  <c r="I18" i="2"/>
  <c r="H22" i="2"/>
  <c r="I22" i="2"/>
  <c r="I23" i="2"/>
  <c r="H3" i="4"/>
  <c r="P3" i="4"/>
  <c r="R3" i="4"/>
  <c r="H4" i="4"/>
  <c r="Q4" i="4"/>
  <c r="H5" i="4"/>
  <c r="Q5" i="4"/>
  <c r="R5" i="4"/>
  <c r="H6" i="4"/>
  <c r="Q6" i="4"/>
  <c r="R6" i="4"/>
  <c r="H7" i="4"/>
  <c r="Q7" i="4"/>
  <c r="R7" i="4"/>
  <c r="H8" i="4"/>
  <c r="Q8" i="4"/>
  <c r="R8" i="4"/>
  <c r="H9" i="4"/>
  <c r="Q9" i="4"/>
  <c r="R9" i="4"/>
  <c r="H10" i="4"/>
  <c r="Q10" i="4"/>
  <c r="R10" i="4"/>
  <c r="H11" i="4"/>
  <c r="Q11" i="4"/>
  <c r="R11" i="4"/>
  <c r="H12" i="4"/>
  <c r="Q12" i="4"/>
  <c r="R12" i="4"/>
  <c r="H13" i="4"/>
  <c r="Q13" i="4"/>
  <c r="R13" i="4"/>
  <c r="H14" i="4"/>
  <c r="Q14" i="4"/>
  <c r="R14" i="4"/>
  <c r="H15" i="4"/>
  <c r="Q15" i="4"/>
  <c r="R15" i="4"/>
  <c r="H16" i="4"/>
  <c r="Q16" i="4"/>
  <c r="R16" i="4"/>
  <c r="H17" i="4"/>
  <c r="Q17" i="4"/>
  <c r="R17" i="4"/>
  <c r="H18" i="4"/>
  <c r="Q18" i="4"/>
  <c r="R18" i="4"/>
  <c r="H19" i="4"/>
  <c r="Q19" i="4"/>
  <c r="R19" i="4"/>
  <c r="H20" i="4"/>
  <c r="Q20" i="4"/>
  <c r="R20" i="4"/>
  <c r="H21" i="4"/>
  <c r="Q21" i="4"/>
  <c r="R21" i="4"/>
  <c r="H22" i="4"/>
  <c r="Q22" i="4"/>
  <c r="R22" i="4"/>
  <c r="H23" i="4"/>
  <c r="Q23" i="4"/>
  <c r="R23" i="4"/>
  <c r="H24" i="4"/>
  <c r="Q24" i="4"/>
  <c r="R24" i="4"/>
  <c r="H25" i="4"/>
  <c r="Q25" i="4"/>
  <c r="R25" i="4"/>
  <c r="H26" i="4"/>
  <c r="Q26" i="4"/>
  <c r="R26" i="4"/>
  <c r="H27" i="4"/>
  <c r="Q27" i="4"/>
  <c r="R27" i="4"/>
  <c r="H28" i="4"/>
  <c r="Q28" i="4"/>
  <c r="R28" i="4"/>
  <c r="H29" i="4"/>
  <c r="Q29" i="4"/>
  <c r="R29" i="4"/>
  <c r="H30" i="4"/>
  <c r="Q30" i="4"/>
  <c r="R30" i="4"/>
  <c r="H31" i="4"/>
  <c r="Q31" i="4"/>
  <c r="R31" i="4"/>
  <c r="H32" i="4"/>
  <c r="Q32" i="4"/>
  <c r="R32" i="4"/>
  <c r="H33" i="4"/>
  <c r="Q33" i="4"/>
  <c r="R33" i="4"/>
  <c r="H34" i="4"/>
  <c r="Q34" i="4"/>
  <c r="R34" i="4"/>
  <c r="H35" i="4"/>
  <c r="Q35" i="4"/>
  <c r="R35" i="4"/>
  <c r="H36" i="4"/>
  <c r="Q36" i="4"/>
  <c r="R36" i="4"/>
  <c r="H37" i="4"/>
  <c r="Q37" i="4"/>
  <c r="R37" i="4"/>
  <c r="H38" i="4"/>
  <c r="Q38" i="4"/>
  <c r="R38" i="4"/>
  <c r="H39" i="4"/>
  <c r="Q39" i="4"/>
  <c r="R39" i="4"/>
  <c r="H40" i="4"/>
  <c r="Q40" i="4"/>
  <c r="R40" i="4"/>
  <c r="H41" i="4"/>
  <c r="Q41" i="4"/>
  <c r="R41" i="4"/>
  <c r="H42" i="4"/>
  <c r="Q42" i="4"/>
  <c r="R42" i="4"/>
  <c r="H43" i="4"/>
  <c r="Q43" i="4"/>
  <c r="R43" i="4"/>
  <c r="H44" i="4"/>
  <c r="Q44" i="4"/>
  <c r="R44" i="4"/>
  <c r="H45" i="4"/>
  <c r="Q45" i="4"/>
  <c r="R45" i="4"/>
  <c r="H46" i="4"/>
  <c r="Q46" i="4"/>
  <c r="R46" i="4"/>
  <c r="H47" i="4"/>
  <c r="H48" i="4"/>
  <c r="H49" i="4"/>
  <c r="Q49" i="4"/>
  <c r="R49" i="4"/>
  <c r="H50" i="4"/>
  <c r="P50" i="4"/>
  <c r="Q50" i="4"/>
  <c r="R50" i="4"/>
  <c r="H51" i="4"/>
  <c r="P51" i="4"/>
  <c r="Q51" i="4"/>
  <c r="R51" i="4"/>
  <c r="H52" i="4"/>
  <c r="P52" i="4"/>
  <c r="Q52" i="4"/>
  <c r="R52" i="4"/>
  <c r="H53" i="4"/>
  <c r="P53" i="4"/>
  <c r="Q53" i="4"/>
  <c r="R53" i="4"/>
  <c r="H54" i="4"/>
  <c r="P54" i="4"/>
  <c r="Q54" i="4"/>
  <c r="R54" i="4"/>
  <c r="H55" i="4"/>
  <c r="P55" i="4"/>
  <c r="Q55" i="4"/>
  <c r="R55" i="4"/>
  <c r="H56" i="4"/>
</calcChain>
</file>

<file path=xl/sharedStrings.xml><?xml version="1.0" encoding="utf-8"?>
<sst xmlns="http://schemas.openxmlformats.org/spreadsheetml/2006/main" count="596" uniqueCount="222">
  <si>
    <t>Transportation:</t>
  </si>
  <si>
    <t>2800/day</t>
  </si>
  <si>
    <t>Firm</t>
  </si>
  <si>
    <t>Pepl</t>
  </si>
  <si>
    <t>Pipe</t>
  </si>
  <si>
    <t>Type</t>
  </si>
  <si>
    <t>Amount</t>
  </si>
  <si>
    <t>Contract</t>
  </si>
  <si>
    <t>RGS Name</t>
  </si>
  <si>
    <t>577/day</t>
  </si>
  <si>
    <t>3583/day</t>
  </si>
  <si>
    <t>MRT</t>
  </si>
  <si>
    <t>Perryville Hub</t>
  </si>
  <si>
    <t>Panh Tx/Ok Pool</t>
  </si>
  <si>
    <t>Termination Date</t>
  </si>
  <si>
    <t>201-300</t>
  </si>
  <si>
    <t>301-400</t>
  </si>
  <si>
    <t>401-500</t>
  </si>
  <si>
    <t>501-600</t>
  </si>
  <si>
    <t>601-700</t>
  </si>
  <si>
    <t>Mileage Marker</t>
  </si>
  <si>
    <t>N/A</t>
  </si>
  <si>
    <t>Demand</t>
  </si>
  <si>
    <t>Monthly Rate</t>
  </si>
  <si>
    <t>Daily Rate</t>
  </si>
  <si>
    <t>Commodity</t>
  </si>
  <si>
    <t>Enhanced Firm</t>
  </si>
  <si>
    <t>Service Level</t>
  </si>
  <si>
    <t>Ameren Union Electric (UEL)</t>
  </si>
  <si>
    <t>Missouri Public Service (MPB)</t>
  </si>
  <si>
    <t>Central Illinois Public Service Co. (CIPS)</t>
  </si>
  <si>
    <t>Illinois Power (ILP), Central Illinois Light Co. (CIL)</t>
  </si>
  <si>
    <t>Indiana Gas (ING)</t>
  </si>
  <si>
    <t>Laclede Gas Company (LAC)</t>
  </si>
  <si>
    <t>105/day</t>
  </si>
  <si>
    <t>645/day</t>
  </si>
  <si>
    <t>415/day</t>
  </si>
  <si>
    <t>382/day</t>
  </si>
  <si>
    <t>1253/day</t>
  </si>
  <si>
    <t>Commodity (Per Dth)</t>
  </si>
  <si>
    <t>Laclede Gas Company/Firm, Illinois Power/MRT Recallable</t>
  </si>
  <si>
    <t>RGS Citygate:</t>
  </si>
  <si>
    <t>RGS Service Level:</t>
  </si>
  <si>
    <t>Pipeline:</t>
  </si>
  <si>
    <t>Contract:</t>
  </si>
  <si>
    <t>MDQ:</t>
  </si>
  <si>
    <t>Transport Total $:</t>
  </si>
  <si>
    <t>Contract Price (pDth):</t>
  </si>
  <si>
    <t>Pipe / Releasor:</t>
  </si>
  <si>
    <t>Service:</t>
  </si>
  <si>
    <t>Begin:</t>
  </si>
  <si>
    <t>End:</t>
  </si>
  <si>
    <t>Active / Expired:</t>
  </si>
  <si>
    <t>Rec. Pt. Index</t>
  </si>
  <si>
    <t>Rec. Serv. Level</t>
  </si>
  <si>
    <t>Del. Pt.  Index</t>
  </si>
  <si>
    <t>Del. Serv. Level</t>
  </si>
  <si>
    <t>TCO Pool</t>
  </si>
  <si>
    <t>CGT</t>
  </si>
  <si>
    <t>67310</t>
  </si>
  <si>
    <t>FT1</t>
  </si>
  <si>
    <t>Open</t>
  </si>
  <si>
    <t>CGT LA</t>
  </si>
  <si>
    <t>OH-Crossroads/Cygnet</t>
  </si>
  <si>
    <t>CRDS</t>
  </si>
  <si>
    <t>70761 (950FM)</t>
  </si>
  <si>
    <t>FT</t>
  </si>
  <si>
    <t>Receipt</t>
  </si>
  <si>
    <t>Delivery</t>
  </si>
  <si>
    <t>NY-Rochester Gas &amp; Electric</t>
  </si>
  <si>
    <t>DOM</t>
  </si>
  <si>
    <t>524213</t>
  </si>
  <si>
    <t>RG&amp;E</t>
  </si>
  <si>
    <t>571584</t>
  </si>
  <si>
    <t>GSS</t>
  </si>
  <si>
    <t>NY-Niagara Mohawk Power</t>
  </si>
  <si>
    <t>New-Pooled</t>
  </si>
  <si>
    <t>531140</t>
  </si>
  <si>
    <t>NIMO</t>
  </si>
  <si>
    <t>524212</t>
  </si>
  <si>
    <t>VA-Virginia Natural Gas</t>
  </si>
  <si>
    <t>200253</t>
  </si>
  <si>
    <t>Agency</t>
  </si>
  <si>
    <t>200254</t>
  </si>
  <si>
    <t>524092</t>
  </si>
  <si>
    <t>Dom Fld Srvs</t>
  </si>
  <si>
    <t>200268 (a)</t>
  </si>
  <si>
    <t>Dominion</t>
  </si>
  <si>
    <t>200268 (b)</t>
  </si>
  <si>
    <t>200268 (c)</t>
  </si>
  <si>
    <t>NIMO via Empire</t>
  </si>
  <si>
    <t>EMP</t>
  </si>
  <si>
    <t>95973</t>
  </si>
  <si>
    <t>95994 a</t>
  </si>
  <si>
    <t>95994 b</t>
  </si>
  <si>
    <t>FL-Peoples Gas System</t>
  </si>
  <si>
    <t>LDC Release Capacity</t>
  </si>
  <si>
    <t>FGT</t>
  </si>
  <si>
    <t>5916</t>
  </si>
  <si>
    <t>Peoples Gas</t>
  </si>
  <si>
    <t>6115</t>
  </si>
  <si>
    <t>OH-Columbia of Ohio</t>
  </si>
  <si>
    <t>Zone 7-1 Agg</t>
  </si>
  <si>
    <t>KNG</t>
  </si>
  <si>
    <t>1</t>
  </si>
  <si>
    <t>Clinton</t>
  </si>
  <si>
    <t>OH-East Ohio Gas</t>
  </si>
  <si>
    <t>EOG via KNG/Crossroads</t>
  </si>
  <si>
    <t>2</t>
  </si>
  <si>
    <t>COH via EOG/Panhandle</t>
  </si>
  <si>
    <t>PEPL</t>
  </si>
  <si>
    <t>17131</t>
  </si>
  <si>
    <t>Coenergy</t>
  </si>
  <si>
    <t>TCO</t>
  </si>
  <si>
    <t>63961 a</t>
  </si>
  <si>
    <t>FTS</t>
  </si>
  <si>
    <t>63961 b</t>
  </si>
  <si>
    <t>63961 c</t>
  </si>
  <si>
    <t>Zone 8-35 &amp; 39 Agg</t>
  </si>
  <si>
    <t>66788</t>
  </si>
  <si>
    <t>Zone 7-6 Agg</t>
  </si>
  <si>
    <t>67187</t>
  </si>
  <si>
    <t>VA-Commonwealth Gas</t>
  </si>
  <si>
    <t>67309</t>
  </si>
  <si>
    <t>Zone 7-4 Agg</t>
  </si>
  <si>
    <t>67349</t>
  </si>
  <si>
    <t>OH-Columbia of Pennsylvania</t>
  </si>
  <si>
    <t>Zone 8 Aggregation Service</t>
  </si>
  <si>
    <t>67350</t>
  </si>
  <si>
    <t>Zone 5-2 Agg</t>
  </si>
  <si>
    <t>69210</t>
  </si>
  <si>
    <t>Zone 7-5 Agg</t>
  </si>
  <si>
    <t>70326</t>
  </si>
  <si>
    <t>Reliant</t>
  </si>
  <si>
    <t>70535</t>
  </si>
  <si>
    <t>Hess</t>
  </si>
  <si>
    <t>Zone 5-7 Agg</t>
  </si>
  <si>
    <t>70916</t>
  </si>
  <si>
    <t>Zone 7-3 Agg</t>
  </si>
  <si>
    <t>70917</t>
  </si>
  <si>
    <t>70918</t>
  </si>
  <si>
    <t>70919</t>
  </si>
  <si>
    <t>71067</t>
  </si>
  <si>
    <t>71099</t>
  </si>
  <si>
    <t>71098</t>
  </si>
  <si>
    <t>71101</t>
  </si>
  <si>
    <t>71100</t>
  </si>
  <si>
    <t>68417</t>
  </si>
  <si>
    <t>OPT30</t>
  </si>
  <si>
    <t>68831</t>
  </si>
  <si>
    <t>70503</t>
  </si>
  <si>
    <t>CKY</t>
  </si>
  <si>
    <t>SST</t>
  </si>
  <si>
    <t>PA-Penn Fuels</t>
  </si>
  <si>
    <t>TET</t>
  </si>
  <si>
    <t>895529</t>
  </si>
  <si>
    <t>PPL</t>
  </si>
  <si>
    <t>Tetco/ELA Pool</t>
  </si>
  <si>
    <t>Tetco M3</t>
  </si>
  <si>
    <t>NJ-New Jersey Natural</t>
  </si>
  <si>
    <t>Tetco M3 Firm</t>
  </si>
  <si>
    <t>895524</t>
  </si>
  <si>
    <t>NJN</t>
  </si>
  <si>
    <t>FT-1</t>
  </si>
  <si>
    <t>East Ohio via Tenn</t>
  </si>
  <si>
    <t>TGP</t>
  </si>
  <si>
    <t>37387</t>
  </si>
  <si>
    <t>EPEnergy</t>
  </si>
  <si>
    <t>IF-TENN/LA</t>
  </si>
  <si>
    <t>36515</t>
  </si>
  <si>
    <t>DCC</t>
  </si>
  <si>
    <t>NY-Delmar Interconnect</t>
  </si>
  <si>
    <t>37848</t>
  </si>
  <si>
    <t>TN-Jackson Utility Division</t>
  </si>
  <si>
    <t>TGT</t>
  </si>
  <si>
    <t>T018032</t>
  </si>
  <si>
    <t>Jack Util</t>
  </si>
  <si>
    <t>IF-TGT/ZSL</t>
  </si>
  <si>
    <t>SC-Anderson Interconnect</t>
  </si>
  <si>
    <t>TRA</t>
  </si>
  <si>
    <t>.4844 a</t>
  </si>
  <si>
    <t>Owens</t>
  </si>
  <si>
    <t>IF-TRANSCO/Z3</t>
  </si>
  <si>
    <t>.4844 b</t>
  </si>
  <si>
    <t>.4844 c</t>
  </si>
  <si>
    <t>4.0207</t>
  </si>
  <si>
    <t>Transco Z3 Pool</t>
  </si>
  <si>
    <t>CNG POOL</t>
  </si>
  <si>
    <t>FIRM</t>
  </si>
  <si>
    <t>NIAGARA</t>
  </si>
  <si>
    <t>FGT ZN2</t>
  </si>
  <si>
    <t>TCO POOL</t>
  </si>
  <si>
    <t>PANHANDLE TOK POOL</t>
  </si>
  <si>
    <t>Fuel Rate</t>
  </si>
  <si>
    <t>Summer</t>
  </si>
  <si>
    <t>Winter</t>
  </si>
  <si>
    <t>ANR TRANSPORT</t>
  </si>
  <si>
    <t>TERM-11/2001-10/2002</t>
  </si>
  <si>
    <t>Delivery Location</t>
  </si>
  <si>
    <t xml:space="preserve">LDC </t>
  </si>
  <si>
    <t>SL</t>
  </si>
  <si>
    <t>Winter Vol</t>
  </si>
  <si>
    <t>Summer Vol</t>
  </si>
  <si>
    <t>Reservation Rate</t>
  </si>
  <si>
    <t xml:space="preserve">Variable </t>
  </si>
  <si>
    <t>Total Rate</t>
  </si>
  <si>
    <t>Fuel %</t>
  </si>
  <si>
    <t>ML7</t>
  </si>
  <si>
    <t>Milwaukee</t>
  </si>
  <si>
    <t>WGC</t>
  </si>
  <si>
    <t>ANR-Milwaukee</t>
  </si>
  <si>
    <t>New London</t>
  </si>
  <si>
    <t>Stevens Point</t>
  </si>
  <si>
    <t>WPS</t>
  </si>
  <si>
    <t>ML6</t>
  </si>
  <si>
    <t>Burlington</t>
  </si>
  <si>
    <t>IES</t>
  </si>
  <si>
    <t xml:space="preserve">ANR </t>
  </si>
  <si>
    <t>Centerville</t>
  </si>
  <si>
    <t>ANR</t>
  </si>
  <si>
    <t>Receipt Point</t>
  </si>
  <si>
    <t>All from ANR/SW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</si>
</sst>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78" formatCode="_(* #,##0_);_(* \(#,##0\);_(* &quot;-&quot;??_);_(@_)"/>
    <numFmt numFmtId="186" formatCode="_(* #,##0.0000_);_(* \(#,##0.0000\);_(* &quot;-&quot;??_);_(@_)"/>
    <numFmt numFmtId="187" formatCode="m/d/yy"/>
    <numFmt numFmtId="188" formatCode="_(* #,##0.00000_);_(* \(#,##0.000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4" fontId="1" fillId="0" borderId="0" xfId="2" applyAlignment="1">
      <alignment horizontal="center"/>
    </xf>
    <xf numFmtId="166" fontId="1" fillId="0" borderId="0" xfId="2" applyNumberFormat="1" applyAlignment="1">
      <alignment horizontal="center"/>
    </xf>
    <xf numFmtId="0" fontId="0" fillId="0" borderId="0" xfId="0" applyAlignment="1">
      <alignment horizontal="left"/>
    </xf>
    <xf numFmtId="49" fontId="6" fillId="2" borderId="0" xfId="0" applyNumberFormat="1" applyFont="1" applyFill="1" applyBorder="1" applyAlignment="1">
      <alignment horizontal="left"/>
    </xf>
    <xf numFmtId="49" fontId="6" fillId="2" borderId="0" xfId="0" applyNumberFormat="1" applyFont="1" applyFill="1" applyBorder="1" applyAlignment="1">
      <alignment horizontal="right"/>
    </xf>
    <xf numFmtId="178" fontId="6" fillId="2" borderId="0" xfId="1" applyNumberFormat="1" applyFont="1" applyFill="1" applyBorder="1" applyAlignment="1">
      <alignment horizontal="right"/>
    </xf>
    <xf numFmtId="186" fontId="6" fillId="2" borderId="0" xfId="1" applyNumberFormat="1" applyFont="1" applyFill="1" applyBorder="1" applyAlignment="1">
      <alignment horizontal="left"/>
    </xf>
    <xf numFmtId="187" fontId="6" fillId="2" borderId="0" xfId="0" applyNumberFormat="1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78" fontId="7" fillId="0" borderId="4" xfId="1" applyNumberFormat="1" applyFont="1" applyFill="1" applyBorder="1" applyAlignment="1">
      <alignment horizontal="right"/>
    </xf>
    <xf numFmtId="186" fontId="7" fillId="0" borderId="4" xfId="1" applyNumberFormat="1" applyFont="1" applyFill="1" applyBorder="1" applyAlignment="1">
      <alignment horizontal="left"/>
    </xf>
    <xf numFmtId="187" fontId="7" fillId="0" borderId="4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0" fillId="0" borderId="0" xfId="0" applyAlignment="1">
      <alignment horizontal="right"/>
    </xf>
    <xf numFmtId="178" fontId="1" fillId="0" borderId="0" xfId="1" applyNumberFormat="1" applyAlignment="1">
      <alignment horizontal="right"/>
    </xf>
    <xf numFmtId="186" fontId="1" fillId="0" borderId="0" xfId="1" applyNumberFormat="1"/>
    <xf numFmtId="187" fontId="0" fillId="0" borderId="0" xfId="0" applyNumberFormat="1" applyAlignment="1">
      <alignment horizontal="right"/>
    </xf>
    <xf numFmtId="186" fontId="0" fillId="0" borderId="0" xfId="1" applyNumberFormat="1" applyFont="1"/>
    <xf numFmtId="188" fontId="7" fillId="0" borderId="4" xfId="1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78" fontId="6" fillId="3" borderId="4" xfId="1" applyNumberFormat="1" applyFont="1" applyFill="1" applyBorder="1" applyAlignment="1">
      <alignment horizontal="right"/>
    </xf>
    <xf numFmtId="186" fontId="6" fillId="3" borderId="4" xfId="1" applyNumberFormat="1" applyFont="1" applyFill="1" applyBorder="1" applyAlignment="1">
      <alignment horizontal="left"/>
    </xf>
    <xf numFmtId="187" fontId="6" fillId="3" borderId="4" xfId="0" applyNumberFormat="1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2" fillId="3" borderId="0" xfId="0" applyFont="1" applyFill="1"/>
    <xf numFmtId="0" fontId="2" fillId="3" borderId="4" xfId="0" applyFont="1" applyFill="1" applyBorder="1"/>
    <xf numFmtId="0" fontId="6" fillId="3" borderId="5" xfId="0" applyFont="1" applyFill="1" applyBorder="1" applyAlignment="1">
      <alignment horizontal="left"/>
    </xf>
    <xf numFmtId="0" fontId="4" fillId="0" borderId="0" xfId="0" applyFont="1" applyFill="1"/>
    <xf numFmtId="0" fontId="7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178" fontId="7" fillId="0" borderId="6" xfId="1" applyNumberFormat="1" applyFont="1" applyFill="1" applyBorder="1" applyAlignment="1">
      <alignment horizontal="right"/>
    </xf>
    <xf numFmtId="186" fontId="7" fillId="0" borderId="6" xfId="1" applyNumberFormat="1" applyFont="1" applyFill="1" applyBorder="1" applyAlignment="1">
      <alignment horizontal="left"/>
    </xf>
    <xf numFmtId="187" fontId="7" fillId="0" borderId="6" xfId="0" applyNumberFormat="1" applyFont="1" applyFill="1" applyBorder="1" applyAlignment="1">
      <alignment horizontal="right"/>
    </xf>
    <xf numFmtId="0" fontId="7" fillId="0" borderId="6" xfId="0" applyFont="1" applyFill="1" applyBorder="1" applyAlignment="1">
      <alignment horizontal="center"/>
    </xf>
    <xf numFmtId="0" fontId="4" fillId="0" borderId="4" xfId="0" applyFont="1" applyFill="1" applyBorder="1"/>
    <xf numFmtId="0" fontId="7" fillId="4" borderId="4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right"/>
    </xf>
    <xf numFmtId="178" fontId="7" fillId="4" borderId="4" xfId="1" applyNumberFormat="1" applyFont="1" applyFill="1" applyBorder="1" applyAlignment="1">
      <alignment horizontal="right"/>
    </xf>
    <xf numFmtId="186" fontId="7" fillId="4" borderId="4" xfId="1" applyNumberFormat="1" applyFont="1" applyFill="1" applyBorder="1" applyAlignment="1">
      <alignment horizontal="left"/>
    </xf>
    <xf numFmtId="188" fontId="7" fillId="4" borderId="4" xfId="1" applyNumberFormat="1" applyFont="1" applyFill="1" applyBorder="1" applyAlignment="1">
      <alignment horizontal="left"/>
    </xf>
    <xf numFmtId="187" fontId="7" fillId="4" borderId="4" xfId="0" applyNumberFormat="1" applyFont="1" applyFill="1" applyBorder="1" applyAlignment="1">
      <alignment horizontal="right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left"/>
    </xf>
    <xf numFmtId="0" fontId="4" fillId="4" borderId="0" xfId="0" applyFont="1" applyFill="1"/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right"/>
    </xf>
    <xf numFmtId="178" fontId="7" fillId="4" borderId="0" xfId="1" applyNumberFormat="1" applyFont="1" applyFill="1" applyBorder="1" applyAlignment="1">
      <alignment horizontal="right"/>
    </xf>
    <xf numFmtId="186" fontId="7" fillId="4" borderId="0" xfId="1" applyNumberFormat="1" applyFont="1" applyFill="1" applyBorder="1" applyAlignment="1">
      <alignment horizontal="left"/>
    </xf>
    <xf numFmtId="187" fontId="7" fillId="4" borderId="0" xfId="0" applyNumberFormat="1" applyFont="1" applyFill="1" applyBorder="1" applyAlignment="1">
      <alignment horizontal="right"/>
    </xf>
    <xf numFmtId="0" fontId="7" fillId="4" borderId="0" xfId="0" applyFont="1" applyFill="1" applyBorder="1" applyAlignment="1">
      <alignment horizontal="center"/>
    </xf>
    <xf numFmtId="0" fontId="4" fillId="4" borderId="0" xfId="0" applyFont="1" applyFill="1" applyBorder="1"/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6" fontId="1" fillId="4" borderId="0" xfId="2" applyNumberFormat="1" applyFill="1" applyAlignment="1">
      <alignment horizontal="center"/>
    </xf>
    <xf numFmtId="44" fontId="1" fillId="4" borderId="0" xfId="2" applyFill="1" applyAlignment="1">
      <alignment horizontal="center"/>
    </xf>
    <xf numFmtId="0" fontId="2" fillId="0" borderId="0" xfId="0" applyFont="1"/>
    <xf numFmtId="10" fontId="0" fillId="0" borderId="0" xfId="0" applyNumberFormat="1"/>
    <xf numFmtId="0" fontId="0" fillId="0" borderId="7" xfId="0" applyBorder="1"/>
    <xf numFmtId="0" fontId="2" fillId="5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tabSelected="1" workbookViewId="0">
      <selection activeCell="F27" sqref="F27"/>
    </sheetView>
  </sheetViews>
  <sheetFormatPr defaultRowHeight="12.75" x14ac:dyDescent="0.2"/>
  <cols>
    <col min="2" max="2" width="4.5703125" customWidth="1"/>
    <col min="3" max="3" width="19.85546875" customWidth="1"/>
    <col min="4" max="4" width="6.28515625" customWidth="1"/>
    <col min="5" max="5" width="10.140625" customWidth="1"/>
    <col min="6" max="6" width="12.28515625" customWidth="1"/>
    <col min="7" max="7" width="13" customWidth="1"/>
    <col min="8" max="8" width="11.140625" customWidth="1"/>
    <col min="9" max="9" width="11.28515625" customWidth="1"/>
  </cols>
  <sheetData>
    <row r="3" spans="2:11" x14ac:dyDescent="0.2">
      <c r="C3" t="s">
        <v>196</v>
      </c>
    </row>
    <row r="4" spans="2:11" x14ac:dyDescent="0.2">
      <c r="C4" t="s">
        <v>197</v>
      </c>
    </row>
    <row r="6" spans="2:11" x14ac:dyDescent="0.2">
      <c r="C6" s="71" t="s">
        <v>198</v>
      </c>
      <c r="D6" s="71" t="s">
        <v>199</v>
      </c>
      <c r="E6" s="71" t="s">
        <v>200</v>
      </c>
      <c r="F6" s="71" t="s">
        <v>201</v>
      </c>
      <c r="G6" s="71" t="s">
        <v>202</v>
      </c>
      <c r="H6" s="71" t="s">
        <v>203</v>
      </c>
      <c r="I6" s="71" t="s">
        <v>204</v>
      </c>
      <c r="J6" s="71" t="s">
        <v>205</v>
      </c>
      <c r="K6" s="71" t="s">
        <v>206</v>
      </c>
    </row>
    <row r="8" spans="2:11" x14ac:dyDescent="0.2">
      <c r="B8" t="s">
        <v>207</v>
      </c>
      <c r="C8" t="s">
        <v>208</v>
      </c>
      <c r="D8" t="s">
        <v>209</v>
      </c>
      <c r="E8" t="s">
        <v>210</v>
      </c>
      <c r="F8">
        <v>2025</v>
      </c>
      <c r="G8">
        <v>1000</v>
      </c>
      <c r="H8">
        <v>0.2984</v>
      </c>
      <c r="I8">
        <v>1.8200000000000001E-2</v>
      </c>
      <c r="J8">
        <v>0.31659999999999999</v>
      </c>
      <c r="K8" s="72">
        <v>4.4900000000000002E-2</v>
      </c>
    </row>
    <row r="9" spans="2:11" x14ac:dyDescent="0.2">
      <c r="B9" t="s">
        <v>207</v>
      </c>
      <c r="C9" t="s">
        <v>211</v>
      </c>
      <c r="D9" t="s">
        <v>209</v>
      </c>
      <c r="E9" t="s">
        <v>210</v>
      </c>
      <c r="F9">
        <v>480</v>
      </c>
      <c r="G9">
        <v>200</v>
      </c>
      <c r="H9">
        <v>0.2984</v>
      </c>
      <c r="I9">
        <v>1.8200000000000001E-2</v>
      </c>
      <c r="J9">
        <v>0.31659999999999999</v>
      </c>
      <c r="K9" s="72">
        <v>4.4900000000000002E-2</v>
      </c>
    </row>
    <row r="10" spans="2:11" x14ac:dyDescent="0.2">
      <c r="B10" t="s">
        <v>207</v>
      </c>
      <c r="C10" t="s">
        <v>212</v>
      </c>
      <c r="D10" t="s">
        <v>213</v>
      </c>
      <c r="E10" t="s">
        <v>188</v>
      </c>
      <c r="F10">
        <v>235</v>
      </c>
      <c r="G10">
        <v>100</v>
      </c>
      <c r="H10">
        <v>0.2984</v>
      </c>
      <c r="I10">
        <v>1.8200000000000001E-2</v>
      </c>
      <c r="J10">
        <v>0.31659999999999999</v>
      </c>
      <c r="K10" s="72">
        <v>4.4900000000000002E-2</v>
      </c>
    </row>
    <row r="11" spans="2:11" x14ac:dyDescent="0.2">
      <c r="B11" t="s">
        <v>214</v>
      </c>
      <c r="C11" t="s">
        <v>215</v>
      </c>
      <c r="D11" t="s">
        <v>216</v>
      </c>
      <c r="E11" t="s">
        <v>217</v>
      </c>
      <c r="F11">
        <v>1650</v>
      </c>
      <c r="G11">
        <v>600</v>
      </c>
      <c r="H11">
        <v>0.24479999999999999</v>
      </c>
      <c r="I11">
        <v>1.67E-2</v>
      </c>
      <c r="J11">
        <v>0.26150000000000001</v>
      </c>
      <c r="K11" s="72">
        <v>3.7699999999999997E-2</v>
      </c>
    </row>
    <row r="12" spans="2:11" x14ac:dyDescent="0.2">
      <c r="B12" t="s">
        <v>214</v>
      </c>
      <c r="C12" t="s">
        <v>218</v>
      </c>
      <c r="D12" t="s">
        <v>216</v>
      </c>
      <c r="E12" t="s">
        <v>219</v>
      </c>
      <c r="F12">
        <v>210</v>
      </c>
      <c r="G12">
        <v>100</v>
      </c>
      <c r="H12">
        <v>0.24479999999999999</v>
      </c>
      <c r="I12">
        <v>1.67E-2</v>
      </c>
      <c r="J12">
        <v>0.26150000000000001</v>
      </c>
      <c r="K12" s="72">
        <v>3.7699999999999997E-2</v>
      </c>
    </row>
    <row r="13" spans="2:11" ht="13.5" thickBot="1" x14ac:dyDescent="0.25">
      <c r="F13" s="73">
        <v>4600</v>
      </c>
      <c r="G13" s="73">
        <v>2000</v>
      </c>
    </row>
    <row r="14" spans="2:11" ht="13.5" thickTop="1" x14ac:dyDescent="0.2"/>
    <row r="15" spans="2:11" x14ac:dyDescent="0.2">
      <c r="C15" s="71" t="s">
        <v>220</v>
      </c>
    </row>
    <row r="17" spans="3:11" x14ac:dyDescent="0.2">
      <c r="C17" t="s">
        <v>221</v>
      </c>
      <c r="K17" s="72"/>
    </row>
    <row r="18" spans="3:11" x14ac:dyDescent="0.2">
      <c r="K18" s="72"/>
    </row>
    <row r="19" spans="3:11" x14ac:dyDescent="0.2">
      <c r="K19" s="7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6"/>
  <sheetViews>
    <sheetView workbookViewId="0">
      <selection activeCell="C10" sqref="C10"/>
    </sheetView>
  </sheetViews>
  <sheetFormatPr defaultRowHeight="12.75" x14ac:dyDescent="0.2"/>
  <cols>
    <col min="1" max="1" width="16.85546875" bestFit="1" customWidth="1"/>
    <col min="2" max="2" width="42.5703125" bestFit="1" customWidth="1"/>
    <col min="4" max="4" width="10.140625" bestFit="1" customWidth="1"/>
    <col min="5" max="5" width="13.7109375" bestFit="1" customWidth="1"/>
    <col min="7" max="7" width="10.42578125" bestFit="1" customWidth="1"/>
    <col min="8" max="8" width="17.7109375" bestFit="1" customWidth="1"/>
    <col min="9" max="9" width="10.28515625" bestFit="1" customWidth="1"/>
    <col min="10" max="10" width="15.28515625" bestFit="1" customWidth="1"/>
  </cols>
  <sheetData>
    <row r="2" spans="1:10" ht="13.5" customHeight="1" x14ac:dyDescent="0.2">
      <c r="A2" s="74" t="s">
        <v>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s="2" customFormat="1" x14ac:dyDescent="0.2">
      <c r="A3" s="2" t="s">
        <v>14</v>
      </c>
      <c r="B3" s="2" t="s">
        <v>20</v>
      </c>
      <c r="C3" s="2" t="s">
        <v>7</v>
      </c>
      <c r="D3" s="2" t="s">
        <v>6</v>
      </c>
      <c r="E3" s="2" t="s">
        <v>27</v>
      </c>
      <c r="F3" s="2" t="s">
        <v>4</v>
      </c>
      <c r="G3" s="2" t="s">
        <v>5</v>
      </c>
      <c r="H3" s="2" t="s">
        <v>23</v>
      </c>
      <c r="I3" s="2" t="s">
        <v>24</v>
      </c>
      <c r="J3" s="2" t="s">
        <v>8</v>
      </c>
    </row>
    <row r="4" spans="1:10" s="1" customFormat="1" x14ac:dyDescent="0.2">
      <c r="A4" s="3">
        <v>37741</v>
      </c>
      <c r="B4" s="3"/>
      <c r="C4" s="1">
        <v>15528</v>
      </c>
      <c r="D4" s="1" t="s">
        <v>1</v>
      </c>
      <c r="E4" s="1" t="s">
        <v>26</v>
      </c>
      <c r="F4" s="1" t="s">
        <v>3</v>
      </c>
      <c r="G4" s="6" t="s">
        <v>22</v>
      </c>
      <c r="H4" s="11">
        <f>4.71+3.28+4.2+0.09-0.01</f>
        <v>12.270000000000001</v>
      </c>
      <c r="I4" s="5">
        <f>H4/30.416667</f>
        <v>0.40339725585318081</v>
      </c>
      <c r="J4" s="1" t="s">
        <v>13</v>
      </c>
    </row>
    <row r="5" spans="1:10" s="1" customFormat="1" ht="13.5" thickBot="1" x14ac:dyDescent="0.25">
      <c r="A5" s="3"/>
      <c r="B5" s="4" t="s">
        <v>15</v>
      </c>
      <c r="H5" s="11"/>
      <c r="I5" s="5">
        <f>H5/30.416667</f>
        <v>0</v>
      </c>
    </row>
    <row r="6" spans="1:10" s="1" customFormat="1" x14ac:dyDescent="0.2">
      <c r="A6" s="3"/>
      <c r="B6" s="3" t="s">
        <v>29</v>
      </c>
      <c r="D6" s="7" t="s">
        <v>34</v>
      </c>
      <c r="G6" s="13" t="s">
        <v>39</v>
      </c>
      <c r="H6" s="11"/>
      <c r="I6" s="5">
        <f>0.0195+0.0006+0.0075+0.007+0.0022-0.0003</f>
        <v>3.6499999999999998E-2</v>
      </c>
    </row>
    <row r="7" spans="1:10" s="1" customFormat="1" x14ac:dyDescent="0.2">
      <c r="A7" s="3"/>
      <c r="B7" s="4" t="s">
        <v>16</v>
      </c>
      <c r="D7" s="8"/>
      <c r="H7" s="11"/>
      <c r="I7" s="5"/>
    </row>
    <row r="8" spans="1:10" s="1" customFormat="1" x14ac:dyDescent="0.2">
      <c r="A8" s="3"/>
      <c r="B8" s="3" t="s">
        <v>28</v>
      </c>
      <c r="D8" s="9" t="s">
        <v>35</v>
      </c>
      <c r="G8" s="13" t="s">
        <v>39</v>
      </c>
      <c r="H8" s="11"/>
      <c r="I8" s="5">
        <f>0.0195+0.0006+0.01+0.007+0.0022-0.0003</f>
        <v>3.9E-2</v>
      </c>
    </row>
    <row r="9" spans="1:10" s="1" customFormat="1" x14ac:dyDescent="0.2">
      <c r="A9" s="3"/>
      <c r="B9" s="4" t="s">
        <v>17</v>
      </c>
      <c r="D9" s="8"/>
      <c r="H9" s="11"/>
      <c r="I9" s="5"/>
    </row>
    <row r="10" spans="1:10" s="1" customFormat="1" x14ac:dyDescent="0.2">
      <c r="A10" s="3"/>
      <c r="B10" s="3" t="s">
        <v>30</v>
      </c>
      <c r="D10" s="9" t="s">
        <v>36</v>
      </c>
      <c r="G10" s="13" t="s">
        <v>39</v>
      </c>
      <c r="H10" s="11"/>
      <c r="I10" s="5">
        <f>0.0195+0.0006+0.0125+0.007+0.0022-0.0003</f>
        <v>4.1500000000000002E-2</v>
      </c>
    </row>
    <row r="11" spans="1:10" s="1" customFormat="1" x14ac:dyDescent="0.2">
      <c r="A11" s="3"/>
      <c r="B11" s="4" t="s">
        <v>18</v>
      </c>
      <c r="D11" s="8"/>
      <c r="H11" s="11"/>
      <c r="I11" s="5"/>
    </row>
    <row r="12" spans="1:10" s="1" customFormat="1" x14ac:dyDescent="0.2">
      <c r="A12" s="3"/>
      <c r="B12" s="3" t="s">
        <v>31</v>
      </c>
      <c r="D12" s="9" t="s">
        <v>37</v>
      </c>
      <c r="G12" s="13" t="s">
        <v>39</v>
      </c>
      <c r="H12" s="11"/>
      <c r="I12" s="5">
        <f>0.0195+0.0006+0.015+0.007+0.0022-0.0003</f>
        <v>4.3999999999999997E-2</v>
      </c>
    </row>
    <row r="13" spans="1:10" s="1" customFormat="1" x14ac:dyDescent="0.2">
      <c r="A13" s="3"/>
      <c r="B13" s="4" t="s">
        <v>19</v>
      </c>
      <c r="D13" s="8"/>
      <c r="H13" s="11"/>
      <c r="I13" s="5"/>
    </row>
    <row r="14" spans="1:10" s="1" customFormat="1" ht="13.5" thickBot="1" x14ac:dyDescent="0.25">
      <c r="A14" s="3"/>
      <c r="B14" s="3" t="s">
        <v>32</v>
      </c>
      <c r="D14" s="10" t="s">
        <v>38</v>
      </c>
      <c r="G14" s="13" t="s">
        <v>39</v>
      </c>
      <c r="I14" s="12">
        <f>0.0195+0.0006+0.0175+0.007+0.0022-0.0003</f>
        <v>4.65E-2</v>
      </c>
    </row>
    <row r="15" spans="1:10" s="1" customFormat="1" x14ac:dyDescent="0.2">
      <c r="A15" s="3"/>
      <c r="B15" s="3"/>
    </row>
    <row r="16" spans="1:10" s="68" customFormat="1" x14ac:dyDescent="0.2">
      <c r="A16" s="67">
        <v>38138</v>
      </c>
      <c r="B16" s="67" t="s">
        <v>21</v>
      </c>
      <c r="C16" s="68">
        <v>434</v>
      </c>
      <c r="D16" s="68" t="s">
        <v>10</v>
      </c>
      <c r="E16" s="68" t="s">
        <v>2</v>
      </c>
      <c r="F16" s="68" t="s">
        <v>11</v>
      </c>
      <c r="J16" s="68" t="s">
        <v>12</v>
      </c>
    </row>
    <row r="17" spans="1:10" s="68" customFormat="1" x14ac:dyDescent="0.2">
      <c r="A17" s="67"/>
      <c r="B17" s="67" t="s">
        <v>40</v>
      </c>
      <c r="G17" s="68" t="s">
        <v>22</v>
      </c>
      <c r="H17" s="69">
        <f>2.079+2.62</f>
        <v>4.6989999999999998</v>
      </c>
      <c r="I17" s="69">
        <f>H17/30.4166667</f>
        <v>0.15448767106357514</v>
      </c>
    </row>
    <row r="18" spans="1:10" s="68" customFormat="1" x14ac:dyDescent="0.2">
      <c r="A18" s="67"/>
      <c r="B18" s="67"/>
      <c r="G18" s="68" t="s">
        <v>25</v>
      </c>
      <c r="I18" s="69">
        <f>0.0016+0.0129</f>
        <v>1.4500000000000001E-2</v>
      </c>
    </row>
    <row r="19" spans="1:10" s="68" customFormat="1" x14ac:dyDescent="0.2">
      <c r="A19" s="67"/>
      <c r="B19" s="67"/>
      <c r="H19" s="70"/>
    </row>
    <row r="20" spans="1:10" s="68" customFormat="1" x14ac:dyDescent="0.2">
      <c r="A20" s="67"/>
      <c r="B20" s="67"/>
      <c r="H20" s="70"/>
    </row>
    <row r="21" spans="1:10" s="1" customFormat="1" x14ac:dyDescent="0.2">
      <c r="A21" s="3">
        <v>38291</v>
      </c>
      <c r="B21" s="3" t="s">
        <v>21</v>
      </c>
      <c r="C21" s="1">
        <v>416</v>
      </c>
      <c r="D21" s="1" t="s">
        <v>9</v>
      </c>
      <c r="E21" s="1" t="s">
        <v>2</v>
      </c>
      <c r="F21" s="1" t="s">
        <v>11</v>
      </c>
      <c r="H21" s="11"/>
      <c r="I21" s="12"/>
      <c r="J21" s="1" t="s">
        <v>12</v>
      </c>
    </row>
    <row r="22" spans="1:10" s="1" customFormat="1" x14ac:dyDescent="0.2">
      <c r="B22" s="3" t="s">
        <v>33</v>
      </c>
      <c r="G22" s="1" t="s">
        <v>22</v>
      </c>
      <c r="H22" s="12">
        <f>2.079+2.62</f>
        <v>4.6989999999999998</v>
      </c>
      <c r="I22" s="12">
        <f>H22/30.4166667</f>
        <v>0.15448767106357514</v>
      </c>
    </row>
    <row r="23" spans="1:10" s="1" customFormat="1" x14ac:dyDescent="0.2">
      <c r="G23" s="1" t="s">
        <v>25</v>
      </c>
      <c r="I23" s="12">
        <f>0.0016+0.0129</f>
        <v>1.4500000000000001E-2</v>
      </c>
    </row>
    <row r="24" spans="1:10" s="1" customFormat="1" x14ac:dyDescent="0.2"/>
    <row r="25" spans="1:10" s="1" customFormat="1" x14ac:dyDescent="0.2"/>
    <row r="26" spans="1:10" s="1" customFormat="1" x14ac:dyDescent="0.2"/>
    <row r="27" spans="1:10" s="1" customFormat="1" x14ac:dyDescent="0.2"/>
    <row r="28" spans="1:10" s="1" customFormat="1" x14ac:dyDescent="0.2"/>
    <row r="29" spans="1:10" s="1" customFormat="1" x14ac:dyDescent="0.2"/>
    <row r="30" spans="1:10" s="1" customFormat="1" x14ac:dyDescent="0.2"/>
    <row r="31" spans="1:10" s="1" customFormat="1" x14ac:dyDescent="0.2"/>
    <row r="32" spans="1:1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</sheetData>
  <mergeCells count="1">
    <mergeCell ref="A2:J2"/>
  </mergeCells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386"/>
  <sheetViews>
    <sheetView zoomScaleNormal="100" workbookViewId="0">
      <pane xSplit="3" ySplit="1" topLeftCell="M36" activePane="bottomRight" state="frozen"/>
      <selection pane="topRight" activeCell="D1" sqref="D1"/>
      <selection pane="bottomLeft" activeCell="A2" sqref="A2"/>
      <selection pane="bottomRight" activeCell="N56" sqref="N56"/>
    </sheetView>
  </sheetViews>
  <sheetFormatPr defaultRowHeight="20.100000000000001" customHeight="1" x14ac:dyDescent="0.2"/>
  <cols>
    <col min="1" max="1" width="21.42578125" customWidth="1"/>
    <col min="2" max="2" width="18.140625" customWidth="1"/>
    <col min="3" max="3" width="7.85546875" bestFit="1" customWidth="1"/>
    <col min="4" max="4" width="12.85546875" style="28" customWidth="1"/>
    <col min="5" max="5" width="10" style="29" customWidth="1"/>
    <col min="6" max="6" width="1.140625" style="30" customWidth="1"/>
    <col min="7" max="8" width="12" style="30" customWidth="1"/>
    <col min="9" max="9" width="12.5703125" customWidth="1"/>
    <col min="10" max="10" width="11.5703125" customWidth="1"/>
    <col min="11" max="11" width="6.42578125" customWidth="1"/>
    <col min="12" max="12" width="6.85546875" style="31" customWidth="1"/>
    <col min="13" max="13" width="7.85546875" style="31" customWidth="1"/>
    <col min="14" max="14" width="14" style="1" customWidth="1"/>
    <col min="15" max="15" width="19.7109375" style="13" bestFit="1" customWidth="1"/>
    <col min="16" max="16" width="11.42578125" style="13" customWidth="1"/>
    <col min="17" max="17" width="22.5703125" customWidth="1"/>
    <col min="18" max="18" width="22.85546875" bestFit="1" customWidth="1"/>
  </cols>
  <sheetData>
    <row r="1" spans="1:237" s="13" customFormat="1" ht="20.100000000000001" customHeight="1" x14ac:dyDescent="0.2">
      <c r="A1" s="14" t="s">
        <v>41</v>
      </c>
      <c r="B1" s="14" t="s">
        <v>42</v>
      </c>
      <c r="C1" s="14" t="s">
        <v>43</v>
      </c>
      <c r="D1" s="15" t="s">
        <v>44</v>
      </c>
      <c r="E1" s="16" t="s">
        <v>45</v>
      </c>
      <c r="F1" s="17" t="s">
        <v>46</v>
      </c>
      <c r="G1" s="17" t="s">
        <v>47</v>
      </c>
      <c r="H1" s="17" t="s">
        <v>25</v>
      </c>
      <c r="I1" s="14" t="s">
        <v>193</v>
      </c>
      <c r="J1" s="14" t="s">
        <v>48</v>
      </c>
      <c r="K1" s="14" t="s">
        <v>49</v>
      </c>
      <c r="L1" s="18" t="s">
        <v>50</v>
      </c>
      <c r="M1" s="18" t="s">
        <v>51</v>
      </c>
      <c r="N1" s="14" t="s">
        <v>52</v>
      </c>
      <c r="O1" s="14" t="s">
        <v>53</v>
      </c>
      <c r="P1" s="14" t="s">
        <v>54</v>
      </c>
      <c r="Q1" s="14" t="s">
        <v>55</v>
      </c>
      <c r="R1" s="14" t="s">
        <v>56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</row>
    <row r="3" spans="1:237" s="43" customFormat="1" ht="20.100000000000001" customHeight="1" x14ac:dyDescent="0.2">
      <c r="A3" s="21" t="s">
        <v>57</v>
      </c>
      <c r="B3" s="21" t="s">
        <v>2</v>
      </c>
      <c r="C3" s="21" t="s">
        <v>58</v>
      </c>
      <c r="D3" s="22" t="s">
        <v>59</v>
      </c>
      <c r="E3" s="23">
        <v>34</v>
      </c>
      <c r="F3" s="24">
        <v>0.22599725914085195</v>
      </c>
      <c r="G3" s="24">
        <v>0.10339725914085196</v>
      </c>
      <c r="H3" s="24">
        <f>+F3-G3</f>
        <v>0.12259999999999999</v>
      </c>
      <c r="I3" s="24">
        <v>0</v>
      </c>
      <c r="J3" s="21" t="s">
        <v>58</v>
      </c>
      <c r="K3" s="21" t="s">
        <v>60</v>
      </c>
      <c r="L3" s="25">
        <v>36956</v>
      </c>
      <c r="M3" s="25">
        <v>37315</v>
      </c>
      <c r="N3" s="26" t="s">
        <v>61</v>
      </c>
      <c r="O3" s="21" t="s">
        <v>62</v>
      </c>
      <c r="P3" s="21" t="str">
        <f>B3</f>
        <v>Firm</v>
      </c>
      <c r="Q3" s="21" t="s">
        <v>57</v>
      </c>
      <c r="R3" s="21" t="str">
        <f>B3</f>
        <v>Firm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</row>
    <row r="4" spans="1:237" s="40" customFormat="1" ht="20.100000000000001" customHeight="1" x14ac:dyDescent="0.2">
      <c r="A4" s="34" t="s">
        <v>63</v>
      </c>
      <c r="B4" s="34" t="s">
        <v>2</v>
      </c>
      <c r="C4" s="34" t="s">
        <v>64</v>
      </c>
      <c r="D4" s="35" t="s">
        <v>65</v>
      </c>
      <c r="E4" s="36">
        <v>30000</v>
      </c>
      <c r="F4" s="37">
        <v>6.7197259561673869E-2</v>
      </c>
      <c r="G4" s="37">
        <v>6.4997259561673876E-2</v>
      </c>
      <c r="H4" s="37">
        <f t="shared" ref="H4:H56" si="0">+F4-G4</f>
        <v>2.1999999999999936E-3</v>
      </c>
      <c r="I4" s="37">
        <v>2E-3</v>
      </c>
      <c r="J4" s="34" t="s">
        <v>64</v>
      </c>
      <c r="K4" s="34" t="s">
        <v>66</v>
      </c>
      <c r="L4" s="38">
        <v>36831</v>
      </c>
      <c r="M4" s="38">
        <v>40482</v>
      </c>
      <c r="N4" s="39" t="s">
        <v>61</v>
      </c>
      <c r="O4" s="42" t="s">
        <v>63</v>
      </c>
      <c r="P4" s="42" t="s">
        <v>67</v>
      </c>
      <c r="Q4" s="34" t="str">
        <f>A4</f>
        <v>OH-Crossroads/Cygnet</v>
      </c>
      <c r="R4" s="34" t="s">
        <v>68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</row>
    <row r="5" spans="1:237" s="43" customFormat="1" ht="20.100000000000001" hidden="1" customHeight="1" x14ac:dyDescent="0.2">
      <c r="A5" s="21" t="s">
        <v>69</v>
      </c>
      <c r="B5" s="21" t="s">
        <v>2</v>
      </c>
      <c r="C5" s="21" t="s">
        <v>70</v>
      </c>
      <c r="D5" s="22" t="s">
        <v>71</v>
      </c>
      <c r="E5" s="23">
        <v>86</v>
      </c>
      <c r="F5" s="24">
        <v>0.29434986085424808</v>
      </c>
      <c r="G5" s="24">
        <v>0.19704986085424808</v>
      </c>
      <c r="H5" s="24">
        <f t="shared" si="0"/>
        <v>9.7299999999999998E-2</v>
      </c>
      <c r="I5" s="24">
        <v>2.2800000000000001E-2</v>
      </c>
      <c r="J5" s="21" t="s">
        <v>72</v>
      </c>
      <c r="K5" s="21" t="s">
        <v>66</v>
      </c>
      <c r="L5" s="25">
        <v>37135</v>
      </c>
      <c r="M5" s="25">
        <v>37164</v>
      </c>
      <c r="N5" s="26" t="s">
        <v>61</v>
      </c>
      <c r="O5" s="27" t="s">
        <v>187</v>
      </c>
      <c r="P5" s="27" t="s">
        <v>188</v>
      </c>
      <c r="Q5" s="21" t="str">
        <f>A5</f>
        <v>NY-Rochester Gas &amp; Electric</v>
      </c>
      <c r="R5" s="21" t="str">
        <f t="shared" ref="R5:R46" si="1">B5</f>
        <v>Firm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</row>
    <row r="6" spans="1:237" s="43" customFormat="1" ht="20.100000000000001" hidden="1" customHeight="1" x14ac:dyDescent="0.2">
      <c r="A6" s="21" t="s">
        <v>69</v>
      </c>
      <c r="B6" s="21" t="s">
        <v>2</v>
      </c>
      <c r="C6" s="21" t="s">
        <v>70</v>
      </c>
      <c r="D6" s="22" t="s">
        <v>73</v>
      </c>
      <c r="E6" s="23">
        <v>384</v>
      </c>
      <c r="F6" s="24">
        <v>0.29434986085424808</v>
      </c>
      <c r="G6" s="24">
        <v>0.19704986085424808</v>
      </c>
      <c r="H6" s="24">
        <f t="shared" si="0"/>
        <v>9.7299999999999998E-2</v>
      </c>
      <c r="I6" s="24">
        <v>2.2800000000000001E-2</v>
      </c>
      <c r="J6" s="21" t="s">
        <v>72</v>
      </c>
      <c r="K6" s="21" t="s">
        <v>74</v>
      </c>
      <c r="L6" s="25">
        <v>37135</v>
      </c>
      <c r="M6" s="25">
        <v>37164</v>
      </c>
      <c r="N6" s="26" t="s">
        <v>61</v>
      </c>
      <c r="O6" s="27" t="s">
        <v>187</v>
      </c>
      <c r="P6" s="27" t="s">
        <v>188</v>
      </c>
      <c r="Q6" s="21" t="str">
        <f t="shared" ref="Q6:Q46" si="2">A6</f>
        <v>NY-Rochester Gas &amp; Electric</v>
      </c>
      <c r="R6" s="21" t="str">
        <f t="shared" si="1"/>
        <v>Firm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</row>
    <row r="7" spans="1:237" s="43" customFormat="1" ht="20.100000000000001" hidden="1" customHeight="1" x14ac:dyDescent="0.2">
      <c r="A7" s="21" t="s">
        <v>75</v>
      </c>
      <c r="B7" s="21" t="s">
        <v>76</v>
      </c>
      <c r="C7" s="21" t="s">
        <v>70</v>
      </c>
      <c r="D7" s="22" t="s">
        <v>77</v>
      </c>
      <c r="E7" s="23">
        <v>12022</v>
      </c>
      <c r="F7" s="24">
        <v>0.17262821850599214</v>
      </c>
      <c r="G7" s="24">
        <v>7.5328218505992126E-2</v>
      </c>
      <c r="H7" s="24">
        <f t="shared" si="0"/>
        <v>9.7300000000000011E-2</v>
      </c>
      <c r="I7" s="24">
        <v>2.2800000000000001E-2</v>
      </c>
      <c r="J7" s="21" t="s">
        <v>78</v>
      </c>
      <c r="K7" s="21" t="s">
        <v>74</v>
      </c>
      <c r="L7" s="25">
        <v>37104</v>
      </c>
      <c r="M7" s="25">
        <v>37164</v>
      </c>
      <c r="N7" s="26" t="s">
        <v>61</v>
      </c>
      <c r="O7" s="27" t="s">
        <v>187</v>
      </c>
      <c r="P7" s="27" t="s">
        <v>188</v>
      </c>
      <c r="Q7" s="21" t="str">
        <f t="shared" si="2"/>
        <v>NY-Niagara Mohawk Power</v>
      </c>
      <c r="R7" s="21" t="str">
        <f t="shared" si="1"/>
        <v>New-Pooled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</row>
    <row r="8" spans="1:237" s="43" customFormat="1" ht="20.100000000000001" hidden="1" customHeight="1" x14ac:dyDescent="0.2">
      <c r="A8" s="21" t="s">
        <v>75</v>
      </c>
      <c r="B8" s="21" t="s">
        <v>76</v>
      </c>
      <c r="C8" s="21" t="s">
        <v>70</v>
      </c>
      <c r="D8" s="22" t="s">
        <v>79</v>
      </c>
      <c r="E8" s="23">
        <v>10099</v>
      </c>
      <c r="F8" s="24">
        <v>0.17262821850599214</v>
      </c>
      <c r="G8" s="24">
        <v>7.5328218505992126E-2</v>
      </c>
      <c r="H8" s="24">
        <f t="shared" si="0"/>
        <v>9.7300000000000011E-2</v>
      </c>
      <c r="I8" s="24">
        <v>2.2800000000000001E-2</v>
      </c>
      <c r="J8" s="21" t="s">
        <v>78</v>
      </c>
      <c r="K8" s="21" t="s">
        <v>66</v>
      </c>
      <c r="L8" s="25">
        <v>37135</v>
      </c>
      <c r="M8" s="25">
        <v>37164</v>
      </c>
      <c r="N8" s="26" t="s">
        <v>61</v>
      </c>
      <c r="O8" s="27" t="s">
        <v>187</v>
      </c>
      <c r="P8" s="27" t="s">
        <v>188</v>
      </c>
      <c r="Q8" s="21" t="str">
        <f t="shared" si="2"/>
        <v>NY-Niagara Mohawk Power</v>
      </c>
      <c r="R8" s="21" t="str">
        <f t="shared" si="1"/>
        <v>New-Pooled</v>
      </c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</row>
    <row r="9" spans="1:237" s="43" customFormat="1" ht="20.100000000000001" customHeight="1" x14ac:dyDescent="0.2">
      <c r="A9" s="21" t="s">
        <v>80</v>
      </c>
      <c r="B9" s="21" t="s">
        <v>2</v>
      </c>
      <c r="C9" s="21" t="s">
        <v>70</v>
      </c>
      <c r="D9" s="22" t="s">
        <v>81</v>
      </c>
      <c r="E9" s="23">
        <v>2000</v>
      </c>
      <c r="F9" s="24">
        <v>0.29434986085424808</v>
      </c>
      <c r="G9" s="24">
        <v>0.19704986085424808</v>
      </c>
      <c r="H9" s="24">
        <f t="shared" si="0"/>
        <v>9.7299999999999998E-2</v>
      </c>
      <c r="I9" s="24">
        <v>2.2800000000000001E-2</v>
      </c>
      <c r="J9" s="21" t="s">
        <v>82</v>
      </c>
      <c r="K9" s="21" t="s">
        <v>66</v>
      </c>
      <c r="L9" s="25">
        <v>37034</v>
      </c>
      <c r="M9" s="25">
        <v>39386</v>
      </c>
      <c r="N9" s="26" t="s">
        <v>61</v>
      </c>
      <c r="O9" s="27" t="s">
        <v>187</v>
      </c>
      <c r="P9" s="27" t="s">
        <v>188</v>
      </c>
      <c r="Q9" s="21" t="str">
        <f t="shared" si="2"/>
        <v>VA-Virginia Natural Gas</v>
      </c>
      <c r="R9" s="21" t="str">
        <f t="shared" si="1"/>
        <v>Firm</v>
      </c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</row>
    <row r="10" spans="1:237" s="59" customFormat="1" ht="20.100000000000001" customHeight="1" x14ac:dyDescent="0.2">
      <c r="A10" s="51" t="s">
        <v>80</v>
      </c>
      <c r="B10" s="51" t="s">
        <v>2</v>
      </c>
      <c r="C10" s="51" t="s">
        <v>70</v>
      </c>
      <c r="D10" s="52" t="s">
        <v>83</v>
      </c>
      <c r="E10" s="53">
        <v>2500</v>
      </c>
      <c r="F10" s="54">
        <v>0.29434986085424808</v>
      </c>
      <c r="G10" s="54">
        <v>0.19704986085424808</v>
      </c>
      <c r="H10" s="54">
        <f t="shared" si="0"/>
        <v>9.7299999999999998E-2</v>
      </c>
      <c r="I10" s="54">
        <v>2.2800000000000001E-2</v>
      </c>
      <c r="J10" s="51" t="s">
        <v>82</v>
      </c>
      <c r="K10" s="51" t="s">
        <v>66</v>
      </c>
      <c r="L10" s="56">
        <v>37034</v>
      </c>
      <c r="M10" s="56">
        <v>41213</v>
      </c>
      <c r="N10" s="57" t="s">
        <v>61</v>
      </c>
      <c r="O10" s="58" t="s">
        <v>187</v>
      </c>
      <c r="P10" s="58" t="s">
        <v>188</v>
      </c>
      <c r="Q10" s="51" t="str">
        <f t="shared" si="2"/>
        <v>VA-Virginia Natural Gas</v>
      </c>
      <c r="R10" s="51" t="str">
        <f t="shared" si="1"/>
        <v>Firm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</row>
    <row r="11" spans="1:237" s="43" customFormat="1" ht="20.100000000000001" hidden="1" customHeight="1" x14ac:dyDescent="0.2">
      <c r="A11" s="21" t="s">
        <v>75</v>
      </c>
      <c r="B11" s="21" t="s">
        <v>76</v>
      </c>
      <c r="C11" s="21" t="s">
        <v>70</v>
      </c>
      <c r="D11" s="22" t="s">
        <v>84</v>
      </c>
      <c r="E11" s="23">
        <v>4000</v>
      </c>
      <c r="F11" s="24">
        <v>0.1273</v>
      </c>
      <c r="G11" s="24">
        <v>0.03</v>
      </c>
      <c r="H11" s="24">
        <f t="shared" si="0"/>
        <v>9.7299999999999998E-2</v>
      </c>
      <c r="I11" s="24">
        <v>2.2800000000000001E-2</v>
      </c>
      <c r="J11" s="21" t="s">
        <v>85</v>
      </c>
      <c r="K11" s="21" t="s">
        <v>66</v>
      </c>
      <c r="L11" s="25">
        <v>37073</v>
      </c>
      <c r="M11" s="25">
        <v>37195</v>
      </c>
      <c r="N11" s="26" t="s">
        <v>61</v>
      </c>
      <c r="O11" s="27" t="s">
        <v>187</v>
      </c>
      <c r="P11" s="27" t="s">
        <v>188</v>
      </c>
      <c r="Q11" s="21" t="str">
        <f t="shared" si="2"/>
        <v>NY-Niagara Mohawk Power</v>
      </c>
      <c r="R11" s="21" t="str">
        <f t="shared" si="1"/>
        <v>New-Pooled</v>
      </c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</row>
    <row r="12" spans="1:237" s="43" customFormat="1" ht="20.100000000000001" hidden="1" customHeight="1" x14ac:dyDescent="0.2">
      <c r="A12" s="21" t="s">
        <v>75</v>
      </c>
      <c r="B12" s="21" t="s">
        <v>76</v>
      </c>
      <c r="C12" s="21" t="s">
        <v>70</v>
      </c>
      <c r="D12" s="22" t="s">
        <v>86</v>
      </c>
      <c r="E12" s="23">
        <v>12000</v>
      </c>
      <c r="F12" s="24">
        <v>9.9998903232888736E-2</v>
      </c>
      <c r="G12" s="24">
        <v>7.9998903232888732E-2</v>
      </c>
      <c r="H12" s="24">
        <f t="shared" si="0"/>
        <v>2.0000000000000004E-2</v>
      </c>
      <c r="I12" s="24">
        <v>2.2800000000000001E-2</v>
      </c>
      <c r="J12" s="21" t="s">
        <v>87</v>
      </c>
      <c r="K12" s="21" t="s">
        <v>66</v>
      </c>
      <c r="L12" s="25">
        <v>37043</v>
      </c>
      <c r="M12" s="25">
        <v>37195</v>
      </c>
      <c r="N12" s="26" t="s">
        <v>61</v>
      </c>
      <c r="O12" s="27" t="s">
        <v>187</v>
      </c>
      <c r="P12" s="27" t="s">
        <v>188</v>
      </c>
      <c r="Q12" s="21" t="str">
        <f t="shared" si="2"/>
        <v>NY-Niagara Mohawk Power</v>
      </c>
      <c r="R12" s="21" t="str">
        <f t="shared" si="1"/>
        <v>New-Pooled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</row>
    <row r="13" spans="1:237" s="43" customFormat="1" ht="20.100000000000001" customHeight="1" x14ac:dyDescent="0.2">
      <c r="A13" s="21" t="s">
        <v>75</v>
      </c>
      <c r="B13" s="21" t="s">
        <v>76</v>
      </c>
      <c r="C13" s="21" t="s">
        <v>70</v>
      </c>
      <c r="D13" s="22" t="s">
        <v>88</v>
      </c>
      <c r="E13" s="23">
        <v>12000</v>
      </c>
      <c r="F13" s="24">
        <v>9.9998903232888736E-2</v>
      </c>
      <c r="G13" s="24">
        <v>7.9998903232888732E-2</v>
      </c>
      <c r="H13" s="24">
        <f t="shared" si="0"/>
        <v>2.0000000000000004E-2</v>
      </c>
      <c r="I13" s="24">
        <v>2.2800000000000001E-2</v>
      </c>
      <c r="J13" s="21" t="s">
        <v>87</v>
      </c>
      <c r="K13" s="21" t="s">
        <v>66</v>
      </c>
      <c r="L13" s="25">
        <v>37347</v>
      </c>
      <c r="M13" s="25">
        <v>37407</v>
      </c>
      <c r="N13" s="26" t="s">
        <v>61</v>
      </c>
      <c r="O13" s="27" t="s">
        <v>187</v>
      </c>
      <c r="P13" s="27" t="s">
        <v>188</v>
      </c>
      <c r="Q13" s="21" t="str">
        <f t="shared" si="2"/>
        <v>NY-Niagara Mohawk Power</v>
      </c>
      <c r="R13" s="21" t="str">
        <f t="shared" si="1"/>
        <v>New-Pooled</v>
      </c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</row>
    <row r="14" spans="1:237" s="59" customFormat="1" ht="20.100000000000001" customHeight="1" x14ac:dyDescent="0.2">
      <c r="A14" s="51" t="s">
        <v>75</v>
      </c>
      <c r="B14" s="51" t="s">
        <v>76</v>
      </c>
      <c r="C14" s="51" t="s">
        <v>70</v>
      </c>
      <c r="D14" s="52" t="s">
        <v>89</v>
      </c>
      <c r="E14" s="53">
        <v>12000</v>
      </c>
      <c r="F14" s="54">
        <v>0.29434986085424808</v>
      </c>
      <c r="G14" s="54">
        <v>0.19704986085424808</v>
      </c>
      <c r="H14" s="54">
        <f t="shared" si="0"/>
        <v>9.7299999999999998E-2</v>
      </c>
      <c r="I14" s="54">
        <v>2.2800000000000001E-2</v>
      </c>
      <c r="J14" s="51" t="s">
        <v>87</v>
      </c>
      <c r="K14" s="51" t="s">
        <v>66</v>
      </c>
      <c r="L14" s="56">
        <v>37196</v>
      </c>
      <c r="M14" s="56">
        <v>37346</v>
      </c>
      <c r="N14" s="57" t="s">
        <v>61</v>
      </c>
      <c r="O14" s="58" t="s">
        <v>187</v>
      </c>
      <c r="P14" s="58" t="s">
        <v>188</v>
      </c>
      <c r="Q14" s="51" t="str">
        <f t="shared" si="2"/>
        <v>NY-Niagara Mohawk Power</v>
      </c>
      <c r="R14" s="51" t="str">
        <f t="shared" si="1"/>
        <v>New-Pooled</v>
      </c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/>
      <c r="HE14" s="51"/>
      <c r="HF14" s="51"/>
      <c r="HG14" s="51"/>
      <c r="HH14" s="51"/>
      <c r="HI14" s="51"/>
      <c r="HJ14" s="51"/>
      <c r="HK14" s="51"/>
      <c r="HL14" s="51"/>
      <c r="HM14" s="51"/>
      <c r="HN14" s="51"/>
      <c r="HO14" s="51"/>
      <c r="HP14" s="51"/>
      <c r="HQ14" s="51"/>
      <c r="HR14" s="51"/>
      <c r="HS14" s="51"/>
      <c r="HT14" s="51"/>
      <c r="HU14" s="51"/>
      <c r="HV14" s="51"/>
      <c r="HW14" s="51"/>
      <c r="HX14" s="51"/>
      <c r="HY14" s="51"/>
      <c r="HZ14" s="51"/>
      <c r="IA14" s="51"/>
      <c r="IB14" s="51"/>
      <c r="IC14" s="51"/>
    </row>
    <row r="15" spans="1:237" s="43" customFormat="1" ht="20.100000000000001" hidden="1" customHeight="1" x14ac:dyDescent="0.2">
      <c r="A15" s="21" t="s">
        <v>75</v>
      </c>
      <c r="B15" s="21" t="s">
        <v>90</v>
      </c>
      <c r="C15" s="21" t="s">
        <v>91</v>
      </c>
      <c r="D15" s="22" t="s">
        <v>92</v>
      </c>
      <c r="E15" s="23">
        <v>10000</v>
      </c>
      <c r="F15" s="24">
        <v>0.1209671221965247</v>
      </c>
      <c r="G15" s="24">
        <v>9.9567122196524693E-2</v>
      </c>
      <c r="H15" s="24">
        <f t="shared" si="0"/>
        <v>2.1400000000000002E-2</v>
      </c>
      <c r="I15" s="24">
        <v>0</v>
      </c>
      <c r="J15" s="21" t="s">
        <v>91</v>
      </c>
      <c r="K15" s="21" t="s">
        <v>66</v>
      </c>
      <c r="L15" s="25">
        <v>36831</v>
      </c>
      <c r="M15" s="25">
        <v>37195</v>
      </c>
      <c r="N15" s="26" t="s">
        <v>61</v>
      </c>
      <c r="O15" s="27" t="s">
        <v>189</v>
      </c>
      <c r="P15" s="27" t="s">
        <v>188</v>
      </c>
      <c r="Q15" s="21" t="str">
        <f t="shared" si="2"/>
        <v>NY-Niagara Mohawk Power</v>
      </c>
      <c r="R15" s="21" t="str">
        <f t="shared" si="1"/>
        <v>NIMO via Empire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</row>
    <row r="16" spans="1:237" s="43" customFormat="1" ht="20.100000000000001" customHeight="1" x14ac:dyDescent="0.2">
      <c r="A16" s="21" t="s">
        <v>75</v>
      </c>
      <c r="B16" s="21" t="s">
        <v>90</v>
      </c>
      <c r="C16" s="21" t="s">
        <v>91</v>
      </c>
      <c r="D16" s="22" t="s">
        <v>93</v>
      </c>
      <c r="E16" s="23">
        <v>10000</v>
      </c>
      <c r="F16" s="24">
        <v>0.27139999999999997</v>
      </c>
      <c r="G16" s="24">
        <v>0.25</v>
      </c>
      <c r="H16" s="24">
        <f t="shared" si="0"/>
        <v>2.1399999999999975E-2</v>
      </c>
      <c r="I16" s="24">
        <v>0</v>
      </c>
      <c r="J16" s="21" t="s">
        <v>91</v>
      </c>
      <c r="K16" s="21" t="s">
        <v>66</v>
      </c>
      <c r="L16" s="25">
        <v>37196</v>
      </c>
      <c r="M16" s="25">
        <v>37346</v>
      </c>
      <c r="N16" s="26" t="s">
        <v>61</v>
      </c>
      <c r="O16" s="27" t="s">
        <v>189</v>
      </c>
      <c r="P16" s="27" t="s">
        <v>188</v>
      </c>
      <c r="Q16" s="21" t="str">
        <f t="shared" si="2"/>
        <v>NY-Niagara Mohawk Power</v>
      </c>
      <c r="R16" s="21" t="str">
        <f t="shared" si="1"/>
        <v>NIMO via Empire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</row>
    <row r="17" spans="1:237" s="59" customFormat="1" ht="20.100000000000001" customHeight="1" x14ac:dyDescent="0.2">
      <c r="A17" s="51" t="s">
        <v>75</v>
      </c>
      <c r="B17" s="51" t="s">
        <v>90</v>
      </c>
      <c r="C17" s="51" t="s">
        <v>91</v>
      </c>
      <c r="D17" s="52" t="s">
        <v>94</v>
      </c>
      <c r="E17" s="53">
        <v>3000</v>
      </c>
      <c r="F17" s="54">
        <v>0.2114</v>
      </c>
      <c r="G17" s="54">
        <v>0.19</v>
      </c>
      <c r="H17" s="54">
        <f t="shared" si="0"/>
        <v>2.1400000000000002E-2</v>
      </c>
      <c r="I17" s="54">
        <v>0</v>
      </c>
      <c r="J17" s="51" t="s">
        <v>91</v>
      </c>
      <c r="K17" s="51" t="s">
        <v>66</v>
      </c>
      <c r="L17" s="56">
        <v>37347</v>
      </c>
      <c r="M17" s="56">
        <v>37560</v>
      </c>
      <c r="N17" s="57" t="s">
        <v>61</v>
      </c>
      <c r="O17" s="58" t="s">
        <v>189</v>
      </c>
      <c r="P17" s="58" t="s">
        <v>188</v>
      </c>
      <c r="Q17" s="51" t="str">
        <f t="shared" si="2"/>
        <v>NY-Niagara Mohawk Power</v>
      </c>
      <c r="R17" s="51" t="str">
        <f t="shared" si="1"/>
        <v>NIMO via Empire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</row>
    <row r="18" spans="1:237" s="43" customFormat="1" ht="20.100000000000001" customHeight="1" x14ac:dyDescent="0.2">
      <c r="A18" s="21" t="s">
        <v>95</v>
      </c>
      <c r="B18" s="21" t="s">
        <v>96</v>
      </c>
      <c r="C18" s="21" t="s">
        <v>97</v>
      </c>
      <c r="D18" s="22" t="s">
        <v>98</v>
      </c>
      <c r="E18" s="23">
        <v>818</v>
      </c>
      <c r="F18" s="24">
        <v>6.554410931348921E-2</v>
      </c>
      <c r="G18" s="24">
        <v>2.5144109313489215E-2</v>
      </c>
      <c r="H18" s="24">
        <f t="shared" si="0"/>
        <v>4.0399999999999991E-2</v>
      </c>
      <c r="I18" s="24">
        <v>2.4E-2</v>
      </c>
      <c r="J18" s="21" t="s">
        <v>99</v>
      </c>
      <c r="K18" s="21">
        <v>0</v>
      </c>
      <c r="L18" s="25">
        <v>37104</v>
      </c>
      <c r="M18" s="25">
        <v>37468</v>
      </c>
      <c r="N18" s="26" t="s">
        <v>61</v>
      </c>
      <c r="O18" s="27" t="s">
        <v>190</v>
      </c>
      <c r="P18" s="27" t="s">
        <v>188</v>
      </c>
      <c r="Q18" s="21" t="str">
        <f t="shared" si="2"/>
        <v>FL-Peoples Gas System</v>
      </c>
      <c r="R18" s="21" t="str">
        <f t="shared" si="1"/>
        <v>LDC Release Capacity</v>
      </c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</row>
    <row r="19" spans="1:237" s="59" customFormat="1" ht="20.100000000000001" customHeight="1" x14ac:dyDescent="0.2">
      <c r="A19" s="51" t="s">
        <v>95</v>
      </c>
      <c r="B19" s="51" t="s">
        <v>96</v>
      </c>
      <c r="C19" s="51" t="s">
        <v>97</v>
      </c>
      <c r="D19" s="52" t="s">
        <v>100</v>
      </c>
      <c r="E19" s="53">
        <v>634</v>
      </c>
      <c r="F19" s="54">
        <v>5.2620273838681925E-2</v>
      </c>
      <c r="G19" s="54">
        <v>1.222027383868193E-2</v>
      </c>
      <c r="H19" s="54">
        <f t="shared" si="0"/>
        <v>4.0399999999999991E-2</v>
      </c>
      <c r="I19" s="54">
        <v>2.4E-2</v>
      </c>
      <c r="J19" s="51" t="s">
        <v>99</v>
      </c>
      <c r="K19" s="51">
        <v>0</v>
      </c>
      <c r="L19" s="56">
        <v>37104</v>
      </c>
      <c r="M19" s="56">
        <v>37468</v>
      </c>
      <c r="N19" s="57" t="s">
        <v>61</v>
      </c>
      <c r="O19" s="58" t="s">
        <v>190</v>
      </c>
      <c r="P19" s="58" t="s">
        <v>188</v>
      </c>
      <c r="Q19" s="51" t="str">
        <f t="shared" si="2"/>
        <v>FL-Peoples Gas System</v>
      </c>
      <c r="R19" s="51" t="str">
        <f t="shared" si="1"/>
        <v>LDC Release Capacity</v>
      </c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</row>
    <row r="20" spans="1:237" s="43" customFormat="1" ht="20.100000000000001" hidden="1" customHeight="1" x14ac:dyDescent="0.2">
      <c r="A20" s="21" t="s">
        <v>101</v>
      </c>
      <c r="B20" s="21" t="s">
        <v>102</v>
      </c>
      <c r="C20" s="21" t="s">
        <v>103</v>
      </c>
      <c r="D20" s="22" t="s">
        <v>104</v>
      </c>
      <c r="E20" s="23">
        <v>1500</v>
      </c>
      <c r="F20" s="24">
        <v>0.1</v>
      </c>
      <c r="G20" s="24">
        <v>0.1</v>
      </c>
      <c r="H20" s="24">
        <f t="shared" si="0"/>
        <v>0</v>
      </c>
      <c r="I20" s="24">
        <v>0.01</v>
      </c>
      <c r="J20" s="21" t="s">
        <v>105</v>
      </c>
      <c r="K20" s="21" t="s">
        <v>66</v>
      </c>
      <c r="L20" s="25">
        <v>36982</v>
      </c>
      <c r="M20" s="25">
        <v>37195</v>
      </c>
      <c r="N20" s="26" t="s">
        <v>61</v>
      </c>
      <c r="O20" s="27" t="s">
        <v>191</v>
      </c>
      <c r="P20" s="27" t="s">
        <v>188</v>
      </c>
      <c r="Q20" s="21" t="str">
        <f t="shared" si="2"/>
        <v>OH-Columbia of Ohio</v>
      </c>
      <c r="R20" s="21" t="str">
        <f t="shared" si="1"/>
        <v>Zone 7-1 Agg</v>
      </c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</row>
    <row r="21" spans="1:237" s="43" customFormat="1" ht="20.100000000000001" customHeight="1" x14ac:dyDescent="0.2">
      <c r="A21" s="21" t="s">
        <v>101</v>
      </c>
      <c r="B21" s="21" t="s">
        <v>102</v>
      </c>
      <c r="C21" s="21" t="s">
        <v>103</v>
      </c>
      <c r="D21" s="22" t="s">
        <v>104</v>
      </c>
      <c r="E21" s="23">
        <v>5000</v>
      </c>
      <c r="F21" s="24">
        <v>0.19</v>
      </c>
      <c r="G21" s="24">
        <v>0.19</v>
      </c>
      <c r="H21" s="24">
        <f t="shared" si="0"/>
        <v>0</v>
      </c>
      <c r="I21" s="24">
        <v>0.01</v>
      </c>
      <c r="J21" s="21" t="s">
        <v>105</v>
      </c>
      <c r="K21" s="21" t="s">
        <v>66</v>
      </c>
      <c r="L21" s="25">
        <v>37196</v>
      </c>
      <c r="M21" s="25">
        <v>37346</v>
      </c>
      <c r="N21" s="26" t="s">
        <v>61</v>
      </c>
      <c r="O21" s="27" t="s">
        <v>191</v>
      </c>
      <c r="P21" s="27" t="s">
        <v>188</v>
      </c>
      <c r="Q21" s="21" t="str">
        <f t="shared" si="2"/>
        <v>OH-Columbia of Ohio</v>
      </c>
      <c r="R21" s="21" t="str">
        <f t="shared" si="1"/>
        <v>Zone 7-1 Agg</v>
      </c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</row>
    <row r="22" spans="1:237" s="59" customFormat="1" ht="20.100000000000001" customHeight="1" x14ac:dyDescent="0.2">
      <c r="A22" s="51" t="s">
        <v>106</v>
      </c>
      <c r="B22" s="51" t="s">
        <v>107</v>
      </c>
      <c r="C22" s="51" t="s">
        <v>103</v>
      </c>
      <c r="D22" s="52" t="s">
        <v>108</v>
      </c>
      <c r="E22" s="53">
        <v>5000</v>
      </c>
      <c r="F22" s="54">
        <v>0.17</v>
      </c>
      <c r="G22" s="54">
        <v>0.17</v>
      </c>
      <c r="H22" s="54">
        <f t="shared" si="0"/>
        <v>0</v>
      </c>
      <c r="I22" s="54">
        <v>0.01</v>
      </c>
      <c r="J22" s="51" t="s">
        <v>105</v>
      </c>
      <c r="K22" s="51" t="s">
        <v>66</v>
      </c>
      <c r="L22" s="56">
        <v>36982</v>
      </c>
      <c r="M22" s="56">
        <v>37407</v>
      </c>
      <c r="N22" s="57" t="s">
        <v>61</v>
      </c>
      <c r="O22" s="58" t="s">
        <v>191</v>
      </c>
      <c r="P22" s="58" t="s">
        <v>188</v>
      </c>
      <c r="Q22" s="51" t="str">
        <f t="shared" si="2"/>
        <v>OH-East Ohio Gas</v>
      </c>
      <c r="R22" s="51" t="str">
        <f t="shared" si="1"/>
        <v>EOG via KNG/Crossroads</v>
      </c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</row>
    <row r="23" spans="1:237" s="43" customFormat="1" ht="20.100000000000001" hidden="1" customHeight="1" x14ac:dyDescent="0.2">
      <c r="A23" s="21" t="s">
        <v>101</v>
      </c>
      <c r="B23" s="21" t="s">
        <v>109</v>
      </c>
      <c r="C23" s="21" t="s">
        <v>110</v>
      </c>
      <c r="D23" s="22" t="s">
        <v>111</v>
      </c>
      <c r="E23" s="23">
        <v>10000</v>
      </c>
      <c r="F23" s="24">
        <v>0.17</v>
      </c>
      <c r="G23" s="24">
        <v>0.17</v>
      </c>
      <c r="H23" s="24">
        <f t="shared" si="0"/>
        <v>0</v>
      </c>
      <c r="I23" s="24"/>
      <c r="J23" s="21" t="s">
        <v>112</v>
      </c>
      <c r="K23" s="21" t="s">
        <v>66</v>
      </c>
      <c r="L23" s="25">
        <v>36982</v>
      </c>
      <c r="M23" s="25">
        <v>37195</v>
      </c>
      <c r="N23" s="26" t="s">
        <v>61</v>
      </c>
      <c r="O23" s="27" t="s">
        <v>192</v>
      </c>
      <c r="P23" s="27" t="s">
        <v>188</v>
      </c>
      <c r="Q23" s="21" t="str">
        <f t="shared" si="2"/>
        <v>OH-Columbia of Ohio</v>
      </c>
      <c r="R23" s="21" t="str">
        <f t="shared" si="1"/>
        <v>COH via EOG/Panhandle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</row>
    <row r="24" spans="1:237" s="43" customFormat="1" ht="20.100000000000001" hidden="1" customHeight="1" x14ac:dyDescent="0.2">
      <c r="A24" s="21" t="s">
        <v>101</v>
      </c>
      <c r="B24" s="21" t="s">
        <v>102</v>
      </c>
      <c r="C24" s="21" t="s">
        <v>113</v>
      </c>
      <c r="D24" s="22" t="s">
        <v>114</v>
      </c>
      <c r="E24" s="23">
        <v>9789</v>
      </c>
      <c r="F24" s="24">
        <v>0.15259451912334776</v>
      </c>
      <c r="G24" s="24">
        <v>0.12999451912334775</v>
      </c>
      <c r="H24" s="24">
        <f t="shared" si="0"/>
        <v>2.2600000000000009E-2</v>
      </c>
      <c r="I24" s="33">
        <v>2.776E-2</v>
      </c>
      <c r="J24" s="21" t="s">
        <v>113</v>
      </c>
      <c r="K24" s="21" t="s">
        <v>115</v>
      </c>
      <c r="L24" s="25">
        <v>36831</v>
      </c>
      <c r="M24" s="25">
        <v>37195</v>
      </c>
      <c r="N24" s="26" t="s">
        <v>61</v>
      </c>
      <c r="O24" s="27" t="s">
        <v>191</v>
      </c>
      <c r="P24" s="27" t="s">
        <v>188</v>
      </c>
      <c r="Q24" s="21" t="str">
        <f t="shared" si="2"/>
        <v>OH-Columbia of Ohio</v>
      </c>
      <c r="R24" s="21" t="str">
        <f t="shared" si="1"/>
        <v>Zone 7-1 Agg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IA24" s="21"/>
      <c r="IB24" s="21"/>
      <c r="IC24" s="21"/>
    </row>
    <row r="25" spans="1:237" s="43" customFormat="1" ht="20.100000000000001" hidden="1" customHeight="1" x14ac:dyDescent="0.2">
      <c r="A25" s="21" t="s">
        <v>101</v>
      </c>
      <c r="B25" s="21" t="s">
        <v>102</v>
      </c>
      <c r="C25" s="21" t="s">
        <v>113</v>
      </c>
      <c r="D25" s="22" t="s">
        <v>116</v>
      </c>
      <c r="E25" s="23">
        <v>9787</v>
      </c>
      <c r="F25" s="24">
        <v>0.15259451912334776</v>
      </c>
      <c r="G25" s="24">
        <v>0.12999451912334775</v>
      </c>
      <c r="H25" s="24">
        <f t="shared" si="0"/>
        <v>2.2600000000000009E-2</v>
      </c>
      <c r="I25" s="33">
        <v>2.776E-2</v>
      </c>
      <c r="J25" s="21" t="s">
        <v>113</v>
      </c>
      <c r="K25" s="21" t="s">
        <v>115</v>
      </c>
      <c r="L25" s="25">
        <v>36831</v>
      </c>
      <c r="M25" s="25">
        <v>37195</v>
      </c>
      <c r="N25" s="26" t="s">
        <v>61</v>
      </c>
      <c r="O25" s="27" t="s">
        <v>191</v>
      </c>
      <c r="P25" s="27" t="s">
        <v>188</v>
      </c>
      <c r="Q25" s="21" t="str">
        <f t="shared" si="2"/>
        <v>OH-Columbia of Ohio</v>
      </c>
      <c r="R25" s="21" t="str">
        <f t="shared" si="1"/>
        <v>Zone 7-1 Agg</v>
      </c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</row>
    <row r="26" spans="1:237" s="43" customFormat="1" ht="20.100000000000001" hidden="1" customHeight="1" x14ac:dyDescent="0.2">
      <c r="A26" s="21" t="s">
        <v>101</v>
      </c>
      <c r="B26" s="21" t="s">
        <v>102</v>
      </c>
      <c r="C26" s="21" t="s">
        <v>113</v>
      </c>
      <c r="D26" s="22" t="s">
        <v>117</v>
      </c>
      <c r="E26" s="23">
        <v>9789</v>
      </c>
      <c r="F26" s="24">
        <v>0.15259451912334776</v>
      </c>
      <c r="G26" s="24">
        <v>0.12999451912334775</v>
      </c>
      <c r="H26" s="24">
        <f t="shared" si="0"/>
        <v>2.2600000000000009E-2</v>
      </c>
      <c r="I26" s="33">
        <v>2.776E-2</v>
      </c>
      <c r="J26" s="21" t="s">
        <v>113</v>
      </c>
      <c r="K26" s="21" t="s">
        <v>115</v>
      </c>
      <c r="L26" s="25">
        <v>36831</v>
      </c>
      <c r="M26" s="25">
        <v>37195</v>
      </c>
      <c r="N26" s="26" t="s">
        <v>61</v>
      </c>
      <c r="O26" s="27" t="s">
        <v>191</v>
      </c>
      <c r="P26" s="27" t="s">
        <v>188</v>
      </c>
      <c r="Q26" s="21" t="str">
        <f t="shared" si="2"/>
        <v>OH-Columbia of Ohio</v>
      </c>
      <c r="R26" s="21" t="str">
        <f t="shared" si="1"/>
        <v>Zone 7-1 Agg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</row>
    <row r="27" spans="1:237" s="43" customFormat="1" ht="20.100000000000001" hidden="1" customHeight="1" x14ac:dyDescent="0.2">
      <c r="A27" s="21" t="s">
        <v>101</v>
      </c>
      <c r="B27" s="21" t="s">
        <v>118</v>
      </c>
      <c r="C27" s="21" t="s">
        <v>113</v>
      </c>
      <c r="D27" s="22" t="s">
        <v>119</v>
      </c>
      <c r="E27" s="23">
        <v>1700</v>
      </c>
      <c r="F27" s="24">
        <v>0.17008492989057611</v>
      </c>
      <c r="G27" s="24">
        <v>0.1474849298905761</v>
      </c>
      <c r="H27" s="24">
        <f t="shared" si="0"/>
        <v>2.2600000000000009E-2</v>
      </c>
      <c r="I27" s="33">
        <v>2.776E-2</v>
      </c>
      <c r="J27" s="21" t="s">
        <v>113</v>
      </c>
      <c r="K27" s="21" t="s">
        <v>115</v>
      </c>
      <c r="L27" s="25">
        <v>36831</v>
      </c>
      <c r="M27" s="25">
        <v>37194</v>
      </c>
      <c r="N27" s="26" t="s">
        <v>61</v>
      </c>
      <c r="O27" s="27" t="s">
        <v>191</v>
      </c>
      <c r="P27" s="27" t="s">
        <v>188</v>
      </c>
      <c r="Q27" s="21" t="str">
        <f t="shared" si="2"/>
        <v>OH-Columbia of Ohio</v>
      </c>
      <c r="R27" s="21" t="str">
        <f t="shared" si="1"/>
        <v>Zone 8-35 &amp; 39 Agg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</row>
    <row r="28" spans="1:237" s="43" customFormat="1" ht="20.100000000000001" customHeight="1" x14ac:dyDescent="0.2">
      <c r="A28" s="21" t="s">
        <v>101</v>
      </c>
      <c r="B28" s="21" t="s">
        <v>120</v>
      </c>
      <c r="C28" s="21" t="s">
        <v>113</v>
      </c>
      <c r="D28" s="22" t="s">
        <v>121</v>
      </c>
      <c r="E28" s="23">
        <v>1000</v>
      </c>
      <c r="F28" s="24">
        <v>0.22627123064469887</v>
      </c>
      <c r="G28" s="24">
        <v>0.20367123064469886</v>
      </c>
      <c r="H28" s="24">
        <f t="shared" si="0"/>
        <v>2.2600000000000009E-2</v>
      </c>
      <c r="I28" s="33">
        <v>2.776E-2</v>
      </c>
      <c r="J28" s="21" t="s">
        <v>113</v>
      </c>
      <c r="K28" s="21" t="s">
        <v>115</v>
      </c>
      <c r="L28" s="25">
        <v>36982</v>
      </c>
      <c r="M28" s="25">
        <v>37346</v>
      </c>
      <c r="N28" s="26" t="s">
        <v>61</v>
      </c>
      <c r="O28" s="27" t="s">
        <v>191</v>
      </c>
      <c r="P28" s="27" t="s">
        <v>188</v>
      </c>
      <c r="Q28" s="21" t="str">
        <f t="shared" si="2"/>
        <v>OH-Columbia of Ohio</v>
      </c>
      <c r="R28" s="21" t="str">
        <f t="shared" si="1"/>
        <v>Zone 7-6 Agg</v>
      </c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</row>
    <row r="29" spans="1:237" s="59" customFormat="1" ht="20.100000000000001" customHeight="1" x14ac:dyDescent="0.2">
      <c r="A29" s="51" t="s">
        <v>122</v>
      </c>
      <c r="B29" s="51" t="s">
        <v>2</v>
      </c>
      <c r="C29" s="51" t="s">
        <v>113</v>
      </c>
      <c r="D29" s="52" t="s">
        <v>123</v>
      </c>
      <c r="E29" s="53">
        <v>33</v>
      </c>
      <c r="F29" s="54">
        <v>0.22923013472186154</v>
      </c>
      <c r="G29" s="54">
        <v>0.20663013472186154</v>
      </c>
      <c r="H29" s="54">
        <f t="shared" si="0"/>
        <v>2.2600000000000009E-2</v>
      </c>
      <c r="I29" s="55">
        <v>2.776E-2</v>
      </c>
      <c r="J29" s="51" t="s">
        <v>113</v>
      </c>
      <c r="K29" s="51" t="s">
        <v>115</v>
      </c>
      <c r="L29" s="56">
        <v>36956</v>
      </c>
      <c r="M29" s="56">
        <v>37315</v>
      </c>
      <c r="N29" s="57" t="s">
        <v>61</v>
      </c>
      <c r="O29" s="58" t="s">
        <v>191</v>
      </c>
      <c r="P29" s="58" t="s">
        <v>188</v>
      </c>
      <c r="Q29" s="51" t="str">
        <f t="shared" si="2"/>
        <v>VA-Commonwealth Gas</v>
      </c>
      <c r="R29" s="51" t="str">
        <f t="shared" si="1"/>
        <v>Firm</v>
      </c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</row>
    <row r="30" spans="1:237" s="43" customFormat="1" ht="20.100000000000001" customHeight="1" x14ac:dyDescent="0.2">
      <c r="A30" s="21" t="s">
        <v>101</v>
      </c>
      <c r="B30" s="21" t="s">
        <v>124</v>
      </c>
      <c r="C30" s="21" t="s">
        <v>113</v>
      </c>
      <c r="D30" s="22" t="s">
        <v>125</v>
      </c>
      <c r="E30" s="23">
        <v>1000</v>
      </c>
      <c r="F30" s="24">
        <v>0.22627123064469887</v>
      </c>
      <c r="G30" s="24">
        <v>0.20367123064469886</v>
      </c>
      <c r="H30" s="24">
        <f t="shared" si="0"/>
        <v>2.2600000000000009E-2</v>
      </c>
      <c r="I30" s="33">
        <v>2.776E-2</v>
      </c>
      <c r="J30" s="21" t="s">
        <v>113</v>
      </c>
      <c r="K30" s="21" t="s">
        <v>115</v>
      </c>
      <c r="L30" s="25">
        <v>36982</v>
      </c>
      <c r="M30" s="25">
        <v>37346</v>
      </c>
      <c r="N30" s="26" t="s">
        <v>61</v>
      </c>
      <c r="O30" s="27" t="s">
        <v>191</v>
      </c>
      <c r="P30" s="27" t="s">
        <v>188</v>
      </c>
      <c r="Q30" s="21" t="str">
        <f t="shared" si="2"/>
        <v>OH-Columbia of Ohio</v>
      </c>
      <c r="R30" s="21" t="str">
        <f t="shared" si="1"/>
        <v>Zone 7-4 Agg</v>
      </c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</row>
    <row r="31" spans="1:237" s="59" customFormat="1" ht="20.100000000000001" customHeight="1" x14ac:dyDescent="0.2">
      <c r="A31" s="51" t="s">
        <v>126</v>
      </c>
      <c r="B31" s="51" t="s">
        <v>127</v>
      </c>
      <c r="C31" s="51" t="s">
        <v>113</v>
      </c>
      <c r="D31" s="52" t="s">
        <v>128</v>
      </c>
      <c r="E31" s="53">
        <v>2000</v>
      </c>
      <c r="F31" s="54">
        <v>0.22627123064469887</v>
      </c>
      <c r="G31" s="54">
        <v>0.20367123064469886</v>
      </c>
      <c r="H31" s="54">
        <f t="shared" si="0"/>
        <v>2.2600000000000009E-2</v>
      </c>
      <c r="I31" s="55">
        <v>2.776E-2</v>
      </c>
      <c r="J31" s="51" t="s">
        <v>113</v>
      </c>
      <c r="K31" s="51" t="s">
        <v>115</v>
      </c>
      <c r="L31" s="56">
        <v>37196</v>
      </c>
      <c r="M31" s="56">
        <v>37559</v>
      </c>
      <c r="N31" s="57" t="s">
        <v>61</v>
      </c>
      <c r="O31" s="58" t="s">
        <v>191</v>
      </c>
      <c r="P31" s="58" t="s">
        <v>188</v>
      </c>
      <c r="Q31" s="51" t="str">
        <f t="shared" si="2"/>
        <v>OH-Columbia of Pennsylvania</v>
      </c>
      <c r="R31" s="51" t="str">
        <f t="shared" si="1"/>
        <v>Zone 8 Aggregation Service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  <c r="GQ31" s="51"/>
      <c r="GR31" s="51"/>
      <c r="GS31" s="51"/>
      <c r="GT31" s="51"/>
      <c r="GU31" s="51"/>
      <c r="GV31" s="51"/>
      <c r="GW31" s="51"/>
      <c r="GX31" s="51"/>
      <c r="GY31" s="51"/>
      <c r="GZ31" s="51"/>
      <c r="HA31" s="51"/>
      <c r="HB31" s="51"/>
      <c r="HC31" s="51"/>
      <c r="HD31" s="51"/>
      <c r="HE31" s="51"/>
      <c r="HF31" s="51"/>
      <c r="HG31" s="51"/>
      <c r="HH31" s="51"/>
      <c r="HI31" s="51"/>
      <c r="HJ31" s="51"/>
      <c r="HK31" s="51"/>
      <c r="HL31" s="51"/>
      <c r="HM31" s="51"/>
      <c r="HN31" s="51"/>
      <c r="HO31" s="51"/>
      <c r="HP31" s="51"/>
      <c r="HQ31" s="51"/>
      <c r="HR31" s="51"/>
      <c r="HS31" s="51"/>
      <c r="HT31" s="51"/>
      <c r="HU31" s="51"/>
      <c r="HV31" s="51"/>
      <c r="HW31" s="51"/>
      <c r="HX31" s="51"/>
      <c r="HY31" s="51"/>
      <c r="HZ31" s="51"/>
      <c r="IA31" s="51"/>
      <c r="IB31" s="51"/>
      <c r="IC31" s="51"/>
    </row>
    <row r="32" spans="1:237" s="43" customFormat="1" ht="20.100000000000001" hidden="1" customHeight="1" x14ac:dyDescent="0.2">
      <c r="A32" s="21" t="s">
        <v>101</v>
      </c>
      <c r="B32" s="21" t="s">
        <v>129</v>
      </c>
      <c r="C32" s="21" t="s">
        <v>113</v>
      </c>
      <c r="D32" s="22" t="s">
        <v>130</v>
      </c>
      <c r="E32" s="23">
        <v>500</v>
      </c>
      <c r="F32" s="24">
        <v>0.1779424640510415</v>
      </c>
      <c r="G32" s="24">
        <v>0.15534246405104149</v>
      </c>
      <c r="H32" s="24">
        <f t="shared" si="0"/>
        <v>2.2600000000000009E-2</v>
      </c>
      <c r="I32" s="33">
        <v>2.776E-2</v>
      </c>
      <c r="J32" s="21" t="s">
        <v>113</v>
      </c>
      <c r="K32" s="21" t="s">
        <v>115</v>
      </c>
      <c r="L32" s="25">
        <v>36831</v>
      </c>
      <c r="M32" s="25">
        <v>37195</v>
      </c>
      <c r="N32" s="26" t="s">
        <v>61</v>
      </c>
      <c r="O32" s="27" t="s">
        <v>191</v>
      </c>
      <c r="P32" s="27" t="s">
        <v>188</v>
      </c>
      <c r="Q32" s="21" t="str">
        <f t="shared" si="2"/>
        <v>OH-Columbia of Ohio</v>
      </c>
      <c r="R32" s="21" t="str">
        <f t="shared" si="1"/>
        <v>Zone 5-2 Agg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</row>
    <row r="33" spans="1:237" s="43" customFormat="1" ht="20.100000000000001" customHeight="1" x14ac:dyDescent="0.2">
      <c r="A33" s="21" t="s">
        <v>101</v>
      </c>
      <c r="B33" s="21" t="s">
        <v>131</v>
      </c>
      <c r="C33" s="21" t="s">
        <v>113</v>
      </c>
      <c r="D33" s="22" t="s">
        <v>132</v>
      </c>
      <c r="E33" s="23">
        <v>1000</v>
      </c>
      <c r="F33" s="24">
        <v>0.11761369758889098</v>
      </c>
      <c r="G33" s="24">
        <v>9.5013697588890986E-2</v>
      </c>
      <c r="H33" s="24">
        <f t="shared" si="0"/>
        <v>2.2599999999999995E-2</v>
      </c>
      <c r="I33" s="33">
        <v>2.776E-2</v>
      </c>
      <c r="J33" s="21" t="s">
        <v>133</v>
      </c>
      <c r="K33" s="21" t="s">
        <v>115</v>
      </c>
      <c r="L33" s="25">
        <v>36923</v>
      </c>
      <c r="M33" s="25">
        <v>38291</v>
      </c>
      <c r="N33" s="26" t="s">
        <v>61</v>
      </c>
      <c r="O33" s="27" t="s">
        <v>191</v>
      </c>
      <c r="P33" s="27" t="s">
        <v>188</v>
      </c>
      <c r="Q33" s="21" t="str">
        <f t="shared" si="2"/>
        <v>OH-Columbia of Ohio</v>
      </c>
      <c r="R33" s="21" t="str">
        <f t="shared" si="1"/>
        <v>Zone 7-5 Agg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</row>
    <row r="34" spans="1:237" s="43" customFormat="1" ht="20.100000000000001" hidden="1" customHeight="1" x14ac:dyDescent="0.2">
      <c r="A34" s="21" t="s">
        <v>101</v>
      </c>
      <c r="B34" s="21" t="s">
        <v>131</v>
      </c>
      <c r="C34" s="21" t="s">
        <v>113</v>
      </c>
      <c r="D34" s="22" t="s">
        <v>134</v>
      </c>
      <c r="E34" s="23">
        <v>12500</v>
      </c>
      <c r="F34" s="24">
        <v>4.2983561420454119E-2</v>
      </c>
      <c r="G34" s="24">
        <v>2.0383561420454121E-2</v>
      </c>
      <c r="H34" s="24">
        <f t="shared" si="0"/>
        <v>2.2599999999999999E-2</v>
      </c>
      <c r="I34" s="33">
        <v>2.776E-2</v>
      </c>
      <c r="J34" s="21" t="s">
        <v>135</v>
      </c>
      <c r="K34" s="21" t="s">
        <v>115</v>
      </c>
      <c r="L34" s="25">
        <v>37043</v>
      </c>
      <c r="M34" s="25">
        <v>37164</v>
      </c>
      <c r="N34" s="26" t="s">
        <v>61</v>
      </c>
      <c r="O34" s="27" t="s">
        <v>191</v>
      </c>
      <c r="P34" s="27" t="s">
        <v>188</v>
      </c>
      <c r="Q34" s="21" t="str">
        <f t="shared" si="2"/>
        <v>OH-Columbia of Ohio</v>
      </c>
      <c r="R34" s="21" t="str">
        <f t="shared" si="1"/>
        <v>Zone 7-5 Agg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</row>
    <row r="35" spans="1:237" s="59" customFormat="1" ht="20.100000000000001" customHeight="1" x14ac:dyDescent="0.2">
      <c r="A35" s="51" t="s">
        <v>101</v>
      </c>
      <c r="B35" s="51" t="s">
        <v>136</v>
      </c>
      <c r="C35" s="51" t="s">
        <v>113</v>
      </c>
      <c r="D35" s="52" t="s">
        <v>137</v>
      </c>
      <c r="E35" s="53">
        <v>2791</v>
      </c>
      <c r="F35" s="54">
        <v>0.22748766898753242</v>
      </c>
      <c r="G35" s="54">
        <v>0.20488766898753241</v>
      </c>
      <c r="H35" s="54">
        <f t="shared" si="0"/>
        <v>2.2600000000000009E-2</v>
      </c>
      <c r="I35" s="55">
        <v>2.776E-2</v>
      </c>
      <c r="J35" s="51" t="s">
        <v>113</v>
      </c>
      <c r="K35" s="51" t="s">
        <v>115</v>
      </c>
      <c r="L35" s="56">
        <v>37104</v>
      </c>
      <c r="M35" s="56">
        <v>37346</v>
      </c>
      <c r="N35" s="57" t="s">
        <v>61</v>
      </c>
      <c r="O35" s="58" t="s">
        <v>191</v>
      </c>
      <c r="P35" s="58" t="s">
        <v>188</v>
      </c>
      <c r="Q35" s="51" t="str">
        <f t="shared" si="2"/>
        <v>OH-Columbia of Ohio</v>
      </c>
      <c r="R35" s="51" t="str">
        <f t="shared" si="1"/>
        <v>Zone 5-7 Agg</v>
      </c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</row>
    <row r="36" spans="1:237" s="43" customFormat="1" ht="20.100000000000001" customHeight="1" x14ac:dyDescent="0.2">
      <c r="A36" s="21" t="s">
        <v>101</v>
      </c>
      <c r="B36" s="21" t="s">
        <v>138</v>
      </c>
      <c r="C36" s="21" t="s">
        <v>113</v>
      </c>
      <c r="D36" s="22" t="s">
        <v>139</v>
      </c>
      <c r="E36" s="23">
        <v>6700</v>
      </c>
      <c r="F36" s="24">
        <v>0.22748766898753242</v>
      </c>
      <c r="G36" s="24">
        <v>0.20488766898753241</v>
      </c>
      <c r="H36" s="24">
        <f t="shared" si="0"/>
        <v>2.2600000000000009E-2</v>
      </c>
      <c r="I36" s="33">
        <v>2.776E-2</v>
      </c>
      <c r="J36" s="21" t="s">
        <v>113</v>
      </c>
      <c r="K36" s="21" t="s">
        <v>115</v>
      </c>
      <c r="L36" s="25">
        <v>37196</v>
      </c>
      <c r="M36" s="25">
        <v>37346</v>
      </c>
      <c r="N36" s="26" t="s">
        <v>61</v>
      </c>
      <c r="O36" s="27" t="s">
        <v>191</v>
      </c>
      <c r="P36" s="27" t="s">
        <v>188</v>
      </c>
      <c r="Q36" s="21" t="str">
        <f t="shared" si="2"/>
        <v>OH-Columbia of Ohio</v>
      </c>
      <c r="R36" s="21" t="str">
        <f t="shared" si="1"/>
        <v>Zone 7-3 Agg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</row>
    <row r="37" spans="1:237" s="59" customFormat="1" ht="20.100000000000001" customHeight="1" x14ac:dyDescent="0.2">
      <c r="A37" s="51" t="s">
        <v>101</v>
      </c>
      <c r="B37" s="51" t="s">
        <v>124</v>
      </c>
      <c r="C37" s="51" t="s">
        <v>113</v>
      </c>
      <c r="D37" s="52" t="s">
        <v>140</v>
      </c>
      <c r="E37" s="53">
        <v>4300</v>
      </c>
      <c r="F37" s="54">
        <v>0.22748766898753242</v>
      </c>
      <c r="G37" s="54">
        <v>0.20488766898753241</v>
      </c>
      <c r="H37" s="54">
        <f t="shared" si="0"/>
        <v>2.2600000000000009E-2</v>
      </c>
      <c r="I37" s="55">
        <v>2.776E-2</v>
      </c>
      <c r="J37" s="51" t="s">
        <v>113</v>
      </c>
      <c r="K37" s="51" t="s">
        <v>115</v>
      </c>
      <c r="L37" s="56">
        <v>37196</v>
      </c>
      <c r="M37" s="56">
        <v>37346</v>
      </c>
      <c r="N37" s="57" t="s">
        <v>61</v>
      </c>
      <c r="O37" s="58" t="s">
        <v>191</v>
      </c>
      <c r="P37" s="58" t="s">
        <v>188</v>
      </c>
      <c r="Q37" s="51" t="str">
        <f t="shared" si="2"/>
        <v>OH-Columbia of Ohio</v>
      </c>
      <c r="R37" s="51" t="str">
        <f t="shared" si="1"/>
        <v>Zone 7-4 Agg</v>
      </c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  <c r="FN37" s="51"/>
      <c r="FO37" s="51"/>
      <c r="FP37" s="51"/>
      <c r="FQ37" s="51"/>
      <c r="FR37" s="51"/>
      <c r="FS37" s="51"/>
      <c r="FT37" s="51"/>
      <c r="FU37" s="51"/>
      <c r="FV37" s="51"/>
      <c r="FW37" s="51"/>
      <c r="FX37" s="51"/>
      <c r="FY37" s="51"/>
      <c r="FZ37" s="51"/>
      <c r="GA37" s="51"/>
      <c r="GB37" s="51"/>
      <c r="GC37" s="51"/>
      <c r="GD37" s="51"/>
      <c r="GE37" s="51"/>
      <c r="GF37" s="51"/>
      <c r="GG37" s="51"/>
      <c r="GH37" s="51"/>
      <c r="GI37" s="51"/>
      <c r="GJ37" s="51"/>
      <c r="GK37" s="51"/>
      <c r="GL37" s="51"/>
      <c r="GM37" s="51"/>
      <c r="GN37" s="51"/>
      <c r="GO37" s="51"/>
      <c r="GP37" s="51"/>
      <c r="GQ37" s="51"/>
      <c r="GR37" s="51"/>
      <c r="GS37" s="51"/>
      <c r="GT37" s="51"/>
      <c r="GU37" s="51"/>
      <c r="GV37" s="51"/>
      <c r="GW37" s="51"/>
      <c r="GX37" s="51"/>
      <c r="GY37" s="51"/>
      <c r="GZ37" s="51"/>
      <c r="HA37" s="51"/>
      <c r="HB37" s="51"/>
      <c r="HC37" s="51"/>
      <c r="HD37" s="51"/>
      <c r="HE37" s="51"/>
      <c r="HF37" s="51"/>
      <c r="HG37" s="51"/>
      <c r="HH37" s="51"/>
      <c r="HI37" s="51"/>
      <c r="HJ37" s="51"/>
      <c r="HK37" s="51"/>
      <c r="HL37" s="51"/>
      <c r="HM37" s="51"/>
      <c r="HN37" s="51"/>
      <c r="HO37" s="51"/>
      <c r="HP37" s="51"/>
      <c r="HQ37" s="51"/>
      <c r="HR37" s="51"/>
      <c r="HS37" s="51"/>
      <c r="HT37" s="51"/>
      <c r="HU37" s="51"/>
      <c r="HV37" s="51"/>
      <c r="HW37" s="51"/>
      <c r="HX37" s="51"/>
      <c r="HY37" s="51"/>
      <c r="HZ37" s="51"/>
      <c r="IA37" s="51"/>
      <c r="IB37" s="51"/>
      <c r="IC37" s="51"/>
    </row>
    <row r="38" spans="1:237" s="43" customFormat="1" ht="20.100000000000001" customHeight="1" x14ac:dyDescent="0.2">
      <c r="A38" s="21" t="s">
        <v>101</v>
      </c>
      <c r="B38" s="21" t="s">
        <v>120</v>
      </c>
      <c r="C38" s="21" t="s">
        <v>113</v>
      </c>
      <c r="D38" s="22" t="s">
        <v>141</v>
      </c>
      <c r="E38" s="23">
        <v>8100</v>
      </c>
      <c r="F38" s="24">
        <v>0.22748766898753242</v>
      </c>
      <c r="G38" s="24">
        <v>0.20488766898753241</v>
      </c>
      <c r="H38" s="24">
        <f t="shared" si="0"/>
        <v>2.2600000000000009E-2</v>
      </c>
      <c r="I38" s="33">
        <v>2.776E-2</v>
      </c>
      <c r="J38" s="21" t="s">
        <v>113</v>
      </c>
      <c r="K38" s="21" t="s">
        <v>115</v>
      </c>
      <c r="L38" s="25">
        <v>37196</v>
      </c>
      <c r="M38" s="25">
        <v>37346</v>
      </c>
      <c r="N38" s="26" t="s">
        <v>61</v>
      </c>
      <c r="O38" s="27" t="s">
        <v>191</v>
      </c>
      <c r="P38" s="27" t="s">
        <v>188</v>
      </c>
      <c r="Q38" s="21" t="str">
        <f t="shared" si="2"/>
        <v>OH-Columbia of Ohio</v>
      </c>
      <c r="R38" s="21" t="str">
        <f t="shared" si="1"/>
        <v>Zone 7-6 Agg</v>
      </c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</row>
    <row r="39" spans="1:237" s="59" customFormat="1" ht="20.100000000000001" customHeight="1" x14ac:dyDescent="0.2">
      <c r="A39" s="51" t="s">
        <v>101</v>
      </c>
      <c r="B39" s="51" t="s">
        <v>136</v>
      </c>
      <c r="C39" s="51" t="s">
        <v>113</v>
      </c>
      <c r="D39" s="52" t="s">
        <v>142</v>
      </c>
      <c r="E39" s="53">
        <v>1710</v>
      </c>
      <c r="F39" s="54">
        <v>0.2264684909165097</v>
      </c>
      <c r="G39" s="54">
        <v>0.20386849091650969</v>
      </c>
      <c r="H39" s="54">
        <f t="shared" si="0"/>
        <v>2.2600000000000009E-2</v>
      </c>
      <c r="I39" s="55">
        <v>2.776E-2</v>
      </c>
      <c r="J39" s="51" t="s">
        <v>113</v>
      </c>
      <c r="K39" s="51" t="s">
        <v>115</v>
      </c>
      <c r="L39" s="56">
        <v>37135</v>
      </c>
      <c r="M39" s="56">
        <v>37346</v>
      </c>
      <c r="N39" s="57" t="s">
        <v>61</v>
      </c>
      <c r="O39" s="58" t="s">
        <v>191</v>
      </c>
      <c r="P39" s="58" t="s">
        <v>188</v>
      </c>
      <c r="Q39" s="51" t="str">
        <f t="shared" si="2"/>
        <v>OH-Columbia of Ohio</v>
      </c>
      <c r="R39" s="51" t="str">
        <f t="shared" si="1"/>
        <v>Zone 5-7 Agg</v>
      </c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  <c r="FN39" s="51"/>
      <c r="FO39" s="51"/>
      <c r="FP39" s="51"/>
      <c r="FQ39" s="51"/>
      <c r="FR39" s="51"/>
      <c r="FS39" s="51"/>
      <c r="FT39" s="51"/>
      <c r="FU39" s="51"/>
      <c r="FV39" s="51"/>
      <c r="FW39" s="51"/>
      <c r="FX39" s="51"/>
      <c r="FY39" s="51"/>
      <c r="FZ39" s="51"/>
      <c r="GA39" s="51"/>
      <c r="GB39" s="51"/>
      <c r="GC39" s="51"/>
      <c r="GD39" s="51"/>
      <c r="GE39" s="51"/>
      <c r="GF39" s="51"/>
      <c r="GG39" s="51"/>
      <c r="GH39" s="51"/>
      <c r="GI39" s="51"/>
      <c r="GJ39" s="51"/>
      <c r="GK39" s="51"/>
      <c r="GL39" s="51"/>
      <c r="GM39" s="51"/>
      <c r="GN39" s="51"/>
      <c r="GO39" s="51"/>
      <c r="GP39" s="51"/>
      <c r="GQ39" s="51"/>
      <c r="GR39" s="51"/>
      <c r="GS39" s="51"/>
      <c r="GT39" s="51"/>
      <c r="GU39" s="51"/>
      <c r="GV39" s="51"/>
      <c r="GW39" s="51"/>
      <c r="GX39" s="51"/>
      <c r="GY39" s="51"/>
      <c r="GZ39" s="51"/>
      <c r="HA39" s="51"/>
      <c r="HB39" s="51"/>
      <c r="HC39" s="51"/>
      <c r="HD39" s="51"/>
      <c r="HE39" s="51"/>
      <c r="HF39" s="51"/>
      <c r="HG39" s="51"/>
      <c r="HH39" s="51"/>
      <c r="HI39" s="51"/>
      <c r="HJ39" s="51"/>
      <c r="HK39" s="51"/>
      <c r="HL39" s="51"/>
      <c r="HM39" s="51"/>
      <c r="HN39" s="51"/>
      <c r="HO39" s="51"/>
      <c r="HP39" s="51"/>
      <c r="HQ39" s="51"/>
      <c r="HR39" s="51"/>
      <c r="HS39" s="51"/>
      <c r="HT39" s="51"/>
      <c r="HU39" s="51"/>
      <c r="HV39" s="51"/>
      <c r="HW39" s="51"/>
      <c r="HX39" s="51"/>
      <c r="HY39" s="51"/>
      <c r="HZ39" s="51"/>
      <c r="IA39" s="51"/>
      <c r="IB39" s="51"/>
      <c r="IC39" s="51"/>
    </row>
    <row r="40" spans="1:237" s="43" customFormat="1" ht="20.100000000000001" customHeight="1" x14ac:dyDescent="0.2">
      <c r="A40" s="21" t="s">
        <v>101</v>
      </c>
      <c r="B40" s="21" t="s">
        <v>136</v>
      </c>
      <c r="C40" s="21" t="s">
        <v>113</v>
      </c>
      <c r="D40" s="22" t="s">
        <v>143</v>
      </c>
      <c r="E40" s="23">
        <v>1050</v>
      </c>
      <c r="F40" s="24">
        <v>0.2264684909165097</v>
      </c>
      <c r="G40" s="24">
        <v>0.20386849091650969</v>
      </c>
      <c r="H40" s="24">
        <f t="shared" si="0"/>
        <v>2.2600000000000009E-2</v>
      </c>
      <c r="I40" s="33">
        <v>2.776E-2</v>
      </c>
      <c r="J40" s="21" t="s">
        <v>113</v>
      </c>
      <c r="K40" s="21" t="s">
        <v>115</v>
      </c>
      <c r="L40" s="25">
        <v>37196</v>
      </c>
      <c r="M40" s="25">
        <v>37559</v>
      </c>
      <c r="N40" s="26" t="s">
        <v>61</v>
      </c>
      <c r="O40" s="27" t="s">
        <v>191</v>
      </c>
      <c r="P40" s="27" t="s">
        <v>188</v>
      </c>
      <c r="Q40" s="21" t="str">
        <f t="shared" si="2"/>
        <v>OH-Columbia of Ohio</v>
      </c>
      <c r="R40" s="21" t="str">
        <f t="shared" si="1"/>
        <v>Zone 5-7 Agg</v>
      </c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</row>
    <row r="41" spans="1:237" s="59" customFormat="1" ht="20.100000000000001" customHeight="1" x14ac:dyDescent="0.2">
      <c r="A41" s="51" t="s">
        <v>101</v>
      </c>
      <c r="B41" s="51" t="s">
        <v>136</v>
      </c>
      <c r="C41" s="51" t="s">
        <v>113</v>
      </c>
      <c r="D41" s="52" t="s">
        <v>144</v>
      </c>
      <c r="E41" s="53">
        <v>1100</v>
      </c>
      <c r="F41" s="54">
        <v>0.2264684909165097</v>
      </c>
      <c r="G41" s="54">
        <v>0.20386849091650969</v>
      </c>
      <c r="H41" s="54">
        <f t="shared" si="0"/>
        <v>2.2600000000000009E-2</v>
      </c>
      <c r="I41" s="55">
        <v>2.776E-2</v>
      </c>
      <c r="J41" s="51" t="s">
        <v>113</v>
      </c>
      <c r="K41" s="51" t="s">
        <v>115</v>
      </c>
      <c r="L41" s="56">
        <v>37196</v>
      </c>
      <c r="M41" s="56">
        <v>37559</v>
      </c>
      <c r="N41" s="57" t="s">
        <v>61</v>
      </c>
      <c r="O41" s="58" t="s">
        <v>191</v>
      </c>
      <c r="P41" s="58" t="s">
        <v>188</v>
      </c>
      <c r="Q41" s="51" t="str">
        <f t="shared" si="2"/>
        <v>OH-Columbia of Ohio</v>
      </c>
      <c r="R41" s="51" t="str">
        <f t="shared" si="1"/>
        <v>Zone 5-7 Agg</v>
      </c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  <c r="GQ41" s="51"/>
      <c r="GR41" s="51"/>
      <c r="GS41" s="51"/>
      <c r="GT41" s="51"/>
      <c r="GU41" s="51"/>
      <c r="GV41" s="51"/>
      <c r="GW41" s="51"/>
      <c r="GX41" s="51"/>
      <c r="GY41" s="51"/>
      <c r="GZ41" s="51"/>
      <c r="HA41" s="51"/>
      <c r="HB41" s="51"/>
      <c r="HC41" s="51"/>
      <c r="HD41" s="51"/>
      <c r="HE41" s="51"/>
      <c r="HF41" s="51"/>
      <c r="HG41" s="51"/>
      <c r="HH41" s="51"/>
      <c r="HI41" s="51"/>
      <c r="HJ41" s="51"/>
      <c r="HK41" s="51"/>
      <c r="HL41" s="51"/>
      <c r="HM41" s="51"/>
      <c r="HN41" s="51"/>
      <c r="HO41" s="51"/>
      <c r="HP41" s="51"/>
      <c r="HQ41" s="51"/>
      <c r="HR41" s="51"/>
      <c r="HS41" s="51"/>
      <c r="HT41" s="51"/>
      <c r="HU41" s="51"/>
      <c r="HV41" s="51"/>
      <c r="HW41" s="51"/>
      <c r="HX41" s="51"/>
      <c r="HY41" s="51"/>
      <c r="HZ41" s="51"/>
      <c r="IA41" s="51"/>
      <c r="IB41" s="51"/>
      <c r="IC41" s="51"/>
    </row>
    <row r="42" spans="1:237" s="43" customFormat="1" ht="20.100000000000001" customHeight="1" x14ac:dyDescent="0.2">
      <c r="A42" s="21" t="s">
        <v>101</v>
      </c>
      <c r="B42" s="21" t="s">
        <v>136</v>
      </c>
      <c r="C42" s="21" t="s">
        <v>113</v>
      </c>
      <c r="D42" s="22" t="s">
        <v>145</v>
      </c>
      <c r="E42" s="23">
        <v>2400</v>
      </c>
      <c r="F42" s="24">
        <v>0.2264684909165097</v>
      </c>
      <c r="G42" s="24">
        <v>0.20386849091650969</v>
      </c>
      <c r="H42" s="24">
        <f t="shared" si="0"/>
        <v>2.2600000000000009E-2</v>
      </c>
      <c r="I42" s="33">
        <v>2.776E-2</v>
      </c>
      <c r="J42" s="21" t="s">
        <v>113</v>
      </c>
      <c r="K42" s="21" t="s">
        <v>115</v>
      </c>
      <c r="L42" s="25">
        <v>37196</v>
      </c>
      <c r="M42" s="25">
        <v>37711</v>
      </c>
      <c r="N42" s="26" t="s">
        <v>61</v>
      </c>
      <c r="O42" s="27" t="s">
        <v>191</v>
      </c>
      <c r="P42" s="27" t="s">
        <v>188</v>
      </c>
      <c r="Q42" s="21" t="str">
        <f t="shared" si="2"/>
        <v>OH-Columbia of Ohio</v>
      </c>
      <c r="R42" s="21" t="str">
        <f t="shared" si="1"/>
        <v>Zone 5-7 Agg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  <c r="HV42" s="21"/>
      <c r="HW42" s="21"/>
      <c r="HX42" s="21"/>
      <c r="HY42" s="21"/>
      <c r="HZ42" s="21"/>
      <c r="IA42" s="21"/>
      <c r="IB42" s="21"/>
      <c r="IC42" s="21"/>
    </row>
    <row r="43" spans="1:237" s="59" customFormat="1" ht="20.100000000000001" customHeight="1" x14ac:dyDescent="0.2">
      <c r="A43" s="51" t="s">
        <v>101</v>
      </c>
      <c r="B43" s="51" t="s">
        <v>129</v>
      </c>
      <c r="C43" s="51" t="s">
        <v>113</v>
      </c>
      <c r="D43" s="52" t="s">
        <v>146</v>
      </c>
      <c r="E43" s="53">
        <v>2000</v>
      </c>
      <c r="F43" s="54">
        <v>0.2264684909165097</v>
      </c>
      <c r="G43" s="54">
        <v>0.20386849091650969</v>
      </c>
      <c r="H43" s="54">
        <f t="shared" si="0"/>
        <v>2.2600000000000009E-2</v>
      </c>
      <c r="I43" s="55">
        <v>2.776E-2</v>
      </c>
      <c r="J43" s="51" t="s">
        <v>113</v>
      </c>
      <c r="K43" s="51" t="s">
        <v>115</v>
      </c>
      <c r="L43" s="56">
        <v>37196</v>
      </c>
      <c r="M43" s="56">
        <v>38442</v>
      </c>
      <c r="N43" s="57" t="s">
        <v>61</v>
      </c>
      <c r="O43" s="58" t="s">
        <v>191</v>
      </c>
      <c r="P43" s="58" t="s">
        <v>188</v>
      </c>
      <c r="Q43" s="51" t="str">
        <f t="shared" si="2"/>
        <v>OH-Columbia of Ohio</v>
      </c>
      <c r="R43" s="51" t="str">
        <f t="shared" si="1"/>
        <v>Zone 5-2 Agg</v>
      </c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  <c r="FN43" s="51"/>
      <c r="FO43" s="51"/>
      <c r="FP43" s="51"/>
      <c r="FQ43" s="51"/>
      <c r="FR43" s="51"/>
      <c r="FS43" s="51"/>
      <c r="FT43" s="51"/>
      <c r="FU43" s="51"/>
      <c r="FV43" s="51"/>
      <c r="FW43" s="51"/>
      <c r="FX43" s="51"/>
      <c r="FY43" s="51"/>
      <c r="FZ43" s="51"/>
      <c r="GA43" s="51"/>
      <c r="GB43" s="51"/>
      <c r="GC43" s="51"/>
      <c r="GD43" s="51"/>
      <c r="GE43" s="51"/>
      <c r="GF43" s="51"/>
      <c r="GG43" s="51"/>
      <c r="GH43" s="51"/>
      <c r="GI43" s="51"/>
      <c r="GJ43" s="51"/>
      <c r="GK43" s="51"/>
      <c r="GL43" s="51"/>
      <c r="GM43" s="51"/>
      <c r="GN43" s="51"/>
      <c r="GO43" s="51"/>
      <c r="GP43" s="51"/>
      <c r="GQ43" s="51"/>
      <c r="GR43" s="51"/>
      <c r="GS43" s="51"/>
      <c r="GT43" s="51"/>
      <c r="GU43" s="51"/>
      <c r="GV43" s="51"/>
      <c r="GW43" s="51"/>
      <c r="GX43" s="51"/>
      <c r="GY43" s="51"/>
      <c r="GZ43" s="51"/>
      <c r="HA43" s="51"/>
      <c r="HB43" s="51"/>
      <c r="HC43" s="51"/>
      <c r="HD43" s="51"/>
      <c r="HE43" s="51"/>
      <c r="HF43" s="51"/>
      <c r="HG43" s="51"/>
      <c r="HH43" s="51"/>
      <c r="HI43" s="51"/>
      <c r="HJ43" s="51"/>
      <c r="HK43" s="51"/>
      <c r="HL43" s="51"/>
      <c r="HM43" s="51"/>
      <c r="HN43" s="51"/>
      <c r="HO43" s="51"/>
      <c r="HP43" s="51"/>
      <c r="HQ43" s="51"/>
      <c r="HR43" s="51"/>
      <c r="HS43" s="51"/>
      <c r="HT43" s="51"/>
      <c r="HU43" s="51"/>
      <c r="HV43" s="51"/>
      <c r="HW43" s="51"/>
      <c r="HX43" s="51"/>
      <c r="HY43" s="51"/>
      <c r="HZ43" s="51"/>
      <c r="IA43" s="51"/>
      <c r="IB43" s="51"/>
      <c r="IC43" s="51"/>
    </row>
    <row r="44" spans="1:237" s="43" customFormat="1" ht="20.100000000000001" hidden="1" customHeight="1" x14ac:dyDescent="0.2">
      <c r="A44" s="21" t="s">
        <v>101</v>
      </c>
      <c r="B44" s="21" t="s">
        <v>131</v>
      </c>
      <c r="C44" s="21" t="s">
        <v>113</v>
      </c>
      <c r="D44" s="22" t="s">
        <v>147</v>
      </c>
      <c r="E44" s="23">
        <v>2174</v>
      </c>
      <c r="F44" s="24">
        <v>0.10249041008339277</v>
      </c>
      <c r="G44" s="24">
        <v>7.9890410083392774E-2</v>
      </c>
      <c r="H44" s="24">
        <f t="shared" si="0"/>
        <v>2.2599999999999995E-2</v>
      </c>
      <c r="I44" s="33">
        <v>2.776E-2</v>
      </c>
      <c r="J44" s="21" t="s">
        <v>113</v>
      </c>
      <c r="K44" s="21" t="s">
        <v>148</v>
      </c>
      <c r="L44" s="25">
        <v>36982</v>
      </c>
      <c r="M44" s="25">
        <v>37195</v>
      </c>
      <c r="N44" s="26" t="s">
        <v>61</v>
      </c>
      <c r="O44" s="27" t="s">
        <v>191</v>
      </c>
      <c r="P44" s="27" t="s">
        <v>188</v>
      </c>
      <c r="Q44" s="21" t="str">
        <f t="shared" si="2"/>
        <v>OH-Columbia of Ohio</v>
      </c>
      <c r="R44" s="21" t="str">
        <f t="shared" si="1"/>
        <v>Zone 7-5 Agg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GZ44" s="21"/>
      <c r="HA44" s="21"/>
      <c r="HB44" s="21"/>
      <c r="HC44" s="21"/>
      <c r="HD44" s="21"/>
      <c r="HE44" s="21"/>
      <c r="HF44" s="21"/>
      <c r="HG44" s="21"/>
      <c r="HH44" s="21"/>
      <c r="HI44" s="21"/>
      <c r="HJ44" s="21"/>
      <c r="HK44" s="21"/>
      <c r="HL44" s="21"/>
      <c r="HM44" s="21"/>
      <c r="HN44" s="21"/>
      <c r="HO44" s="21"/>
      <c r="HP44" s="21"/>
      <c r="HQ44" s="21"/>
      <c r="HR44" s="21"/>
      <c r="HS44" s="21"/>
      <c r="HT44" s="21"/>
      <c r="HU44" s="21"/>
      <c r="HV44" s="21"/>
      <c r="HW44" s="21"/>
      <c r="HX44" s="21"/>
      <c r="HY44" s="21"/>
      <c r="HZ44" s="21"/>
      <c r="IA44" s="21"/>
      <c r="IB44" s="21"/>
      <c r="IC44" s="21"/>
    </row>
    <row r="45" spans="1:237" s="43" customFormat="1" ht="20.100000000000001" hidden="1" customHeight="1" x14ac:dyDescent="0.2">
      <c r="A45" s="21" t="s">
        <v>101</v>
      </c>
      <c r="B45" s="21" t="s">
        <v>131</v>
      </c>
      <c r="C45" s="21" t="s">
        <v>113</v>
      </c>
      <c r="D45" s="22" t="s">
        <v>149</v>
      </c>
      <c r="E45" s="23">
        <v>5000</v>
      </c>
      <c r="F45" s="24">
        <v>0.10249041008339277</v>
      </c>
      <c r="G45" s="24">
        <v>7.9890410083392774E-2</v>
      </c>
      <c r="H45" s="24">
        <f t="shared" si="0"/>
        <v>2.2599999999999995E-2</v>
      </c>
      <c r="I45" s="33">
        <v>2.776E-2</v>
      </c>
      <c r="J45" s="21" t="s">
        <v>113</v>
      </c>
      <c r="K45" s="21" t="s">
        <v>148</v>
      </c>
      <c r="L45" s="25">
        <v>36982</v>
      </c>
      <c r="M45" s="25">
        <v>37195</v>
      </c>
      <c r="N45" s="26" t="s">
        <v>61</v>
      </c>
      <c r="O45" s="27" t="s">
        <v>191</v>
      </c>
      <c r="P45" s="27" t="s">
        <v>188</v>
      </c>
      <c r="Q45" s="21" t="str">
        <f t="shared" si="2"/>
        <v>OH-Columbia of Ohio</v>
      </c>
      <c r="R45" s="21" t="str">
        <f t="shared" si="1"/>
        <v>Zone 7-5 Agg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GZ45" s="21"/>
      <c r="HA45" s="21"/>
      <c r="HB45" s="21"/>
      <c r="HC45" s="21"/>
      <c r="HD45" s="21"/>
      <c r="HE45" s="21"/>
      <c r="HF45" s="21"/>
      <c r="HG45" s="21"/>
      <c r="HH45" s="21"/>
      <c r="HI45" s="21"/>
      <c r="HJ45" s="21"/>
      <c r="HK45" s="21"/>
      <c r="HL45" s="21"/>
      <c r="HM45" s="21"/>
      <c r="HN45" s="21"/>
      <c r="HO45" s="21"/>
      <c r="HP45" s="21"/>
      <c r="HQ45" s="21"/>
      <c r="HR45" s="21"/>
      <c r="HS45" s="21"/>
      <c r="HT45" s="21"/>
      <c r="HU45" s="21"/>
      <c r="HV45" s="21"/>
      <c r="HW45" s="21"/>
      <c r="HX45" s="21"/>
      <c r="HY45" s="21"/>
      <c r="HZ45" s="21"/>
      <c r="IA45" s="21"/>
      <c r="IB45" s="21"/>
      <c r="IC45" s="21"/>
    </row>
    <row r="46" spans="1:237" s="43" customFormat="1" ht="20.100000000000001" customHeight="1" x14ac:dyDescent="0.2">
      <c r="A46" s="21" t="s">
        <v>101</v>
      </c>
      <c r="B46" s="21" t="s">
        <v>102</v>
      </c>
      <c r="C46" s="21" t="s">
        <v>113</v>
      </c>
      <c r="D46" s="22" t="s">
        <v>150</v>
      </c>
      <c r="E46" s="23">
        <v>10000</v>
      </c>
      <c r="F46" s="24">
        <v>0.13171052631578947</v>
      </c>
      <c r="G46" s="24">
        <v>0.10921052631578948</v>
      </c>
      <c r="H46" s="24">
        <f t="shared" si="0"/>
        <v>2.2499999999999992E-2</v>
      </c>
      <c r="I46" s="33">
        <v>2.776E-2</v>
      </c>
      <c r="J46" s="21" t="s">
        <v>151</v>
      </c>
      <c r="K46" s="21" t="s">
        <v>152</v>
      </c>
      <c r="L46" s="25">
        <v>37196</v>
      </c>
      <c r="M46" s="25">
        <v>37346</v>
      </c>
      <c r="N46" s="26" t="s">
        <v>61</v>
      </c>
      <c r="O46" s="27" t="s">
        <v>191</v>
      </c>
      <c r="P46" s="27" t="s">
        <v>188</v>
      </c>
      <c r="Q46" s="21" t="str">
        <f t="shared" si="2"/>
        <v>OH-Columbia of Ohio</v>
      </c>
      <c r="R46" s="21" t="str">
        <f t="shared" si="1"/>
        <v>Zone 7-1 Agg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GZ46" s="21"/>
      <c r="HA46" s="21"/>
      <c r="HB46" s="21"/>
      <c r="HC46" s="21"/>
      <c r="HD46" s="21"/>
      <c r="HE46" s="21"/>
      <c r="HF46" s="21"/>
      <c r="HG46" s="21"/>
      <c r="HH46" s="21"/>
      <c r="HI46" s="21"/>
      <c r="HJ46" s="21"/>
      <c r="HK46" s="21"/>
      <c r="HL46" s="21"/>
      <c r="HM46" s="21"/>
      <c r="HN46" s="21"/>
      <c r="HO46" s="21"/>
      <c r="HP46" s="21"/>
      <c r="HQ46" s="21"/>
      <c r="HR46" s="21"/>
      <c r="HS46" s="21"/>
      <c r="HT46" s="21"/>
      <c r="HU46" s="21"/>
      <c r="HV46" s="21"/>
      <c r="HW46" s="21"/>
      <c r="HX46" s="21"/>
      <c r="HY46" s="21"/>
      <c r="HZ46" s="21"/>
      <c r="IA46" s="21"/>
      <c r="IB46" s="21"/>
      <c r="IC46" s="21"/>
    </row>
    <row r="47" spans="1:237" s="43" customFormat="1" ht="20.100000000000001" hidden="1" customHeight="1" x14ac:dyDescent="0.2">
      <c r="A47" s="21" t="s">
        <v>153</v>
      </c>
      <c r="B47" s="21" t="s">
        <v>2</v>
      </c>
      <c r="C47" s="21" t="s">
        <v>154</v>
      </c>
      <c r="D47" s="22" t="s">
        <v>155</v>
      </c>
      <c r="E47" s="23">
        <v>100</v>
      </c>
      <c r="F47" s="24">
        <v>0.64673333333333338</v>
      </c>
      <c r="G47" s="24">
        <v>0.58053333333333335</v>
      </c>
      <c r="H47" s="24">
        <f t="shared" si="0"/>
        <v>6.6200000000000037E-2</v>
      </c>
      <c r="I47" s="24">
        <v>7.9600000000000004E-2</v>
      </c>
      <c r="J47" s="21" t="s">
        <v>156</v>
      </c>
      <c r="K47" s="21" t="s">
        <v>66</v>
      </c>
      <c r="L47" s="25">
        <v>37135</v>
      </c>
      <c r="M47" s="25">
        <v>37164</v>
      </c>
      <c r="N47" s="26" t="s">
        <v>61</v>
      </c>
      <c r="O47" s="21" t="s">
        <v>157</v>
      </c>
      <c r="P47" s="21" t="s">
        <v>2</v>
      </c>
      <c r="Q47" s="21" t="s">
        <v>158</v>
      </c>
      <c r="R47" s="21" t="s">
        <v>2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/>
      <c r="HJ47" s="21"/>
      <c r="HK47" s="21"/>
      <c r="HL47" s="21"/>
      <c r="HM47" s="21"/>
      <c r="HN47" s="21"/>
      <c r="HO47" s="21"/>
      <c r="HP47" s="21"/>
      <c r="HQ47" s="21"/>
      <c r="HR47" s="21"/>
      <c r="HS47" s="21"/>
      <c r="HT47" s="21"/>
      <c r="HU47" s="21"/>
      <c r="HV47" s="21"/>
      <c r="HW47" s="21"/>
      <c r="HX47" s="21"/>
      <c r="HY47" s="21"/>
      <c r="HZ47" s="21"/>
      <c r="IA47" s="21"/>
      <c r="IB47" s="21"/>
      <c r="IC47" s="21"/>
    </row>
    <row r="48" spans="1:237" s="43" customFormat="1" ht="20.100000000000001" hidden="1" customHeight="1" x14ac:dyDescent="0.2">
      <c r="A48" s="44" t="s">
        <v>159</v>
      </c>
      <c r="B48" s="44" t="s">
        <v>160</v>
      </c>
      <c r="C48" s="44" t="s">
        <v>154</v>
      </c>
      <c r="D48" s="45" t="s">
        <v>161</v>
      </c>
      <c r="E48" s="46">
        <v>537</v>
      </c>
      <c r="F48" s="47">
        <v>0.54666666666666663</v>
      </c>
      <c r="G48" s="47">
        <v>0.48046666666666665</v>
      </c>
      <c r="H48" s="24">
        <f t="shared" si="0"/>
        <v>6.6199999999999981E-2</v>
      </c>
      <c r="I48" s="24">
        <v>7.9600000000000004E-2</v>
      </c>
      <c r="J48" s="44" t="s">
        <v>162</v>
      </c>
      <c r="K48" s="44" t="s">
        <v>163</v>
      </c>
      <c r="L48" s="48">
        <v>37135</v>
      </c>
      <c r="M48" s="48">
        <v>37164</v>
      </c>
      <c r="N48" s="49" t="s">
        <v>61</v>
      </c>
      <c r="O48" s="44" t="s">
        <v>157</v>
      </c>
      <c r="P48" s="44" t="s">
        <v>2</v>
      </c>
      <c r="Q48" s="44" t="s">
        <v>158</v>
      </c>
      <c r="R48" s="44" t="s">
        <v>2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4"/>
      <c r="HH48" s="44"/>
      <c r="HI48" s="44"/>
      <c r="HJ48" s="44"/>
      <c r="HK48" s="44"/>
      <c r="HL48" s="44"/>
      <c r="HM48" s="44"/>
      <c r="HN48" s="44"/>
      <c r="HO48" s="44"/>
      <c r="HP48" s="44"/>
      <c r="HQ48" s="44"/>
      <c r="HR48" s="44"/>
      <c r="HS48" s="44"/>
      <c r="HT48" s="44"/>
      <c r="HU48" s="44"/>
      <c r="HV48" s="44"/>
      <c r="HW48" s="44"/>
      <c r="HX48" s="44"/>
      <c r="HY48" s="44"/>
      <c r="HZ48" s="44"/>
      <c r="IA48" s="44"/>
      <c r="IB48" s="44"/>
      <c r="IC48" s="44"/>
    </row>
    <row r="49" spans="1:237" s="50" customFormat="1" ht="20.100000000000001" hidden="1" customHeight="1" x14ac:dyDescent="0.2">
      <c r="A49" s="21" t="s">
        <v>106</v>
      </c>
      <c r="B49" s="21" t="s">
        <v>164</v>
      </c>
      <c r="C49" s="21" t="s">
        <v>165</v>
      </c>
      <c r="D49" s="22" t="s">
        <v>166</v>
      </c>
      <c r="E49" s="23">
        <v>7500</v>
      </c>
      <c r="F49" s="24">
        <v>0.16376438290230813</v>
      </c>
      <c r="G49" s="24">
        <v>6.0164382902308133E-2</v>
      </c>
      <c r="H49" s="24">
        <f t="shared" si="0"/>
        <v>0.1036</v>
      </c>
      <c r="I49" s="24">
        <v>5.0599999999999999E-2</v>
      </c>
      <c r="J49" s="21" t="s">
        <v>167</v>
      </c>
      <c r="K49" s="21" t="s">
        <v>66</v>
      </c>
      <c r="L49" s="25">
        <v>37073</v>
      </c>
      <c r="M49" s="25">
        <v>37195</v>
      </c>
      <c r="N49" s="26" t="s">
        <v>61</v>
      </c>
      <c r="O49" s="21" t="s">
        <v>168</v>
      </c>
      <c r="P49" s="21" t="s">
        <v>2</v>
      </c>
      <c r="Q49" s="21" t="str">
        <f>A49</f>
        <v>OH-East Ohio Gas</v>
      </c>
      <c r="R49" s="21" t="str">
        <f>B49</f>
        <v>East Ohio via Tenn</v>
      </c>
      <c r="S49" s="21" t="s">
        <v>194</v>
      </c>
      <c r="T49" s="21">
        <v>5.8999999999999997E-2</v>
      </c>
      <c r="U49" s="21" t="s">
        <v>195</v>
      </c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GZ49" s="21"/>
      <c r="HA49" s="21"/>
      <c r="HB49" s="21"/>
      <c r="HC49" s="21"/>
      <c r="HD49" s="21"/>
      <c r="HE49" s="21"/>
      <c r="HF49" s="21"/>
      <c r="HG49" s="21"/>
      <c r="HH49" s="21"/>
      <c r="HI49" s="21"/>
      <c r="HJ49" s="21"/>
      <c r="HK49" s="21"/>
      <c r="HL49" s="21"/>
      <c r="HM49" s="21"/>
      <c r="HN49" s="21"/>
      <c r="HO49" s="21"/>
      <c r="HP49" s="21"/>
      <c r="HQ49" s="21"/>
      <c r="HR49" s="21"/>
      <c r="HS49" s="21"/>
      <c r="HT49" s="21"/>
      <c r="HU49" s="21"/>
      <c r="HV49" s="21"/>
      <c r="HW49" s="21"/>
      <c r="HX49" s="21"/>
      <c r="HY49" s="21"/>
      <c r="HZ49" s="21"/>
      <c r="IA49" s="21"/>
      <c r="IB49" s="21"/>
      <c r="IC49" s="21"/>
    </row>
    <row r="50" spans="1:237" s="50" customFormat="1" ht="20.100000000000001" hidden="1" customHeight="1" x14ac:dyDescent="0.2">
      <c r="A50" s="21" t="s">
        <v>153</v>
      </c>
      <c r="B50" s="21" t="s">
        <v>2</v>
      </c>
      <c r="C50" s="21" t="s">
        <v>165</v>
      </c>
      <c r="D50" s="22" t="s">
        <v>169</v>
      </c>
      <c r="E50" s="23">
        <v>3500</v>
      </c>
      <c r="F50" s="24">
        <v>0.21360000000000001</v>
      </c>
      <c r="G50" s="24">
        <v>0.11</v>
      </c>
      <c r="H50" s="24">
        <f t="shared" si="0"/>
        <v>0.10360000000000001</v>
      </c>
      <c r="I50" s="24">
        <v>5.0599999999999999E-2</v>
      </c>
      <c r="J50" s="21" t="s">
        <v>170</v>
      </c>
      <c r="K50" s="21" t="s">
        <v>66</v>
      </c>
      <c r="L50" s="25">
        <v>36982</v>
      </c>
      <c r="M50" s="25">
        <v>37195</v>
      </c>
      <c r="N50" s="26" t="s">
        <v>61</v>
      </c>
      <c r="O50" s="21" t="s">
        <v>168</v>
      </c>
      <c r="P50" s="21" t="str">
        <f t="shared" ref="P50:P55" si="3">B50</f>
        <v>Firm</v>
      </c>
      <c r="Q50" s="21" t="str">
        <f t="shared" ref="Q50:Q55" si="4">A50</f>
        <v>PA-Penn Fuels</v>
      </c>
      <c r="R50" s="21" t="str">
        <f t="shared" ref="R50:R55" si="5">B50</f>
        <v>Firm</v>
      </c>
      <c r="S50" s="21" t="s">
        <v>194</v>
      </c>
      <c r="T50" s="21">
        <v>5.8999999999999997E-2</v>
      </c>
      <c r="U50" s="21" t="s">
        <v>195</v>
      </c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  <c r="IB50" s="21"/>
      <c r="IC50" s="21"/>
    </row>
    <row r="51" spans="1:237" s="50" customFormat="1" ht="20.100000000000001" hidden="1" customHeight="1" x14ac:dyDescent="0.2">
      <c r="A51" s="21" t="s">
        <v>171</v>
      </c>
      <c r="B51" s="21" t="s">
        <v>2</v>
      </c>
      <c r="C51" s="21" t="s">
        <v>165</v>
      </c>
      <c r="D51" s="22" t="s">
        <v>172</v>
      </c>
      <c r="E51" s="23">
        <v>1400</v>
      </c>
      <c r="F51" s="24">
        <v>0.15479999999999999</v>
      </c>
      <c r="G51" s="24">
        <v>0.04</v>
      </c>
      <c r="H51" s="24">
        <f t="shared" si="0"/>
        <v>0.11479999999999999</v>
      </c>
      <c r="I51" s="24">
        <v>5.9700000000000003E-2</v>
      </c>
      <c r="J51" s="21" t="s">
        <v>167</v>
      </c>
      <c r="K51" s="21" t="s">
        <v>66</v>
      </c>
      <c r="L51" s="25">
        <v>37135</v>
      </c>
      <c r="M51" s="25">
        <v>37164</v>
      </c>
      <c r="N51" s="26" t="s">
        <v>61</v>
      </c>
      <c r="O51" s="21" t="s">
        <v>168</v>
      </c>
      <c r="P51" s="21" t="str">
        <f t="shared" si="3"/>
        <v>Firm</v>
      </c>
      <c r="Q51" s="21" t="str">
        <f t="shared" si="4"/>
        <v>NY-Delmar Interconnect</v>
      </c>
      <c r="R51" s="21" t="str">
        <f t="shared" si="5"/>
        <v>Firm</v>
      </c>
      <c r="S51" s="21" t="s">
        <v>194</v>
      </c>
      <c r="T51" s="21">
        <v>6.9900000000000004E-2</v>
      </c>
      <c r="U51" s="21" t="s">
        <v>195</v>
      </c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  <c r="HN51" s="21"/>
      <c r="HO51" s="21"/>
      <c r="HP51" s="21"/>
      <c r="HQ51" s="21"/>
      <c r="HR51" s="21"/>
      <c r="HS51" s="21"/>
      <c r="HT51" s="21"/>
      <c r="HU51" s="21"/>
      <c r="HV51" s="21"/>
      <c r="HW51" s="21"/>
      <c r="HX51" s="21"/>
      <c r="HY51" s="21"/>
      <c r="HZ51" s="21"/>
      <c r="IA51" s="21"/>
      <c r="IB51" s="21"/>
      <c r="IC51" s="21"/>
    </row>
    <row r="52" spans="1:237" s="50" customFormat="1" ht="20.100000000000001" hidden="1" customHeight="1" x14ac:dyDescent="0.2">
      <c r="A52" s="21" t="s">
        <v>173</v>
      </c>
      <c r="B52" s="21" t="s">
        <v>2</v>
      </c>
      <c r="C52" s="21" t="s">
        <v>174</v>
      </c>
      <c r="D52" s="22" t="s">
        <v>175</v>
      </c>
      <c r="E52" s="23">
        <v>3300</v>
      </c>
      <c r="F52" s="24">
        <v>0.29659999999999997</v>
      </c>
      <c r="G52" s="24">
        <v>0.193</v>
      </c>
      <c r="H52" s="24">
        <f t="shared" si="0"/>
        <v>0.10359999999999997</v>
      </c>
      <c r="I52" s="24">
        <v>1.9800000000000002E-2</v>
      </c>
      <c r="J52" s="21" t="s">
        <v>176</v>
      </c>
      <c r="K52" s="21" t="s">
        <v>66</v>
      </c>
      <c r="L52" s="25">
        <v>37135</v>
      </c>
      <c r="M52" s="25">
        <v>37164</v>
      </c>
      <c r="N52" s="26" t="s">
        <v>61</v>
      </c>
      <c r="O52" s="21" t="s">
        <v>177</v>
      </c>
      <c r="P52" s="27" t="str">
        <f t="shared" si="3"/>
        <v>Firm</v>
      </c>
      <c r="Q52" s="21" t="str">
        <f t="shared" si="4"/>
        <v>TN-Jackson Utility Division</v>
      </c>
      <c r="R52" s="21" t="str">
        <f t="shared" si="5"/>
        <v>Firm</v>
      </c>
      <c r="S52" s="21" t="s">
        <v>194</v>
      </c>
      <c r="T52" s="21">
        <v>2.0299999999999999E-2</v>
      </c>
      <c r="U52" s="21" t="s">
        <v>195</v>
      </c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  <c r="IB52" s="21"/>
      <c r="IC52" s="21"/>
    </row>
    <row r="53" spans="1:237" s="66" customFormat="1" ht="20.100000000000001" customHeight="1" x14ac:dyDescent="0.2">
      <c r="A53" s="60" t="s">
        <v>178</v>
      </c>
      <c r="B53" s="60" t="s">
        <v>2</v>
      </c>
      <c r="C53" s="60" t="s">
        <v>179</v>
      </c>
      <c r="D53" s="61" t="s">
        <v>180</v>
      </c>
      <c r="E53" s="62">
        <v>1056</v>
      </c>
      <c r="F53" s="63">
        <v>0.38864333333333334</v>
      </c>
      <c r="G53" s="63">
        <v>0.33894333333333332</v>
      </c>
      <c r="H53" s="54">
        <f t="shared" si="0"/>
        <v>4.9700000000000022E-2</v>
      </c>
      <c r="I53" s="54">
        <v>3.8100000000000002E-2</v>
      </c>
      <c r="J53" s="60" t="s">
        <v>181</v>
      </c>
      <c r="K53" s="60" t="s">
        <v>66</v>
      </c>
      <c r="L53" s="64">
        <v>36526</v>
      </c>
      <c r="M53" s="64">
        <v>40178</v>
      </c>
      <c r="N53" s="65" t="s">
        <v>61</v>
      </c>
      <c r="O53" s="60" t="s">
        <v>182</v>
      </c>
      <c r="P53" s="58" t="str">
        <f t="shared" si="3"/>
        <v>Firm</v>
      </c>
      <c r="Q53" s="51" t="str">
        <f t="shared" si="4"/>
        <v>SC-Anderson Interconnect</v>
      </c>
      <c r="R53" s="51" t="str">
        <f t="shared" si="5"/>
        <v>Firm</v>
      </c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  <c r="EM53" s="60"/>
      <c r="EN53" s="60"/>
      <c r="EO53" s="60"/>
      <c r="EP53" s="60"/>
      <c r="EQ53" s="60"/>
      <c r="ER53" s="60"/>
      <c r="ES53" s="60"/>
      <c r="ET53" s="60"/>
      <c r="EU53" s="60"/>
      <c r="EV53" s="60"/>
      <c r="EW53" s="60"/>
      <c r="EX53" s="60"/>
      <c r="EY53" s="60"/>
      <c r="EZ53" s="60"/>
      <c r="FA53" s="60"/>
      <c r="FB53" s="60"/>
      <c r="FC53" s="60"/>
      <c r="FD53" s="60"/>
      <c r="FE53" s="60"/>
      <c r="FF53" s="60"/>
      <c r="FG53" s="60"/>
      <c r="FH53" s="60"/>
      <c r="FI53" s="60"/>
      <c r="FJ53" s="60"/>
      <c r="FK53" s="60"/>
      <c r="FL53" s="60"/>
      <c r="FM53" s="60"/>
      <c r="FN53" s="60"/>
      <c r="FO53" s="60"/>
      <c r="FP53" s="60"/>
      <c r="FQ53" s="60"/>
      <c r="FR53" s="60"/>
      <c r="FS53" s="60"/>
      <c r="FT53" s="60"/>
      <c r="FU53" s="60"/>
      <c r="FV53" s="60"/>
      <c r="FW53" s="60"/>
      <c r="FX53" s="60"/>
      <c r="FY53" s="60"/>
      <c r="FZ53" s="60"/>
      <c r="GA53" s="60"/>
      <c r="GB53" s="60"/>
      <c r="GC53" s="60"/>
      <c r="GD53" s="60"/>
      <c r="GE53" s="60"/>
      <c r="GF53" s="60"/>
      <c r="GG53" s="60"/>
      <c r="GH53" s="60"/>
      <c r="GI53" s="60"/>
      <c r="GJ53" s="60"/>
      <c r="GK53" s="60"/>
      <c r="GL53" s="60"/>
      <c r="GM53" s="60"/>
      <c r="GN53" s="60"/>
      <c r="GO53" s="60"/>
      <c r="GP53" s="60"/>
      <c r="GQ53" s="60"/>
      <c r="GR53" s="60"/>
      <c r="GS53" s="60"/>
      <c r="GT53" s="60"/>
      <c r="GU53" s="60"/>
      <c r="GV53" s="60"/>
      <c r="GW53" s="60"/>
      <c r="GX53" s="60"/>
      <c r="GY53" s="60"/>
      <c r="GZ53" s="60"/>
      <c r="HA53" s="60"/>
      <c r="HB53" s="60"/>
      <c r="HC53" s="60"/>
      <c r="HD53" s="60"/>
      <c r="HE53" s="60"/>
      <c r="HF53" s="60"/>
      <c r="HG53" s="60"/>
      <c r="HH53" s="60"/>
      <c r="HI53" s="60"/>
      <c r="HJ53" s="60"/>
      <c r="HK53" s="60"/>
      <c r="HL53" s="60"/>
      <c r="HM53" s="60"/>
      <c r="HN53" s="60"/>
      <c r="HO53" s="60"/>
      <c r="HP53" s="60"/>
      <c r="HQ53" s="60"/>
      <c r="HR53" s="60"/>
      <c r="HS53" s="60"/>
      <c r="HT53" s="60"/>
      <c r="HU53" s="60"/>
      <c r="HV53" s="60"/>
      <c r="HW53" s="60"/>
      <c r="HX53" s="60"/>
      <c r="HY53" s="60"/>
      <c r="HZ53" s="60"/>
      <c r="IA53" s="60"/>
      <c r="IB53" s="60"/>
      <c r="IC53" s="60"/>
    </row>
    <row r="54" spans="1:237" s="50" customFormat="1" ht="20.100000000000001" customHeight="1" x14ac:dyDescent="0.2">
      <c r="A54" s="21" t="s">
        <v>178</v>
      </c>
      <c r="B54" s="21" t="s">
        <v>2</v>
      </c>
      <c r="C54" s="21" t="s">
        <v>179</v>
      </c>
      <c r="D54" s="22" t="s">
        <v>183</v>
      </c>
      <c r="E54" s="23">
        <v>1552</v>
      </c>
      <c r="F54" s="24">
        <v>0.36781333333333338</v>
      </c>
      <c r="G54" s="24">
        <v>0.32011333333333336</v>
      </c>
      <c r="H54" s="24">
        <f t="shared" si="0"/>
        <v>4.770000000000002E-2</v>
      </c>
      <c r="I54" s="24">
        <v>3.8100000000000002E-2</v>
      </c>
      <c r="J54" s="21" t="s">
        <v>181</v>
      </c>
      <c r="K54" s="21" t="s">
        <v>66</v>
      </c>
      <c r="L54" s="25">
        <v>36526</v>
      </c>
      <c r="M54" s="25">
        <v>40178</v>
      </c>
      <c r="N54" s="26" t="s">
        <v>61</v>
      </c>
      <c r="O54" s="21" t="s">
        <v>182</v>
      </c>
      <c r="P54" s="27" t="str">
        <f t="shared" si="3"/>
        <v>Firm</v>
      </c>
      <c r="Q54" s="21" t="str">
        <f t="shared" si="4"/>
        <v>SC-Anderson Interconnect</v>
      </c>
      <c r="R54" s="21" t="str">
        <f t="shared" si="5"/>
        <v>Firm</v>
      </c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GZ54" s="21"/>
      <c r="HA54" s="21"/>
      <c r="HB54" s="21"/>
      <c r="HC54" s="21"/>
      <c r="HD54" s="21"/>
      <c r="HE54" s="21"/>
      <c r="HF54" s="21"/>
      <c r="HG54" s="21"/>
      <c r="HH54" s="21"/>
      <c r="HI54" s="21"/>
      <c r="HJ54" s="21"/>
      <c r="HK54" s="21"/>
      <c r="HL54" s="21"/>
      <c r="HM54" s="21"/>
      <c r="HN54" s="21"/>
      <c r="HO54" s="21"/>
      <c r="HP54" s="21"/>
      <c r="HQ54" s="21"/>
      <c r="HR54" s="21"/>
      <c r="HS54" s="21"/>
      <c r="HT54" s="21"/>
      <c r="HU54" s="21"/>
      <c r="HV54" s="21"/>
      <c r="HW54" s="21"/>
      <c r="HX54" s="21"/>
      <c r="HY54" s="21"/>
      <c r="HZ54" s="21"/>
      <c r="IA54" s="21"/>
      <c r="IB54" s="21"/>
      <c r="IC54" s="21"/>
    </row>
    <row r="55" spans="1:237" s="66" customFormat="1" ht="20.100000000000001" customHeight="1" x14ac:dyDescent="0.2">
      <c r="A55" s="60" t="s">
        <v>178</v>
      </c>
      <c r="B55" s="60" t="s">
        <v>2</v>
      </c>
      <c r="C55" s="60" t="s">
        <v>179</v>
      </c>
      <c r="D55" s="61" t="s">
        <v>184</v>
      </c>
      <c r="E55" s="62">
        <v>3602</v>
      </c>
      <c r="F55" s="63">
        <v>0.34294999999999998</v>
      </c>
      <c r="G55" s="63">
        <v>0.29785</v>
      </c>
      <c r="H55" s="54">
        <f t="shared" si="0"/>
        <v>4.5099999999999973E-2</v>
      </c>
      <c r="I55" s="54">
        <v>3.8100000000000002E-2</v>
      </c>
      <c r="J55" s="60" t="s">
        <v>181</v>
      </c>
      <c r="K55" s="60" t="s">
        <v>66</v>
      </c>
      <c r="L55" s="64">
        <v>36526</v>
      </c>
      <c r="M55" s="64">
        <v>40178</v>
      </c>
      <c r="N55" s="65" t="s">
        <v>61</v>
      </c>
      <c r="O55" s="60" t="s">
        <v>182</v>
      </c>
      <c r="P55" s="58" t="str">
        <f t="shared" si="3"/>
        <v>Firm</v>
      </c>
      <c r="Q55" s="51" t="str">
        <f t="shared" si="4"/>
        <v>SC-Anderson Interconnect</v>
      </c>
      <c r="R55" s="51" t="str">
        <f t="shared" si="5"/>
        <v>Firm</v>
      </c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  <c r="DS55" s="60"/>
      <c r="DT55" s="60"/>
      <c r="DU55" s="60"/>
      <c r="DV55" s="60"/>
      <c r="DW55" s="60"/>
      <c r="DX55" s="60"/>
      <c r="DY55" s="60"/>
      <c r="DZ55" s="60"/>
      <c r="EA55" s="60"/>
      <c r="EB55" s="60"/>
      <c r="EC55" s="60"/>
      <c r="ED55" s="60"/>
      <c r="EE55" s="60"/>
      <c r="EF55" s="60"/>
      <c r="EG55" s="60"/>
      <c r="EH55" s="60"/>
      <c r="EI55" s="60"/>
      <c r="EJ55" s="60"/>
      <c r="EK55" s="60"/>
      <c r="EL55" s="60"/>
      <c r="EM55" s="60"/>
      <c r="EN55" s="60"/>
      <c r="EO55" s="60"/>
      <c r="EP55" s="60"/>
      <c r="EQ55" s="60"/>
      <c r="ER55" s="60"/>
      <c r="ES55" s="60"/>
      <c r="ET55" s="60"/>
      <c r="EU55" s="60"/>
      <c r="EV55" s="60"/>
      <c r="EW55" s="60"/>
      <c r="EX55" s="60"/>
      <c r="EY55" s="60"/>
      <c r="EZ55" s="60"/>
      <c r="FA55" s="60"/>
      <c r="FB55" s="60"/>
      <c r="FC55" s="60"/>
      <c r="FD55" s="60"/>
      <c r="FE55" s="60"/>
      <c r="FF55" s="60"/>
      <c r="FG55" s="60"/>
      <c r="FH55" s="60"/>
      <c r="FI55" s="60"/>
      <c r="FJ55" s="60"/>
      <c r="FK55" s="60"/>
      <c r="FL55" s="60"/>
      <c r="FM55" s="60"/>
      <c r="FN55" s="60"/>
      <c r="FO55" s="60"/>
      <c r="FP55" s="60"/>
      <c r="FQ55" s="60"/>
      <c r="FR55" s="60"/>
      <c r="FS55" s="60"/>
      <c r="FT55" s="60"/>
      <c r="FU55" s="60"/>
      <c r="FV55" s="60"/>
      <c r="FW55" s="60"/>
      <c r="FX55" s="60"/>
      <c r="FY55" s="60"/>
      <c r="FZ55" s="60"/>
      <c r="GA55" s="60"/>
      <c r="GB55" s="60"/>
      <c r="GC55" s="60"/>
      <c r="GD55" s="60"/>
      <c r="GE55" s="60"/>
      <c r="GF55" s="60"/>
      <c r="GG55" s="60"/>
      <c r="GH55" s="60"/>
      <c r="GI55" s="60"/>
      <c r="GJ55" s="60"/>
      <c r="GK55" s="60"/>
      <c r="GL55" s="60"/>
      <c r="GM55" s="60"/>
      <c r="GN55" s="60"/>
      <c r="GO55" s="60"/>
      <c r="GP55" s="60"/>
      <c r="GQ55" s="60"/>
      <c r="GR55" s="60"/>
      <c r="GS55" s="60"/>
      <c r="GT55" s="60"/>
      <c r="GU55" s="60"/>
      <c r="GV55" s="60"/>
      <c r="GW55" s="60"/>
      <c r="GX55" s="60"/>
      <c r="GY55" s="60"/>
      <c r="GZ55" s="60"/>
      <c r="HA55" s="60"/>
      <c r="HB55" s="60"/>
      <c r="HC55" s="60"/>
      <c r="HD55" s="60"/>
      <c r="HE55" s="60"/>
      <c r="HF55" s="60"/>
      <c r="HG55" s="60"/>
      <c r="HH55" s="60"/>
      <c r="HI55" s="60"/>
      <c r="HJ55" s="60"/>
      <c r="HK55" s="60"/>
      <c r="HL55" s="60"/>
      <c r="HM55" s="60"/>
      <c r="HN55" s="60"/>
      <c r="HO55" s="60"/>
      <c r="HP55" s="60"/>
      <c r="HQ55" s="60"/>
      <c r="HR55" s="60"/>
      <c r="HS55" s="60"/>
      <c r="HT55" s="60"/>
      <c r="HU55" s="60"/>
      <c r="HV55" s="60"/>
      <c r="HW55" s="60"/>
      <c r="HX55" s="60"/>
      <c r="HY55" s="60"/>
      <c r="HZ55" s="60"/>
      <c r="IA55" s="60"/>
      <c r="IB55" s="60"/>
      <c r="IC55" s="60"/>
    </row>
    <row r="56" spans="1:237" s="41" customFormat="1" ht="20.100000000000001" customHeight="1" x14ac:dyDescent="0.2">
      <c r="A56" s="34" t="s">
        <v>153</v>
      </c>
      <c r="B56" s="34" t="s">
        <v>2</v>
      </c>
      <c r="C56" s="34" t="s">
        <v>179</v>
      </c>
      <c r="D56" s="35" t="s">
        <v>185</v>
      </c>
      <c r="E56" s="36">
        <v>100</v>
      </c>
      <c r="F56" s="37">
        <v>0.40181</v>
      </c>
      <c r="G56" s="37">
        <v>0.36231000000000002</v>
      </c>
      <c r="H56" s="37">
        <f t="shared" si="0"/>
        <v>3.949999999999998E-2</v>
      </c>
      <c r="I56" s="37">
        <v>7.9600000000000004E-2</v>
      </c>
      <c r="J56" s="34" t="s">
        <v>156</v>
      </c>
      <c r="K56" s="34" t="s">
        <v>66</v>
      </c>
      <c r="L56" s="38">
        <v>37135</v>
      </c>
      <c r="M56" s="38">
        <v>37164</v>
      </c>
      <c r="N56" s="39" t="s">
        <v>61</v>
      </c>
      <c r="O56" s="34" t="s">
        <v>186</v>
      </c>
      <c r="P56" s="34" t="s">
        <v>2</v>
      </c>
      <c r="Q56" s="34" t="s">
        <v>158</v>
      </c>
      <c r="R56" s="34" t="s">
        <v>2</v>
      </c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  <c r="HO56" s="34"/>
      <c r="HP56" s="34"/>
      <c r="HQ56" s="34"/>
      <c r="HR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</row>
    <row r="57" spans="1:237" ht="20.100000000000001" customHeight="1" x14ac:dyDescent="0.2">
      <c r="I57" s="32"/>
    </row>
    <row r="58" spans="1:237" ht="20.100000000000001" customHeight="1" x14ac:dyDescent="0.2">
      <c r="I58" s="32"/>
    </row>
    <row r="59" spans="1:237" ht="20.100000000000001" customHeight="1" x14ac:dyDescent="0.2">
      <c r="I59" s="32"/>
    </row>
    <row r="60" spans="1:237" ht="20.100000000000001" customHeight="1" x14ac:dyDescent="0.2">
      <c r="I60" s="32"/>
    </row>
    <row r="61" spans="1:237" ht="20.100000000000001" customHeight="1" x14ac:dyDescent="0.2">
      <c r="I61" s="32"/>
    </row>
    <row r="62" spans="1:237" ht="20.100000000000001" customHeight="1" x14ac:dyDescent="0.2">
      <c r="I62" s="32"/>
    </row>
    <row r="63" spans="1:237" ht="20.100000000000001" customHeight="1" x14ac:dyDescent="0.2">
      <c r="I63" s="32"/>
    </row>
    <row r="64" spans="1:237" ht="20.100000000000001" customHeight="1" x14ac:dyDescent="0.2">
      <c r="I64" s="32"/>
    </row>
    <row r="65" spans="9:9" ht="20.100000000000001" customHeight="1" x14ac:dyDescent="0.2">
      <c r="I65" s="32"/>
    </row>
    <row r="66" spans="9:9" ht="20.100000000000001" customHeight="1" x14ac:dyDescent="0.2">
      <c r="I66" s="32"/>
    </row>
    <row r="67" spans="9:9" ht="20.100000000000001" customHeight="1" x14ac:dyDescent="0.2">
      <c r="I67" s="32"/>
    </row>
    <row r="68" spans="9:9" ht="20.100000000000001" customHeight="1" x14ac:dyDescent="0.2">
      <c r="I68" s="32"/>
    </row>
    <row r="69" spans="9:9" ht="20.100000000000001" customHeight="1" x14ac:dyDescent="0.2">
      <c r="I69" s="32"/>
    </row>
    <row r="70" spans="9:9" ht="20.100000000000001" customHeight="1" x14ac:dyDescent="0.2">
      <c r="I70" s="32"/>
    </row>
    <row r="71" spans="9:9" ht="20.100000000000001" customHeight="1" x14ac:dyDescent="0.2">
      <c r="I71" s="32"/>
    </row>
    <row r="72" spans="9:9" ht="20.100000000000001" customHeight="1" x14ac:dyDescent="0.2">
      <c r="I72" s="32"/>
    </row>
    <row r="73" spans="9:9" ht="20.100000000000001" customHeight="1" x14ac:dyDescent="0.2">
      <c r="I73" s="32"/>
    </row>
    <row r="74" spans="9:9" ht="20.100000000000001" customHeight="1" x14ac:dyDescent="0.2">
      <c r="I74" s="32"/>
    </row>
    <row r="75" spans="9:9" ht="20.100000000000001" customHeight="1" x14ac:dyDescent="0.2">
      <c r="I75" s="32"/>
    </row>
    <row r="76" spans="9:9" ht="20.100000000000001" customHeight="1" x14ac:dyDescent="0.2">
      <c r="I76" s="32"/>
    </row>
    <row r="77" spans="9:9" ht="20.100000000000001" customHeight="1" x14ac:dyDescent="0.2">
      <c r="I77" s="32"/>
    </row>
    <row r="78" spans="9:9" ht="20.100000000000001" customHeight="1" x14ac:dyDescent="0.2">
      <c r="I78" s="32"/>
    </row>
    <row r="79" spans="9:9" ht="20.100000000000001" customHeight="1" x14ac:dyDescent="0.2">
      <c r="I79" s="32"/>
    </row>
    <row r="80" spans="9:9" ht="20.100000000000001" customHeight="1" x14ac:dyDescent="0.2">
      <c r="I80" s="32"/>
    </row>
    <row r="81" spans="9:9" ht="20.100000000000001" customHeight="1" x14ac:dyDescent="0.2">
      <c r="I81" s="32"/>
    </row>
    <row r="82" spans="9:9" ht="20.100000000000001" customHeight="1" x14ac:dyDescent="0.2">
      <c r="I82" s="32"/>
    </row>
    <row r="83" spans="9:9" ht="20.100000000000001" customHeight="1" x14ac:dyDescent="0.2">
      <c r="I83" s="32"/>
    </row>
    <row r="84" spans="9:9" ht="20.100000000000001" customHeight="1" x14ac:dyDescent="0.2">
      <c r="I84" s="32"/>
    </row>
    <row r="85" spans="9:9" ht="20.100000000000001" customHeight="1" x14ac:dyDescent="0.2">
      <c r="I85" s="32"/>
    </row>
    <row r="86" spans="9:9" ht="20.100000000000001" customHeight="1" x14ac:dyDescent="0.2">
      <c r="I86" s="32"/>
    </row>
    <row r="87" spans="9:9" ht="20.100000000000001" customHeight="1" x14ac:dyDescent="0.2">
      <c r="I87" s="32"/>
    </row>
    <row r="88" spans="9:9" ht="20.100000000000001" customHeight="1" x14ac:dyDescent="0.2">
      <c r="I88" s="32"/>
    </row>
    <row r="89" spans="9:9" ht="20.100000000000001" customHeight="1" x14ac:dyDescent="0.2">
      <c r="I89" s="32"/>
    </row>
    <row r="90" spans="9:9" ht="20.100000000000001" customHeight="1" x14ac:dyDescent="0.2">
      <c r="I90" s="32"/>
    </row>
    <row r="91" spans="9:9" ht="20.100000000000001" customHeight="1" x14ac:dyDescent="0.2">
      <c r="I91" s="32"/>
    </row>
    <row r="92" spans="9:9" ht="20.100000000000001" customHeight="1" x14ac:dyDescent="0.2">
      <c r="I92" s="32"/>
    </row>
    <row r="93" spans="9:9" ht="20.100000000000001" customHeight="1" x14ac:dyDescent="0.2">
      <c r="I93" s="32"/>
    </row>
    <row r="94" spans="9:9" ht="20.100000000000001" customHeight="1" x14ac:dyDescent="0.2">
      <c r="I94" s="32"/>
    </row>
    <row r="95" spans="9:9" ht="20.100000000000001" customHeight="1" x14ac:dyDescent="0.2">
      <c r="I95" s="32"/>
    </row>
    <row r="96" spans="9:9" ht="20.100000000000001" customHeight="1" x14ac:dyDescent="0.2">
      <c r="I96" s="32"/>
    </row>
    <row r="97" spans="9:9" ht="20.100000000000001" customHeight="1" x14ac:dyDescent="0.2">
      <c r="I97" s="32"/>
    </row>
    <row r="98" spans="9:9" ht="20.100000000000001" customHeight="1" x14ac:dyDescent="0.2">
      <c r="I98" s="32"/>
    </row>
    <row r="99" spans="9:9" ht="20.100000000000001" customHeight="1" x14ac:dyDescent="0.2">
      <c r="I99" s="32"/>
    </row>
    <row r="100" spans="9:9" ht="20.100000000000001" customHeight="1" x14ac:dyDescent="0.2">
      <c r="I100" s="32"/>
    </row>
    <row r="101" spans="9:9" ht="20.100000000000001" customHeight="1" x14ac:dyDescent="0.2">
      <c r="I101" s="32"/>
    </row>
    <row r="102" spans="9:9" ht="20.100000000000001" customHeight="1" x14ac:dyDescent="0.2">
      <c r="I102" s="32"/>
    </row>
    <row r="103" spans="9:9" ht="20.100000000000001" customHeight="1" x14ac:dyDescent="0.2">
      <c r="I103" s="32"/>
    </row>
    <row r="104" spans="9:9" ht="20.100000000000001" customHeight="1" x14ac:dyDescent="0.2">
      <c r="I104" s="32"/>
    </row>
    <row r="105" spans="9:9" ht="20.100000000000001" customHeight="1" x14ac:dyDescent="0.2">
      <c r="I105" s="32"/>
    </row>
    <row r="106" spans="9:9" ht="20.100000000000001" customHeight="1" x14ac:dyDescent="0.2">
      <c r="I106" s="32"/>
    </row>
    <row r="107" spans="9:9" ht="20.100000000000001" customHeight="1" x14ac:dyDescent="0.2">
      <c r="I107" s="32"/>
    </row>
    <row r="108" spans="9:9" ht="20.100000000000001" customHeight="1" x14ac:dyDescent="0.2">
      <c r="I108" s="32"/>
    </row>
    <row r="109" spans="9:9" ht="20.100000000000001" customHeight="1" x14ac:dyDescent="0.2">
      <c r="I109" s="32"/>
    </row>
    <row r="110" spans="9:9" ht="20.100000000000001" customHeight="1" x14ac:dyDescent="0.2">
      <c r="I110" s="32"/>
    </row>
    <row r="111" spans="9:9" ht="20.100000000000001" customHeight="1" x14ac:dyDescent="0.2">
      <c r="I111" s="32"/>
    </row>
    <row r="112" spans="9:9" ht="20.100000000000001" customHeight="1" x14ac:dyDescent="0.2">
      <c r="I112" s="32"/>
    </row>
    <row r="113" spans="9:9" ht="20.100000000000001" customHeight="1" x14ac:dyDescent="0.2">
      <c r="I113" s="32"/>
    </row>
    <row r="114" spans="9:9" ht="20.100000000000001" customHeight="1" x14ac:dyDescent="0.2">
      <c r="I114" s="32"/>
    </row>
    <row r="115" spans="9:9" ht="20.100000000000001" customHeight="1" x14ac:dyDescent="0.2">
      <c r="I115" s="32"/>
    </row>
    <row r="116" spans="9:9" ht="20.100000000000001" customHeight="1" x14ac:dyDescent="0.2">
      <c r="I116" s="32"/>
    </row>
    <row r="117" spans="9:9" ht="20.100000000000001" customHeight="1" x14ac:dyDescent="0.2">
      <c r="I117" s="32"/>
    </row>
    <row r="118" spans="9:9" ht="20.100000000000001" customHeight="1" x14ac:dyDescent="0.2">
      <c r="I118" s="32"/>
    </row>
    <row r="119" spans="9:9" ht="20.100000000000001" customHeight="1" x14ac:dyDescent="0.2">
      <c r="I119" s="32"/>
    </row>
    <row r="120" spans="9:9" ht="20.100000000000001" customHeight="1" x14ac:dyDescent="0.2">
      <c r="I120" s="32"/>
    </row>
    <row r="121" spans="9:9" ht="20.100000000000001" customHeight="1" x14ac:dyDescent="0.2">
      <c r="I121" s="32"/>
    </row>
    <row r="122" spans="9:9" ht="20.100000000000001" customHeight="1" x14ac:dyDescent="0.2">
      <c r="I122" s="32"/>
    </row>
    <row r="123" spans="9:9" ht="20.100000000000001" customHeight="1" x14ac:dyDescent="0.2">
      <c r="I123" s="32"/>
    </row>
    <row r="124" spans="9:9" ht="20.100000000000001" customHeight="1" x14ac:dyDescent="0.2">
      <c r="I124" s="32"/>
    </row>
    <row r="125" spans="9:9" ht="20.100000000000001" customHeight="1" x14ac:dyDescent="0.2">
      <c r="I125" s="32"/>
    </row>
    <row r="126" spans="9:9" ht="20.100000000000001" customHeight="1" x14ac:dyDescent="0.2">
      <c r="I126" s="32"/>
    </row>
    <row r="127" spans="9:9" ht="20.100000000000001" customHeight="1" x14ac:dyDescent="0.2">
      <c r="I127" s="32"/>
    </row>
    <row r="128" spans="9:9" ht="20.100000000000001" customHeight="1" x14ac:dyDescent="0.2">
      <c r="I128" s="32"/>
    </row>
    <row r="129" spans="9:9" ht="20.100000000000001" customHeight="1" x14ac:dyDescent="0.2">
      <c r="I129" s="32"/>
    </row>
    <row r="130" spans="9:9" ht="20.100000000000001" customHeight="1" x14ac:dyDescent="0.2">
      <c r="I130" s="32"/>
    </row>
    <row r="131" spans="9:9" ht="20.100000000000001" customHeight="1" x14ac:dyDescent="0.2">
      <c r="I131" s="32"/>
    </row>
    <row r="132" spans="9:9" ht="20.100000000000001" customHeight="1" x14ac:dyDescent="0.2">
      <c r="I132" s="32"/>
    </row>
    <row r="133" spans="9:9" ht="20.100000000000001" customHeight="1" x14ac:dyDescent="0.2">
      <c r="I133" s="32"/>
    </row>
    <row r="134" spans="9:9" ht="20.100000000000001" customHeight="1" x14ac:dyDescent="0.2">
      <c r="I134" s="32"/>
    </row>
    <row r="135" spans="9:9" ht="20.100000000000001" customHeight="1" x14ac:dyDescent="0.2">
      <c r="I135" s="32"/>
    </row>
    <row r="136" spans="9:9" ht="20.100000000000001" customHeight="1" x14ac:dyDescent="0.2">
      <c r="I136" s="32"/>
    </row>
    <row r="137" spans="9:9" ht="20.100000000000001" customHeight="1" x14ac:dyDescent="0.2">
      <c r="I137" s="32"/>
    </row>
    <row r="138" spans="9:9" ht="20.100000000000001" customHeight="1" x14ac:dyDescent="0.2">
      <c r="I138" s="32"/>
    </row>
    <row r="139" spans="9:9" ht="20.100000000000001" customHeight="1" x14ac:dyDescent="0.2">
      <c r="I139" s="32"/>
    </row>
    <row r="140" spans="9:9" ht="20.100000000000001" customHeight="1" x14ac:dyDescent="0.2">
      <c r="I140" s="32"/>
    </row>
    <row r="141" spans="9:9" ht="20.100000000000001" customHeight="1" x14ac:dyDescent="0.2">
      <c r="I141" s="32"/>
    </row>
    <row r="142" spans="9:9" ht="20.100000000000001" customHeight="1" x14ac:dyDescent="0.2">
      <c r="I142" s="32"/>
    </row>
    <row r="143" spans="9:9" ht="20.100000000000001" customHeight="1" x14ac:dyDescent="0.2">
      <c r="I143" s="32"/>
    </row>
    <row r="144" spans="9:9" ht="20.100000000000001" customHeight="1" x14ac:dyDescent="0.2">
      <c r="I144" s="32"/>
    </row>
    <row r="145" spans="9:9" ht="20.100000000000001" customHeight="1" x14ac:dyDescent="0.2">
      <c r="I145" s="32"/>
    </row>
    <row r="146" spans="9:9" ht="20.100000000000001" customHeight="1" x14ac:dyDescent="0.2">
      <c r="I146" s="32"/>
    </row>
    <row r="147" spans="9:9" ht="20.100000000000001" customHeight="1" x14ac:dyDescent="0.2">
      <c r="I147" s="32"/>
    </row>
    <row r="148" spans="9:9" ht="20.100000000000001" customHeight="1" x14ac:dyDescent="0.2">
      <c r="I148" s="32"/>
    </row>
    <row r="149" spans="9:9" ht="20.100000000000001" customHeight="1" x14ac:dyDescent="0.2">
      <c r="I149" s="32"/>
    </row>
    <row r="150" spans="9:9" ht="20.100000000000001" customHeight="1" x14ac:dyDescent="0.2">
      <c r="I150" s="32"/>
    </row>
    <row r="151" spans="9:9" ht="20.100000000000001" customHeight="1" x14ac:dyDescent="0.2">
      <c r="I151" s="32"/>
    </row>
    <row r="152" spans="9:9" ht="20.100000000000001" customHeight="1" x14ac:dyDescent="0.2">
      <c r="I152" s="32"/>
    </row>
    <row r="153" spans="9:9" ht="20.100000000000001" customHeight="1" x14ac:dyDescent="0.2">
      <c r="I153" s="32"/>
    </row>
    <row r="154" spans="9:9" ht="20.100000000000001" customHeight="1" x14ac:dyDescent="0.2">
      <c r="I154" s="32"/>
    </row>
    <row r="155" spans="9:9" ht="20.100000000000001" customHeight="1" x14ac:dyDescent="0.2">
      <c r="I155" s="32"/>
    </row>
    <row r="156" spans="9:9" ht="20.100000000000001" customHeight="1" x14ac:dyDescent="0.2">
      <c r="I156" s="32"/>
    </row>
    <row r="157" spans="9:9" ht="20.100000000000001" customHeight="1" x14ac:dyDescent="0.2">
      <c r="I157" s="32"/>
    </row>
    <row r="158" spans="9:9" ht="20.100000000000001" customHeight="1" x14ac:dyDescent="0.2">
      <c r="I158" s="32"/>
    </row>
    <row r="159" spans="9:9" ht="20.100000000000001" customHeight="1" x14ac:dyDescent="0.2">
      <c r="I159" s="32"/>
    </row>
    <row r="160" spans="9:9" ht="20.100000000000001" customHeight="1" x14ac:dyDescent="0.2">
      <c r="I160" s="32"/>
    </row>
    <row r="161" spans="9:9" ht="20.100000000000001" customHeight="1" x14ac:dyDescent="0.2">
      <c r="I161" s="32"/>
    </row>
    <row r="162" spans="9:9" ht="20.100000000000001" customHeight="1" x14ac:dyDescent="0.2">
      <c r="I162" s="32"/>
    </row>
    <row r="163" spans="9:9" ht="20.100000000000001" customHeight="1" x14ac:dyDescent="0.2">
      <c r="I163" s="32"/>
    </row>
    <row r="164" spans="9:9" ht="20.100000000000001" customHeight="1" x14ac:dyDescent="0.2">
      <c r="I164" s="32"/>
    </row>
    <row r="165" spans="9:9" ht="20.100000000000001" customHeight="1" x14ac:dyDescent="0.2">
      <c r="I165" s="32"/>
    </row>
    <row r="166" spans="9:9" ht="20.100000000000001" customHeight="1" x14ac:dyDescent="0.2">
      <c r="I166" s="32"/>
    </row>
    <row r="167" spans="9:9" ht="20.100000000000001" customHeight="1" x14ac:dyDescent="0.2">
      <c r="I167" s="32"/>
    </row>
    <row r="168" spans="9:9" ht="20.100000000000001" customHeight="1" x14ac:dyDescent="0.2">
      <c r="I168" s="32"/>
    </row>
    <row r="169" spans="9:9" ht="20.100000000000001" customHeight="1" x14ac:dyDescent="0.2">
      <c r="I169" s="32"/>
    </row>
    <row r="170" spans="9:9" ht="20.100000000000001" customHeight="1" x14ac:dyDescent="0.2">
      <c r="I170" s="32"/>
    </row>
    <row r="171" spans="9:9" ht="20.100000000000001" customHeight="1" x14ac:dyDescent="0.2">
      <c r="I171" s="32"/>
    </row>
    <row r="172" spans="9:9" ht="20.100000000000001" customHeight="1" x14ac:dyDescent="0.2">
      <c r="I172" s="32"/>
    </row>
    <row r="173" spans="9:9" ht="20.100000000000001" customHeight="1" x14ac:dyDescent="0.2">
      <c r="I173" s="32"/>
    </row>
    <row r="174" spans="9:9" ht="20.100000000000001" customHeight="1" x14ac:dyDescent="0.2">
      <c r="I174" s="32"/>
    </row>
    <row r="175" spans="9:9" ht="20.100000000000001" customHeight="1" x14ac:dyDescent="0.2">
      <c r="I175" s="32"/>
    </row>
    <row r="176" spans="9:9" ht="20.100000000000001" customHeight="1" x14ac:dyDescent="0.2">
      <c r="I176" s="32"/>
    </row>
    <row r="177" spans="9:9" ht="20.100000000000001" customHeight="1" x14ac:dyDescent="0.2">
      <c r="I177" s="32"/>
    </row>
    <row r="178" spans="9:9" ht="20.100000000000001" customHeight="1" x14ac:dyDescent="0.2">
      <c r="I178" s="32"/>
    </row>
    <row r="179" spans="9:9" ht="20.100000000000001" customHeight="1" x14ac:dyDescent="0.2">
      <c r="I179" s="32"/>
    </row>
    <row r="180" spans="9:9" ht="20.100000000000001" customHeight="1" x14ac:dyDescent="0.2">
      <c r="I180" s="32"/>
    </row>
    <row r="181" spans="9:9" ht="20.100000000000001" customHeight="1" x14ac:dyDescent="0.2">
      <c r="I181" s="32"/>
    </row>
    <row r="182" spans="9:9" ht="20.100000000000001" customHeight="1" x14ac:dyDescent="0.2">
      <c r="I182" s="32"/>
    </row>
    <row r="183" spans="9:9" ht="20.100000000000001" customHeight="1" x14ac:dyDescent="0.2">
      <c r="I183" s="32"/>
    </row>
    <row r="184" spans="9:9" ht="20.100000000000001" customHeight="1" x14ac:dyDescent="0.2">
      <c r="I184" s="32"/>
    </row>
    <row r="185" spans="9:9" ht="20.100000000000001" customHeight="1" x14ac:dyDescent="0.2">
      <c r="I185" s="32"/>
    </row>
    <row r="186" spans="9:9" ht="20.100000000000001" customHeight="1" x14ac:dyDescent="0.2">
      <c r="I186" s="32"/>
    </row>
    <row r="187" spans="9:9" ht="20.100000000000001" customHeight="1" x14ac:dyDescent="0.2">
      <c r="I187" s="32"/>
    </row>
    <row r="188" spans="9:9" ht="20.100000000000001" customHeight="1" x14ac:dyDescent="0.2">
      <c r="I188" s="32"/>
    </row>
    <row r="189" spans="9:9" ht="20.100000000000001" customHeight="1" x14ac:dyDescent="0.2">
      <c r="I189" s="32"/>
    </row>
    <row r="190" spans="9:9" ht="20.100000000000001" customHeight="1" x14ac:dyDescent="0.2">
      <c r="I190" s="32"/>
    </row>
    <row r="191" spans="9:9" ht="20.100000000000001" customHeight="1" x14ac:dyDescent="0.2">
      <c r="I191" s="32"/>
    </row>
    <row r="192" spans="9:9" ht="20.100000000000001" customHeight="1" x14ac:dyDescent="0.2">
      <c r="I192" s="32"/>
    </row>
    <row r="193" spans="9:9" ht="20.100000000000001" customHeight="1" x14ac:dyDescent="0.2">
      <c r="I193" s="32"/>
    </row>
    <row r="194" spans="9:9" ht="20.100000000000001" customHeight="1" x14ac:dyDescent="0.2">
      <c r="I194" s="32"/>
    </row>
    <row r="195" spans="9:9" ht="20.100000000000001" customHeight="1" x14ac:dyDescent="0.2">
      <c r="I195" s="32"/>
    </row>
    <row r="196" spans="9:9" ht="20.100000000000001" customHeight="1" x14ac:dyDescent="0.2">
      <c r="I196" s="32"/>
    </row>
    <row r="197" spans="9:9" ht="20.100000000000001" customHeight="1" x14ac:dyDescent="0.2">
      <c r="I197" s="32"/>
    </row>
    <row r="198" spans="9:9" ht="20.100000000000001" customHeight="1" x14ac:dyDescent="0.2">
      <c r="I198" s="32"/>
    </row>
    <row r="199" spans="9:9" ht="20.100000000000001" customHeight="1" x14ac:dyDescent="0.2">
      <c r="I199" s="32"/>
    </row>
    <row r="200" spans="9:9" ht="20.100000000000001" customHeight="1" x14ac:dyDescent="0.2">
      <c r="I200" s="32"/>
    </row>
    <row r="201" spans="9:9" ht="20.100000000000001" customHeight="1" x14ac:dyDescent="0.2">
      <c r="I201" s="32"/>
    </row>
    <row r="202" spans="9:9" ht="20.100000000000001" customHeight="1" x14ac:dyDescent="0.2">
      <c r="I202" s="32"/>
    </row>
    <row r="203" spans="9:9" ht="20.100000000000001" customHeight="1" x14ac:dyDescent="0.2">
      <c r="I203" s="32"/>
    </row>
    <row r="204" spans="9:9" ht="20.100000000000001" customHeight="1" x14ac:dyDescent="0.2">
      <c r="I204" s="32"/>
    </row>
    <row r="205" spans="9:9" ht="20.100000000000001" customHeight="1" x14ac:dyDescent="0.2">
      <c r="I205" s="32"/>
    </row>
    <row r="206" spans="9:9" ht="20.100000000000001" customHeight="1" x14ac:dyDescent="0.2">
      <c r="I206" s="32"/>
    </row>
    <row r="207" spans="9:9" ht="20.100000000000001" customHeight="1" x14ac:dyDescent="0.2">
      <c r="I207" s="32"/>
    </row>
    <row r="208" spans="9:9" ht="20.100000000000001" customHeight="1" x14ac:dyDescent="0.2">
      <c r="I208" s="32"/>
    </row>
    <row r="209" spans="9:9" ht="20.100000000000001" customHeight="1" x14ac:dyDescent="0.2">
      <c r="I209" s="32"/>
    </row>
    <row r="210" spans="9:9" ht="20.100000000000001" customHeight="1" x14ac:dyDescent="0.2">
      <c r="I210" s="32"/>
    </row>
    <row r="211" spans="9:9" ht="20.100000000000001" customHeight="1" x14ac:dyDescent="0.2">
      <c r="I211" s="32"/>
    </row>
    <row r="212" spans="9:9" ht="20.100000000000001" customHeight="1" x14ac:dyDescent="0.2">
      <c r="I212" s="32"/>
    </row>
    <row r="213" spans="9:9" ht="20.100000000000001" customHeight="1" x14ac:dyDescent="0.2">
      <c r="I213" s="32"/>
    </row>
    <row r="214" spans="9:9" ht="20.100000000000001" customHeight="1" x14ac:dyDescent="0.2">
      <c r="I214" s="32"/>
    </row>
    <row r="215" spans="9:9" ht="20.100000000000001" customHeight="1" x14ac:dyDescent="0.2">
      <c r="I215" s="32"/>
    </row>
    <row r="216" spans="9:9" ht="20.100000000000001" customHeight="1" x14ac:dyDescent="0.2">
      <c r="I216" s="32"/>
    </row>
    <row r="217" spans="9:9" ht="20.100000000000001" customHeight="1" x14ac:dyDescent="0.2">
      <c r="I217" s="32"/>
    </row>
    <row r="218" spans="9:9" ht="20.100000000000001" customHeight="1" x14ac:dyDescent="0.2">
      <c r="I218" s="32"/>
    </row>
    <row r="219" spans="9:9" ht="20.100000000000001" customHeight="1" x14ac:dyDescent="0.2">
      <c r="I219" s="32"/>
    </row>
    <row r="220" spans="9:9" ht="20.100000000000001" customHeight="1" x14ac:dyDescent="0.2">
      <c r="I220" s="32"/>
    </row>
    <row r="221" spans="9:9" ht="20.100000000000001" customHeight="1" x14ac:dyDescent="0.2">
      <c r="I221" s="32"/>
    </row>
    <row r="222" spans="9:9" ht="20.100000000000001" customHeight="1" x14ac:dyDescent="0.2">
      <c r="I222" s="32"/>
    </row>
    <row r="223" spans="9:9" ht="20.100000000000001" customHeight="1" x14ac:dyDescent="0.2">
      <c r="I223" s="32"/>
    </row>
    <row r="224" spans="9:9" ht="20.100000000000001" customHeight="1" x14ac:dyDescent="0.2">
      <c r="I224" s="32"/>
    </row>
    <row r="225" spans="9:9" ht="20.100000000000001" customHeight="1" x14ac:dyDescent="0.2">
      <c r="I225" s="32"/>
    </row>
    <row r="226" spans="9:9" ht="20.100000000000001" customHeight="1" x14ac:dyDescent="0.2">
      <c r="I226" s="32"/>
    </row>
    <row r="227" spans="9:9" ht="20.100000000000001" customHeight="1" x14ac:dyDescent="0.2">
      <c r="I227" s="32"/>
    </row>
    <row r="228" spans="9:9" ht="20.100000000000001" customHeight="1" x14ac:dyDescent="0.2">
      <c r="I228" s="32"/>
    </row>
    <row r="229" spans="9:9" ht="20.100000000000001" customHeight="1" x14ac:dyDescent="0.2">
      <c r="I229" s="32"/>
    </row>
    <row r="230" spans="9:9" ht="20.100000000000001" customHeight="1" x14ac:dyDescent="0.2">
      <c r="I230" s="32"/>
    </row>
    <row r="231" spans="9:9" ht="20.100000000000001" customHeight="1" x14ac:dyDescent="0.2">
      <c r="I231" s="32"/>
    </row>
    <row r="232" spans="9:9" ht="20.100000000000001" customHeight="1" x14ac:dyDescent="0.2">
      <c r="I232" s="32"/>
    </row>
    <row r="233" spans="9:9" ht="20.100000000000001" customHeight="1" x14ac:dyDescent="0.2">
      <c r="I233" s="32"/>
    </row>
    <row r="234" spans="9:9" ht="20.100000000000001" customHeight="1" x14ac:dyDescent="0.2">
      <c r="I234" s="32"/>
    </row>
    <row r="235" spans="9:9" ht="20.100000000000001" customHeight="1" x14ac:dyDescent="0.2">
      <c r="I235" s="32"/>
    </row>
    <row r="236" spans="9:9" ht="20.100000000000001" customHeight="1" x14ac:dyDescent="0.2">
      <c r="I236" s="32"/>
    </row>
    <row r="237" spans="9:9" ht="20.100000000000001" customHeight="1" x14ac:dyDescent="0.2">
      <c r="I237" s="32"/>
    </row>
    <row r="238" spans="9:9" ht="20.100000000000001" customHeight="1" x14ac:dyDescent="0.2">
      <c r="I238" s="32"/>
    </row>
    <row r="239" spans="9:9" ht="20.100000000000001" customHeight="1" x14ac:dyDescent="0.2">
      <c r="I239" s="32"/>
    </row>
    <row r="240" spans="9:9" ht="20.100000000000001" customHeight="1" x14ac:dyDescent="0.2">
      <c r="I240" s="32"/>
    </row>
    <row r="241" spans="9:9" ht="20.100000000000001" customHeight="1" x14ac:dyDescent="0.2">
      <c r="I241" s="32"/>
    </row>
    <row r="242" spans="9:9" ht="20.100000000000001" customHeight="1" x14ac:dyDescent="0.2">
      <c r="I242" s="32"/>
    </row>
    <row r="243" spans="9:9" ht="20.100000000000001" customHeight="1" x14ac:dyDescent="0.2">
      <c r="I243" s="32"/>
    </row>
    <row r="244" spans="9:9" ht="20.100000000000001" customHeight="1" x14ac:dyDescent="0.2">
      <c r="I244" s="32"/>
    </row>
    <row r="245" spans="9:9" ht="20.100000000000001" customHeight="1" x14ac:dyDescent="0.2">
      <c r="I245" s="32"/>
    </row>
    <row r="246" spans="9:9" ht="20.100000000000001" customHeight="1" x14ac:dyDescent="0.2">
      <c r="I246" s="32"/>
    </row>
    <row r="247" spans="9:9" ht="20.100000000000001" customHeight="1" x14ac:dyDescent="0.2">
      <c r="I247" s="32"/>
    </row>
    <row r="248" spans="9:9" ht="20.100000000000001" customHeight="1" x14ac:dyDescent="0.2">
      <c r="I248" s="32"/>
    </row>
    <row r="249" spans="9:9" ht="20.100000000000001" customHeight="1" x14ac:dyDescent="0.2">
      <c r="I249" s="32"/>
    </row>
    <row r="250" spans="9:9" ht="20.100000000000001" customHeight="1" x14ac:dyDescent="0.2">
      <c r="I250" s="32"/>
    </row>
    <row r="251" spans="9:9" ht="20.100000000000001" customHeight="1" x14ac:dyDescent="0.2">
      <c r="I251" s="32"/>
    </row>
    <row r="252" spans="9:9" ht="20.100000000000001" customHeight="1" x14ac:dyDescent="0.2">
      <c r="I252" s="32"/>
    </row>
    <row r="253" spans="9:9" ht="20.100000000000001" customHeight="1" x14ac:dyDescent="0.2">
      <c r="I253" s="32"/>
    </row>
    <row r="254" spans="9:9" ht="20.100000000000001" customHeight="1" x14ac:dyDescent="0.2">
      <c r="I254" s="32"/>
    </row>
    <row r="255" spans="9:9" ht="20.100000000000001" customHeight="1" x14ac:dyDescent="0.2">
      <c r="I255" s="32"/>
    </row>
    <row r="256" spans="9:9" ht="20.100000000000001" customHeight="1" x14ac:dyDescent="0.2">
      <c r="I256" s="32"/>
    </row>
    <row r="257" spans="9:9" ht="20.100000000000001" customHeight="1" x14ac:dyDescent="0.2">
      <c r="I257" s="32"/>
    </row>
    <row r="258" spans="9:9" ht="20.100000000000001" customHeight="1" x14ac:dyDescent="0.2">
      <c r="I258" s="32"/>
    </row>
    <row r="259" spans="9:9" ht="20.100000000000001" customHeight="1" x14ac:dyDescent="0.2">
      <c r="I259" s="32"/>
    </row>
    <row r="260" spans="9:9" ht="20.100000000000001" customHeight="1" x14ac:dyDescent="0.2">
      <c r="I260" s="32"/>
    </row>
    <row r="261" spans="9:9" ht="20.100000000000001" customHeight="1" x14ac:dyDescent="0.2">
      <c r="I261" s="32"/>
    </row>
    <row r="262" spans="9:9" ht="20.100000000000001" customHeight="1" x14ac:dyDescent="0.2">
      <c r="I262" s="32"/>
    </row>
    <row r="263" spans="9:9" ht="20.100000000000001" customHeight="1" x14ac:dyDescent="0.2">
      <c r="I263" s="32"/>
    </row>
    <row r="264" spans="9:9" ht="20.100000000000001" customHeight="1" x14ac:dyDescent="0.2">
      <c r="I264" s="32"/>
    </row>
    <row r="265" spans="9:9" ht="20.100000000000001" customHeight="1" x14ac:dyDescent="0.2">
      <c r="I265" s="32"/>
    </row>
    <row r="266" spans="9:9" ht="20.100000000000001" customHeight="1" x14ac:dyDescent="0.2">
      <c r="I266" s="32"/>
    </row>
    <row r="267" spans="9:9" ht="20.100000000000001" customHeight="1" x14ac:dyDescent="0.2">
      <c r="I267" s="32"/>
    </row>
    <row r="268" spans="9:9" ht="20.100000000000001" customHeight="1" x14ac:dyDescent="0.2">
      <c r="I268" s="32"/>
    </row>
    <row r="269" spans="9:9" ht="20.100000000000001" customHeight="1" x14ac:dyDescent="0.2">
      <c r="I269" s="32"/>
    </row>
    <row r="270" spans="9:9" ht="20.100000000000001" customHeight="1" x14ac:dyDescent="0.2">
      <c r="I270" s="32"/>
    </row>
    <row r="271" spans="9:9" ht="20.100000000000001" customHeight="1" x14ac:dyDescent="0.2">
      <c r="I271" s="32"/>
    </row>
    <row r="272" spans="9:9" ht="20.100000000000001" customHeight="1" x14ac:dyDescent="0.2">
      <c r="I272" s="32"/>
    </row>
    <row r="273" spans="9:9" ht="20.100000000000001" customHeight="1" x14ac:dyDescent="0.2">
      <c r="I273" s="32"/>
    </row>
    <row r="274" spans="9:9" ht="20.100000000000001" customHeight="1" x14ac:dyDescent="0.2">
      <c r="I274" s="32"/>
    </row>
    <row r="275" spans="9:9" ht="20.100000000000001" customHeight="1" x14ac:dyDescent="0.2">
      <c r="I275" s="32"/>
    </row>
    <row r="276" spans="9:9" ht="20.100000000000001" customHeight="1" x14ac:dyDescent="0.2">
      <c r="I276" s="32"/>
    </row>
    <row r="277" spans="9:9" ht="20.100000000000001" customHeight="1" x14ac:dyDescent="0.2">
      <c r="I277" s="32"/>
    </row>
    <row r="278" spans="9:9" ht="20.100000000000001" customHeight="1" x14ac:dyDescent="0.2">
      <c r="I278" s="32"/>
    </row>
    <row r="279" spans="9:9" ht="20.100000000000001" customHeight="1" x14ac:dyDescent="0.2">
      <c r="I279" s="32"/>
    </row>
    <row r="280" spans="9:9" ht="20.100000000000001" customHeight="1" x14ac:dyDescent="0.2">
      <c r="I280" s="32"/>
    </row>
    <row r="281" spans="9:9" ht="20.100000000000001" customHeight="1" x14ac:dyDescent="0.2">
      <c r="I281" s="32"/>
    </row>
    <row r="282" spans="9:9" ht="20.100000000000001" customHeight="1" x14ac:dyDescent="0.2">
      <c r="I282" s="32"/>
    </row>
    <row r="283" spans="9:9" ht="20.100000000000001" customHeight="1" x14ac:dyDescent="0.2">
      <c r="I283" s="32"/>
    </row>
    <row r="284" spans="9:9" ht="20.100000000000001" customHeight="1" x14ac:dyDescent="0.2">
      <c r="I284" s="32"/>
    </row>
    <row r="285" spans="9:9" ht="20.100000000000001" customHeight="1" x14ac:dyDescent="0.2">
      <c r="I285" s="32"/>
    </row>
    <row r="286" spans="9:9" ht="20.100000000000001" customHeight="1" x14ac:dyDescent="0.2">
      <c r="I286" s="32"/>
    </row>
    <row r="287" spans="9:9" ht="20.100000000000001" customHeight="1" x14ac:dyDescent="0.2">
      <c r="I287" s="32"/>
    </row>
    <row r="288" spans="9:9" ht="20.100000000000001" customHeight="1" x14ac:dyDescent="0.2">
      <c r="I288" s="32"/>
    </row>
    <row r="289" spans="9:9" ht="20.100000000000001" customHeight="1" x14ac:dyDescent="0.2">
      <c r="I289" s="32"/>
    </row>
    <row r="290" spans="9:9" ht="20.100000000000001" customHeight="1" x14ac:dyDescent="0.2">
      <c r="I290" s="32"/>
    </row>
    <row r="291" spans="9:9" ht="20.100000000000001" customHeight="1" x14ac:dyDescent="0.2">
      <c r="I291" s="32"/>
    </row>
    <row r="292" spans="9:9" ht="20.100000000000001" customHeight="1" x14ac:dyDescent="0.2">
      <c r="I292" s="32"/>
    </row>
    <row r="293" spans="9:9" ht="20.100000000000001" customHeight="1" x14ac:dyDescent="0.2">
      <c r="I293" s="32"/>
    </row>
    <row r="294" spans="9:9" ht="20.100000000000001" customHeight="1" x14ac:dyDescent="0.2">
      <c r="I294" s="32"/>
    </row>
    <row r="295" spans="9:9" ht="20.100000000000001" customHeight="1" x14ac:dyDescent="0.2">
      <c r="I295" s="32"/>
    </row>
    <row r="296" spans="9:9" ht="20.100000000000001" customHeight="1" x14ac:dyDescent="0.2">
      <c r="I296" s="32"/>
    </row>
    <row r="297" spans="9:9" ht="20.100000000000001" customHeight="1" x14ac:dyDescent="0.2">
      <c r="I297" s="32"/>
    </row>
    <row r="298" spans="9:9" ht="20.100000000000001" customHeight="1" x14ac:dyDescent="0.2">
      <c r="I298" s="32"/>
    </row>
    <row r="299" spans="9:9" ht="20.100000000000001" customHeight="1" x14ac:dyDescent="0.2">
      <c r="I299" s="32"/>
    </row>
    <row r="300" spans="9:9" ht="20.100000000000001" customHeight="1" x14ac:dyDescent="0.2">
      <c r="I300" s="32"/>
    </row>
    <row r="301" spans="9:9" ht="20.100000000000001" customHeight="1" x14ac:dyDescent="0.2">
      <c r="I301" s="32"/>
    </row>
    <row r="302" spans="9:9" ht="20.100000000000001" customHeight="1" x14ac:dyDescent="0.2">
      <c r="I302" s="32"/>
    </row>
    <row r="303" spans="9:9" ht="20.100000000000001" customHeight="1" x14ac:dyDescent="0.2">
      <c r="I303" s="32"/>
    </row>
    <row r="304" spans="9:9" ht="20.100000000000001" customHeight="1" x14ac:dyDescent="0.2">
      <c r="I304" s="32"/>
    </row>
    <row r="305" spans="9:9" ht="20.100000000000001" customHeight="1" x14ac:dyDescent="0.2">
      <c r="I305" s="32"/>
    </row>
    <row r="306" spans="9:9" ht="20.100000000000001" customHeight="1" x14ac:dyDescent="0.2">
      <c r="I306" s="32"/>
    </row>
    <row r="307" spans="9:9" ht="20.100000000000001" customHeight="1" x14ac:dyDescent="0.2">
      <c r="I307" s="32"/>
    </row>
    <row r="308" spans="9:9" ht="20.100000000000001" customHeight="1" x14ac:dyDescent="0.2">
      <c r="I308" s="32"/>
    </row>
    <row r="309" spans="9:9" ht="20.100000000000001" customHeight="1" x14ac:dyDescent="0.2">
      <c r="I309" s="32"/>
    </row>
    <row r="310" spans="9:9" ht="20.100000000000001" customHeight="1" x14ac:dyDescent="0.2">
      <c r="I310" s="32"/>
    </row>
    <row r="311" spans="9:9" ht="20.100000000000001" customHeight="1" x14ac:dyDescent="0.2">
      <c r="I311" s="32"/>
    </row>
    <row r="312" spans="9:9" ht="20.100000000000001" customHeight="1" x14ac:dyDescent="0.2">
      <c r="I312" s="32"/>
    </row>
    <row r="313" spans="9:9" ht="20.100000000000001" customHeight="1" x14ac:dyDescent="0.2">
      <c r="I313" s="32"/>
    </row>
    <row r="314" spans="9:9" ht="20.100000000000001" customHeight="1" x14ac:dyDescent="0.2">
      <c r="I314" s="32"/>
    </row>
    <row r="315" spans="9:9" ht="20.100000000000001" customHeight="1" x14ac:dyDescent="0.2">
      <c r="I315" s="32"/>
    </row>
    <row r="316" spans="9:9" ht="20.100000000000001" customHeight="1" x14ac:dyDescent="0.2">
      <c r="I316" s="32"/>
    </row>
    <row r="317" spans="9:9" ht="20.100000000000001" customHeight="1" x14ac:dyDescent="0.2">
      <c r="I317" s="32"/>
    </row>
    <row r="318" spans="9:9" ht="20.100000000000001" customHeight="1" x14ac:dyDescent="0.2">
      <c r="I318" s="32"/>
    </row>
    <row r="319" spans="9:9" ht="20.100000000000001" customHeight="1" x14ac:dyDescent="0.2">
      <c r="I319" s="32"/>
    </row>
    <row r="320" spans="9:9" ht="20.100000000000001" customHeight="1" x14ac:dyDescent="0.2">
      <c r="I320" s="32"/>
    </row>
    <row r="321" spans="9:9" ht="20.100000000000001" customHeight="1" x14ac:dyDescent="0.2">
      <c r="I321" s="32"/>
    </row>
    <row r="322" spans="9:9" ht="20.100000000000001" customHeight="1" x14ac:dyDescent="0.2">
      <c r="I322" s="32"/>
    </row>
    <row r="323" spans="9:9" ht="20.100000000000001" customHeight="1" x14ac:dyDescent="0.2">
      <c r="I323" s="32"/>
    </row>
    <row r="324" spans="9:9" ht="20.100000000000001" customHeight="1" x14ac:dyDescent="0.2">
      <c r="I324" s="32"/>
    </row>
    <row r="325" spans="9:9" ht="20.100000000000001" customHeight="1" x14ac:dyDescent="0.2">
      <c r="I325" s="32"/>
    </row>
    <row r="326" spans="9:9" ht="20.100000000000001" customHeight="1" x14ac:dyDescent="0.2">
      <c r="I326" s="32"/>
    </row>
    <row r="327" spans="9:9" ht="20.100000000000001" customHeight="1" x14ac:dyDescent="0.2">
      <c r="I327" s="32"/>
    </row>
    <row r="328" spans="9:9" ht="20.100000000000001" customHeight="1" x14ac:dyDescent="0.2">
      <c r="I328" s="32"/>
    </row>
    <row r="329" spans="9:9" ht="20.100000000000001" customHeight="1" x14ac:dyDescent="0.2">
      <c r="I329" s="32"/>
    </row>
    <row r="330" spans="9:9" ht="20.100000000000001" customHeight="1" x14ac:dyDescent="0.2">
      <c r="I330" s="32"/>
    </row>
    <row r="331" spans="9:9" ht="20.100000000000001" customHeight="1" x14ac:dyDescent="0.2">
      <c r="I331" s="32"/>
    </row>
    <row r="332" spans="9:9" ht="20.100000000000001" customHeight="1" x14ac:dyDescent="0.2">
      <c r="I332" s="32"/>
    </row>
    <row r="333" spans="9:9" ht="20.100000000000001" customHeight="1" x14ac:dyDescent="0.2">
      <c r="I333" s="32"/>
    </row>
    <row r="334" spans="9:9" ht="20.100000000000001" customHeight="1" x14ac:dyDescent="0.2">
      <c r="I334" s="32"/>
    </row>
    <row r="335" spans="9:9" ht="20.100000000000001" customHeight="1" x14ac:dyDescent="0.2">
      <c r="I335" s="32"/>
    </row>
    <row r="336" spans="9:9" ht="20.100000000000001" customHeight="1" x14ac:dyDescent="0.2">
      <c r="I336" s="32"/>
    </row>
    <row r="337" spans="9:9" ht="20.100000000000001" customHeight="1" x14ac:dyDescent="0.2">
      <c r="I337" s="32"/>
    </row>
    <row r="338" spans="9:9" ht="20.100000000000001" customHeight="1" x14ac:dyDescent="0.2">
      <c r="I338" s="32"/>
    </row>
    <row r="339" spans="9:9" ht="20.100000000000001" customHeight="1" x14ac:dyDescent="0.2">
      <c r="I339" s="32"/>
    </row>
    <row r="340" spans="9:9" ht="20.100000000000001" customHeight="1" x14ac:dyDescent="0.2">
      <c r="I340" s="32"/>
    </row>
    <row r="341" spans="9:9" ht="20.100000000000001" customHeight="1" x14ac:dyDescent="0.2">
      <c r="I341" s="32"/>
    </row>
    <row r="342" spans="9:9" ht="20.100000000000001" customHeight="1" x14ac:dyDescent="0.2">
      <c r="I342" s="32"/>
    </row>
    <row r="343" spans="9:9" ht="20.100000000000001" customHeight="1" x14ac:dyDescent="0.2">
      <c r="I343" s="32"/>
    </row>
    <row r="344" spans="9:9" ht="20.100000000000001" customHeight="1" x14ac:dyDescent="0.2">
      <c r="I344" s="32"/>
    </row>
    <row r="345" spans="9:9" ht="20.100000000000001" customHeight="1" x14ac:dyDescent="0.2">
      <c r="I345" s="32"/>
    </row>
    <row r="346" spans="9:9" ht="20.100000000000001" customHeight="1" x14ac:dyDescent="0.2">
      <c r="I346" s="32"/>
    </row>
    <row r="347" spans="9:9" ht="20.100000000000001" customHeight="1" x14ac:dyDescent="0.2">
      <c r="I347" s="32"/>
    </row>
    <row r="348" spans="9:9" ht="20.100000000000001" customHeight="1" x14ac:dyDescent="0.2">
      <c r="I348" s="32"/>
    </row>
    <row r="349" spans="9:9" ht="20.100000000000001" customHeight="1" x14ac:dyDescent="0.2">
      <c r="I349" s="32"/>
    </row>
    <row r="350" spans="9:9" ht="20.100000000000001" customHeight="1" x14ac:dyDescent="0.2">
      <c r="I350" s="32"/>
    </row>
    <row r="351" spans="9:9" ht="20.100000000000001" customHeight="1" x14ac:dyDescent="0.2">
      <c r="I351" s="32"/>
    </row>
    <row r="352" spans="9:9" ht="20.100000000000001" customHeight="1" x14ac:dyDescent="0.2">
      <c r="I352" s="32"/>
    </row>
    <row r="353" spans="9:9" ht="20.100000000000001" customHeight="1" x14ac:dyDescent="0.2">
      <c r="I353" s="32"/>
    </row>
    <row r="354" spans="9:9" ht="20.100000000000001" customHeight="1" x14ac:dyDescent="0.2">
      <c r="I354" s="32"/>
    </row>
    <row r="355" spans="9:9" ht="20.100000000000001" customHeight="1" x14ac:dyDescent="0.2">
      <c r="I355" s="32"/>
    </row>
    <row r="356" spans="9:9" ht="20.100000000000001" customHeight="1" x14ac:dyDescent="0.2">
      <c r="I356" s="32"/>
    </row>
    <row r="357" spans="9:9" ht="20.100000000000001" customHeight="1" x14ac:dyDescent="0.2">
      <c r="I357" s="32"/>
    </row>
    <row r="358" spans="9:9" ht="20.100000000000001" customHeight="1" x14ac:dyDescent="0.2">
      <c r="I358" s="32"/>
    </row>
    <row r="359" spans="9:9" ht="20.100000000000001" customHeight="1" x14ac:dyDescent="0.2">
      <c r="I359" s="32"/>
    </row>
    <row r="360" spans="9:9" ht="20.100000000000001" customHeight="1" x14ac:dyDescent="0.2">
      <c r="I360" s="32"/>
    </row>
    <row r="361" spans="9:9" ht="20.100000000000001" customHeight="1" x14ac:dyDescent="0.2">
      <c r="I361" s="32"/>
    </row>
    <row r="362" spans="9:9" ht="20.100000000000001" customHeight="1" x14ac:dyDescent="0.2">
      <c r="I362" s="32"/>
    </row>
    <row r="363" spans="9:9" ht="20.100000000000001" customHeight="1" x14ac:dyDescent="0.2">
      <c r="I363" s="32"/>
    </row>
    <row r="364" spans="9:9" ht="20.100000000000001" customHeight="1" x14ac:dyDescent="0.2">
      <c r="I364" s="32"/>
    </row>
    <row r="365" spans="9:9" ht="20.100000000000001" customHeight="1" x14ac:dyDescent="0.2">
      <c r="I365" s="32"/>
    </row>
    <row r="366" spans="9:9" ht="20.100000000000001" customHeight="1" x14ac:dyDescent="0.2">
      <c r="I366" s="32"/>
    </row>
    <row r="367" spans="9:9" ht="20.100000000000001" customHeight="1" x14ac:dyDescent="0.2">
      <c r="I367" s="32"/>
    </row>
    <row r="368" spans="9:9" ht="20.100000000000001" customHeight="1" x14ac:dyDescent="0.2">
      <c r="I368" s="32"/>
    </row>
    <row r="369" spans="9:9" ht="20.100000000000001" customHeight="1" x14ac:dyDescent="0.2">
      <c r="I369" s="32"/>
    </row>
    <row r="370" spans="9:9" ht="20.100000000000001" customHeight="1" x14ac:dyDescent="0.2">
      <c r="I370" s="32"/>
    </row>
    <row r="371" spans="9:9" ht="20.100000000000001" customHeight="1" x14ac:dyDescent="0.2">
      <c r="I371" s="32"/>
    </row>
    <row r="372" spans="9:9" ht="20.100000000000001" customHeight="1" x14ac:dyDescent="0.2">
      <c r="I372" s="32"/>
    </row>
    <row r="373" spans="9:9" ht="20.100000000000001" customHeight="1" x14ac:dyDescent="0.2">
      <c r="I373" s="32"/>
    </row>
    <row r="374" spans="9:9" ht="20.100000000000001" customHeight="1" x14ac:dyDescent="0.2">
      <c r="I374" s="32"/>
    </row>
    <row r="375" spans="9:9" ht="20.100000000000001" customHeight="1" x14ac:dyDescent="0.2">
      <c r="I375" s="32"/>
    </row>
    <row r="376" spans="9:9" ht="20.100000000000001" customHeight="1" x14ac:dyDescent="0.2">
      <c r="I376" s="32"/>
    </row>
    <row r="377" spans="9:9" ht="20.100000000000001" customHeight="1" x14ac:dyDescent="0.2">
      <c r="I377" s="32"/>
    </row>
    <row r="378" spans="9:9" ht="20.100000000000001" customHeight="1" x14ac:dyDescent="0.2">
      <c r="I378" s="32"/>
    </row>
    <row r="379" spans="9:9" ht="20.100000000000001" customHeight="1" x14ac:dyDescent="0.2">
      <c r="I379" s="32"/>
    </row>
    <row r="380" spans="9:9" ht="20.100000000000001" customHeight="1" x14ac:dyDescent="0.2">
      <c r="I380" s="32"/>
    </row>
    <row r="381" spans="9:9" ht="20.100000000000001" customHeight="1" x14ac:dyDescent="0.2">
      <c r="I381" s="32"/>
    </row>
    <row r="382" spans="9:9" ht="20.100000000000001" customHeight="1" x14ac:dyDescent="0.2">
      <c r="I382" s="32"/>
    </row>
    <row r="383" spans="9:9" ht="20.100000000000001" customHeight="1" x14ac:dyDescent="0.2">
      <c r="I383" s="32"/>
    </row>
    <row r="384" spans="9:9" ht="20.100000000000001" customHeight="1" x14ac:dyDescent="0.2">
      <c r="I384" s="32"/>
    </row>
    <row r="385" spans="9:9" ht="20.100000000000001" customHeight="1" x14ac:dyDescent="0.2">
      <c r="I385" s="32"/>
    </row>
    <row r="386" spans="9:9" ht="20.100000000000001" customHeight="1" x14ac:dyDescent="0.2">
      <c r="I386" s="32"/>
    </row>
  </sheetData>
  <phoneticPr fontId="0" type="noConversion"/>
  <pageMargins left="0.31" right="0.19" top="0.63" bottom="0.61" header="0.5" footer="0.5"/>
  <pageSetup paperSize="5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Central ANR</vt:lpstr>
      <vt:lpstr>Central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Boettcher</dc:creator>
  <cp:lastModifiedBy>Felienne</cp:lastModifiedBy>
  <cp:lastPrinted>2001-10-11T23:45:44Z</cp:lastPrinted>
  <dcterms:created xsi:type="dcterms:W3CDTF">2001-09-07T13:57:10Z</dcterms:created>
  <dcterms:modified xsi:type="dcterms:W3CDTF">2014-09-03T19:18:01Z</dcterms:modified>
</cp:coreProperties>
</file>