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11085" windowHeight="8265" activeTab="1"/>
  </bookViews>
  <sheets>
    <sheet name="Top 10 sellers charts" sheetId="1" r:id="rId1"/>
    <sheet name="all sellers chart" sheetId="4" r:id="rId2"/>
    <sheet name="prices by public-private" sheetId="5" r:id="rId3"/>
    <sheet name="all sellers data" sheetId="3" r:id="rId4"/>
    <sheet name="Data" sheetId="2" r:id="rId5"/>
  </sheets>
  <definedNames>
    <definedName name="_xlnm.Print_Area" localSheetId="0">'Top 10 sellers charts'!$C$21:$S$83</definedName>
  </definedNames>
  <calcPr calcId="152511" calcOnSave="0"/>
</workbook>
</file>

<file path=xl/calcChain.xml><?xml version="1.0" encoding="utf-8"?>
<calcChain xmlns="http://schemas.openxmlformats.org/spreadsheetml/2006/main">
  <c r="Q8" i="3" l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M76" i="3"/>
  <c r="Q82" i="3"/>
  <c r="R83" i="3"/>
  <c r="Q84" i="3"/>
  <c r="R85" i="3"/>
  <c r="Q86" i="3"/>
  <c r="R87" i="3"/>
  <c r="Q88" i="3"/>
  <c r="R89" i="3"/>
  <c r="Q90" i="3"/>
  <c r="R91" i="3"/>
  <c r="Q92" i="3"/>
  <c r="Q93" i="3"/>
  <c r="Q94" i="3"/>
  <c r="Q95" i="3"/>
  <c r="R96" i="3"/>
  <c r="Q97" i="3"/>
  <c r="Q98" i="3"/>
  <c r="Q99" i="3"/>
  <c r="R100" i="3"/>
  <c r="Q101" i="3"/>
  <c r="R102" i="3"/>
  <c r="R103" i="3"/>
  <c r="Q104" i="3"/>
  <c r="R105" i="3"/>
  <c r="R106" i="3"/>
  <c r="R107" i="3"/>
  <c r="Q108" i="3"/>
  <c r="Q109" i="3"/>
  <c r="Q110" i="3"/>
  <c r="R111" i="3"/>
  <c r="R112" i="3"/>
  <c r="R113" i="3"/>
  <c r="Q114" i="3"/>
  <c r="Q115" i="3"/>
  <c r="Q116" i="3"/>
  <c r="R117" i="3"/>
  <c r="Q118" i="3"/>
  <c r="Q119" i="3"/>
  <c r="Q120" i="3"/>
  <c r="Q121" i="3"/>
  <c r="Q122" i="3"/>
  <c r="Q123" i="3"/>
  <c r="R124" i="3"/>
  <c r="Q125" i="3"/>
  <c r="R126" i="3"/>
  <c r="R127" i="3"/>
  <c r="Q128" i="3"/>
  <c r="Q129" i="3"/>
  <c r="R130" i="3"/>
  <c r="R131" i="3"/>
  <c r="Q132" i="3"/>
  <c r="Q133" i="3"/>
  <c r="Q134" i="3"/>
  <c r="Q135" i="3"/>
  <c r="Q136" i="3"/>
  <c r="Q137" i="3"/>
  <c r="R138" i="3"/>
  <c r="R139" i="3"/>
  <c r="Q140" i="3"/>
  <c r="R141" i="3"/>
  <c r="Q142" i="3"/>
  <c r="R143" i="3"/>
  <c r="Q144" i="3"/>
  <c r="Q145" i="3"/>
  <c r="Q146" i="3"/>
  <c r="Q147" i="3"/>
  <c r="B4" i="1"/>
  <c r="B17" i="1" s="1"/>
  <c r="B18" i="1" s="1"/>
  <c r="N8" i="1" s="1"/>
  <c r="E4" i="1"/>
  <c r="I4" i="1" s="1"/>
  <c r="B5" i="1"/>
  <c r="E5" i="1"/>
  <c r="I5" i="1"/>
  <c r="B6" i="1"/>
  <c r="E6" i="1"/>
  <c r="I6" i="1" s="1"/>
  <c r="B7" i="1"/>
  <c r="E7" i="1"/>
  <c r="I7" i="1"/>
  <c r="D8" i="1"/>
  <c r="E8" i="1"/>
  <c r="K8" i="1" s="1"/>
  <c r="D9" i="1"/>
  <c r="E9" i="1"/>
  <c r="K9" i="1"/>
  <c r="C10" i="1"/>
  <c r="E10" i="1"/>
  <c r="J10" i="1" s="1"/>
  <c r="D11" i="1"/>
  <c r="E11" i="1"/>
  <c r="K11" i="1"/>
  <c r="B12" i="1"/>
  <c r="E12" i="1"/>
  <c r="I12" i="1"/>
  <c r="C13" i="1"/>
  <c r="E13" i="1"/>
  <c r="J13" i="1"/>
  <c r="E14" i="1"/>
  <c r="D14" i="1" s="1"/>
  <c r="N6" i="1" s="1"/>
  <c r="E15" i="1"/>
  <c r="J15" i="1" s="1"/>
  <c r="D17" i="1" l="1"/>
  <c r="C18" i="1"/>
  <c r="N5" i="1" s="1"/>
  <c r="C15" i="1"/>
  <c r="N7" i="1" s="1"/>
  <c r="K14" i="1"/>
  <c r="D18" i="1"/>
  <c r="N4" i="1" s="1"/>
  <c r="E17" i="1"/>
  <c r="C17" i="1" l="1"/>
</calcChain>
</file>

<file path=xl/sharedStrings.xml><?xml version="1.0" encoding="utf-8"?>
<sst xmlns="http://schemas.openxmlformats.org/spreadsheetml/2006/main" count="901" uniqueCount="200">
  <si>
    <t>JANUARY</t>
  </si>
  <si>
    <t>FEBRUARY</t>
  </si>
  <si>
    <t>MARCH</t>
  </si>
  <si>
    <t>TOTAL</t>
  </si>
  <si>
    <t>MWh</t>
  </si>
  <si>
    <t>$$</t>
  </si>
  <si>
    <t>Avg. Price</t>
  </si>
  <si>
    <t>Mirant</t>
  </si>
  <si>
    <t>MAEM</t>
  </si>
  <si>
    <t>Private</t>
  </si>
  <si>
    <t>Williams Energy Marketing and Trading</t>
  </si>
  <si>
    <t>WESC</t>
  </si>
  <si>
    <t>Dynegy Power Marketing Inc.</t>
  </si>
  <si>
    <t>ECH1</t>
  </si>
  <si>
    <t>Duke Energy Trading &amp; Marketing, L.L.C.</t>
  </si>
  <si>
    <t>DETM</t>
  </si>
  <si>
    <t>Los Angeles Department of Water &amp; Power</t>
  </si>
  <si>
    <t>LDWP</t>
  </si>
  <si>
    <t>Public</t>
  </si>
  <si>
    <t>Powerex</t>
  </si>
  <si>
    <t>PWRX</t>
  </si>
  <si>
    <t>Sempra Energy Trading (formerly AIG Trading)</t>
  </si>
  <si>
    <t>SETC</t>
  </si>
  <si>
    <t>Bonneville Power Administration</t>
  </si>
  <si>
    <t>BPA1</t>
  </si>
  <si>
    <t>Reliant Energy Service</t>
  </si>
  <si>
    <t>NES1</t>
  </si>
  <si>
    <t>Merrill Lynch Capital Services</t>
  </si>
  <si>
    <t>MERL</t>
  </si>
  <si>
    <t>California Department of Water Resources</t>
  </si>
  <si>
    <t>CDWR</t>
  </si>
  <si>
    <t>Public Service of New Mexico</t>
  </si>
  <si>
    <t>PNMM</t>
  </si>
  <si>
    <t>TransAlta Energy Marketing U.S.</t>
  </si>
  <si>
    <t>TEMU</t>
  </si>
  <si>
    <t>Enron Power Marketing, Inc.</t>
  </si>
  <si>
    <t>EPMI</t>
  </si>
  <si>
    <t>El Paso Power Services Company</t>
  </si>
  <si>
    <t>EPPS</t>
  </si>
  <si>
    <t>Pinnacle West</t>
  </si>
  <si>
    <t>PWEPW</t>
  </si>
  <si>
    <t>Mieco, Inc.</t>
  </si>
  <si>
    <t>MIEC</t>
  </si>
  <si>
    <t>Allegheny Energy Trading Services</t>
  </si>
  <si>
    <t>AETS</t>
  </si>
  <si>
    <t>Eugene Water &amp; Electric Board</t>
  </si>
  <si>
    <t>EWEB</t>
  </si>
  <si>
    <t>PG&amp;E Energy Trading - Power, L.P.</t>
  </si>
  <si>
    <t>PGET</t>
  </si>
  <si>
    <t>Nevada Power Company</t>
  </si>
  <si>
    <t>NVPM</t>
  </si>
  <si>
    <t>Coral Power, L.L.C</t>
  </si>
  <si>
    <t>CRLP</t>
  </si>
  <si>
    <t>Grant County PUD</t>
  </si>
  <si>
    <t>GCPD</t>
  </si>
  <si>
    <t>BP Energy Company</t>
  </si>
  <si>
    <t>BPEC</t>
  </si>
  <si>
    <t>Salt River Project</t>
  </si>
  <si>
    <t>SRP1</t>
  </si>
  <si>
    <t>Calpine</t>
  </si>
  <si>
    <t>CALP</t>
  </si>
  <si>
    <t>Trans Canada Power Company</t>
  </si>
  <si>
    <t>TCPTC</t>
  </si>
  <si>
    <t>Commonwealth Energy Corp</t>
  </si>
  <si>
    <t>CEEA</t>
  </si>
  <si>
    <t>Morgan Stanley Capital Group</t>
  </si>
  <si>
    <t>MSCG</t>
  </si>
  <si>
    <t>Commission de Federale Electricidad</t>
  </si>
  <si>
    <t>CFE1</t>
  </si>
  <si>
    <t>Tucson Electric Power</t>
  </si>
  <si>
    <t>TEP</t>
  </si>
  <si>
    <t>Sacramento Municipal Utility District</t>
  </si>
  <si>
    <t>SMUD</t>
  </si>
  <si>
    <t>City of Anaheim</t>
  </si>
  <si>
    <t>ANHM</t>
  </si>
  <si>
    <t>California Power Exchanges</t>
  </si>
  <si>
    <t>PXC1</t>
  </si>
  <si>
    <t>City of Burbank</t>
  </si>
  <si>
    <t>BURB</t>
  </si>
  <si>
    <t>City of Glendale</t>
  </si>
  <si>
    <t>GLEN</t>
  </si>
  <si>
    <t>Northern California Power Agency</t>
  </si>
  <si>
    <t>NCPA</t>
  </si>
  <si>
    <t>Constellation Power Source</t>
  </si>
  <si>
    <t>CPSC</t>
  </si>
  <si>
    <t>American Electric Power Services</t>
  </si>
  <si>
    <t>AEPS</t>
  </si>
  <si>
    <t>City of Vernon</t>
  </si>
  <si>
    <t>VERN</t>
  </si>
  <si>
    <t>San Diego Gas &amp; Electric</t>
  </si>
  <si>
    <t>SDG3</t>
  </si>
  <si>
    <t>Automated Power Exchange, Inc.</t>
  </si>
  <si>
    <t>APX1</t>
  </si>
  <si>
    <t>Western Area Power Administrator</t>
  </si>
  <si>
    <t>WAPA</t>
  </si>
  <si>
    <t>PacifiCorp</t>
  </si>
  <si>
    <t>PAC1</t>
  </si>
  <si>
    <t>Turlock Irrigation District</t>
  </si>
  <si>
    <t>TID</t>
  </si>
  <si>
    <t>Strategic Energy, Ltd.</t>
  </si>
  <si>
    <t>SEL1</t>
  </si>
  <si>
    <t>Sierra Pacific Power Company</t>
  </si>
  <si>
    <t>SPPC</t>
  </si>
  <si>
    <t>Tacoma Power</t>
  </si>
  <si>
    <t>TPWR</t>
  </si>
  <si>
    <t>City of Seattle, City Light Department</t>
  </si>
  <si>
    <t>SCL1</t>
  </si>
  <si>
    <t>Washington Water Power Company</t>
  </si>
  <si>
    <t>WWPC</t>
  </si>
  <si>
    <t>Avista Energy Inc.</t>
  </si>
  <si>
    <t>AVST</t>
  </si>
  <si>
    <t>Sempra Energy Solutions</t>
  </si>
  <si>
    <t>SES</t>
  </si>
  <si>
    <t>Pacific Gas &amp; Electric Co. (General)</t>
  </si>
  <si>
    <t>PGAE</t>
  </si>
  <si>
    <t>East Bay Municipal Utility District</t>
  </si>
  <si>
    <t>EBMU</t>
  </si>
  <si>
    <t>Cargill</t>
  </si>
  <si>
    <t>CARG</t>
  </si>
  <si>
    <t>West Area Lower Colorado</t>
  </si>
  <si>
    <t>WALC</t>
  </si>
  <si>
    <t>Western Area Power Administration - Seirra Nevada Region</t>
  </si>
  <si>
    <t>WAMP</t>
  </si>
  <si>
    <t>Portland General Electric</t>
  </si>
  <si>
    <t>PGE1</t>
  </si>
  <si>
    <t>Silicon Valley Power (City of Santa Clara)</t>
  </si>
  <si>
    <t>SNCL</t>
  </si>
  <si>
    <t>City of Riverside</t>
  </si>
  <si>
    <t>RVSD</t>
  </si>
  <si>
    <t>Avista Energy</t>
  </si>
  <si>
    <t>AEI1</t>
  </si>
  <si>
    <t>Modesto Irrigation District</t>
  </si>
  <si>
    <t>MID1</t>
  </si>
  <si>
    <t>Puget Sound Energy</t>
  </si>
  <si>
    <t>PSE1</t>
  </si>
  <si>
    <t>MSR Public Power Agency</t>
  </si>
  <si>
    <t>MSR</t>
  </si>
  <si>
    <t>Public Service Co. Of Colorado (New Century Energies)</t>
  </si>
  <si>
    <t>PSCO</t>
  </si>
  <si>
    <t>New Energy Inc.</t>
  </si>
  <si>
    <t>NEI1</t>
  </si>
  <si>
    <t>.</t>
  </si>
  <si>
    <t>Note 1: The data in this report is produced from each "counterparty" in the Deal Capture Database</t>
  </si>
  <si>
    <t>Note 2: Purchases and sales are netted against each other</t>
  </si>
  <si>
    <t>Note 3: This report is only based on trades</t>
  </si>
  <si>
    <t>Note 4: This report includes data from January 17 - March 31, 2001</t>
  </si>
  <si>
    <t>Price</t>
  </si>
  <si>
    <t>Divested Generation Owner</t>
  </si>
  <si>
    <t>Public Agency</t>
  </si>
  <si>
    <t/>
  </si>
  <si>
    <t>Williams</t>
  </si>
  <si>
    <t>Dynegy</t>
  </si>
  <si>
    <t>Duke</t>
  </si>
  <si>
    <t>LADWP</t>
  </si>
  <si>
    <t>Sempra</t>
  </si>
  <si>
    <t>BPA</t>
  </si>
  <si>
    <t>Reliant</t>
  </si>
  <si>
    <t>Merrill Lynch</t>
  </si>
  <si>
    <t>Wgt Ave</t>
  </si>
  <si>
    <t>Private Marketer</t>
  </si>
  <si>
    <t>Other Public Agencies</t>
  </si>
  <si>
    <t>Other Pvt. Marketers</t>
  </si>
  <si>
    <t>Other Pub. Agencies</t>
  </si>
  <si>
    <t>For graphics…</t>
  </si>
  <si>
    <t>Wgt Ave (top 10 only)</t>
  </si>
  <si>
    <t>Divested Generators</t>
  </si>
  <si>
    <t>Other Marketers</t>
  </si>
  <si>
    <t>Marketers in top 10 sellers</t>
  </si>
  <si>
    <t>Public Agencies in top 10 sellers</t>
  </si>
  <si>
    <t>TOP 10 ANALYSIS</t>
  </si>
  <si>
    <t>Volume, MWh</t>
  </si>
  <si>
    <t>ALL DATA</t>
  </si>
  <si>
    <t>volume</t>
  </si>
  <si>
    <t>Company</t>
  </si>
  <si>
    <t>Private Generator/Marketer</t>
  </si>
  <si>
    <t>City of Seattle</t>
  </si>
  <si>
    <t>City of Santa Clara</t>
  </si>
  <si>
    <t>EBMUD</t>
  </si>
  <si>
    <t>Com. de Federale Electricidad</t>
  </si>
  <si>
    <t>(New Century Energies</t>
  </si>
  <si>
    <t>Sempra Energy Trading</t>
  </si>
  <si>
    <t>Trans Canada Power</t>
  </si>
  <si>
    <t>Sierra Pacific Power</t>
  </si>
  <si>
    <t>AEP Services</t>
  </si>
  <si>
    <t>Avista</t>
  </si>
  <si>
    <t>PG&amp;E</t>
  </si>
  <si>
    <t>BP Energy</t>
  </si>
  <si>
    <t>PS of New Mexico</t>
  </si>
  <si>
    <t>APX</t>
  </si>
  <si>
    <t>Merrill Lynch Capital</t>
  </si>
  <si>
    <t>El Paso Power Services</t>
  </si>
  <si>
    <t>PG&amp;E Energy Trading</t>
  </si>
  <si>
    <t>Enron Power Marketing</t>
  </si>
  <si>
    <t>California PX</t>
  </si>
  <si>
    <t>Commonwealth Energy</t>
  </si>
  <si>
    <t>Allegheny Energy Trading</t>
  </si>
  <si>
    <t>New Energy</t>
  </si>
  <si>
    <t>Morgan Stanley Capital</t>
  </si>
  <si>
    <t>Constellation</t>
  </si>
  <si>
    <t>TransAlta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</si>
</sst>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2">
    <xf numFmtId="0" fontId="0" fillId="0" borderId="0" xfId="0"/>
    <xf numFmtId="164" fontId="0" fillId="0" borderId="0" xfId="0" applyNumberFormat="1"/>
    <xf numFmtId="164" fontId="1" fillId="0" borderId="0" xfId="1" applyNumberFormat="1"/>
    <xf numFmtId="165" fontId="1" fillId="0" borderId="0" xfId="2" applyNumberFormat="1"/>
    <xf numFmtId="44" fontId="1" fillId="0" borderId="0" xfId="2"/>
    <xf numFmtId="0" fontId="0" fillId="0" borderId="1" xfId="0" applyBorder="1"/>
    <xf numFmtId="0" fontId="0" fillId="0" borderId="2" xfId="0" applyBorder="1"/>
    <xf numFmtId="164" fontId="1" fillId="2" borderId="3" xfId="1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4" fontId="1" fillId="2" borderId="4" xfId="2" applyFont="1" applyFill="1" applyBorder="1" applyAlignment="1">
      <alignment horizontal="center"/>
    </xf>
    <xf numFmtId="165" fontId="1" fillId="2" borderId="3" xfId="2" applyNumberFormat="1" applyFill="1" applyBorder="1" applyAlignment="1">
      <alignment horizontal="center"/>
    </xf>
    <xf numFmtId="44" fontId="1" fillId="2" borderId="3" xfId="2" applyFont="1" applyFill="1" applyBorder="1"/>
    <xf numFmtId="0" fontId="0" fillId="3" borderId="5" xfId="0" applyFill="1" applyBorder="1"/>
    <xf numFmtId="0" fontId="0" fillId="3" borderId="0" xfId="0" applyFill="1"/>
    <xf numFmtId="164" fontId="1" fillId="0" borderId="6" xfId="1" applyNumberFormat="1" applyFill="1" applyBorder="1"/>
    <xf numFmtId="165" fontId="1" fillId="0" borderId="7" xfId="2" applyNumberFormat="1" applyFill="1" applyBorder="1"/>
    <xf numFmtId="165" fontId="1" fillId="0" borderId="8" xfId="2" applyNumberFormat="1" applyFill="1" applyBorder="1"/>
    <xf numFmtId="164" fontId="1" fillId="0" borderId="7" xfId="1" applyNumberFormat="1" applyFill="1" applyBorder="1"/>
    <xf numFmtId="164" fontId="1" fillId="0" borderId="6" xfId="1" applyNumberFormat="1" applyBorder="1"/>
    <xf numFmtId="165" fontId="1" fillId="0" borderId="7" xfId="2" applyNumberFormat="1" applyBorder="1"/>
    <xf numFmtId="44" fontId="1" fillId="0" borderId="8" xfId="2" applyBorder="1"/>
    <xf numFmtId="164" fontId="1" fillId="0" borderId="5" xfId="1" applyNumberFormat="1" applyFill="1" applyBorder="1"/>
    <xf numFmtId="165" fontId="1" fillId="0" borderId="0" xfId="2" applyNumberFormat="1" applyFill="1" applyBorder="1"/>
    <xf numFmtId="165" fontId="1" fillId="0" borderId="4" xfId="2" applyNumberFormat="1" applyFill="1" applyBorder="1"/>
    <xf numFmtId="164" fontId="1" fillId="0" borderId="0" xfId="1" applyNumberFormat="1" applyFill="1" applyBorder="1"/>
    <xf numFmtId="164" fontId="1" fillId="0" borderId="5" xfId="1" applyNumberFormat="1" applyBorder="1"/>
    <xf numFmtId="165" fontId="1" fillId="0" borderId="0" xfId="2" applyNumberFormat="1" applyBorder="1"/>
    <xf numFmtId="44" fontId="1" fillId="0" borderId="4" xfId="2" applyBorder="1"/>
    <xf numFmtId="0" fontId="0" fillId="4" borderId="9" xfId="0" applyFill="1" applyBorder="1"/>
    <xf numFmtId="0" fontId="0" fillId="3" borderId="4" xfId="0" applyFill="1" applyBorder="1"/>
    <xf numFmtId="0" fontId="0" fillId="3" borderId="10" xfId="0" applyFill="1" applyBorder="1"/>
    <xf numFmtId="0" fontId="0" fillId="3" borderId="2" xfId="0" applyFill="1" applyBorder="1"/>
    <xf numFmtId="164" fontId="1" fillId="0" borderId="10" xfId="1" applyNumberFormat="1" applyFill="1" applyBorder="1"/>
    <xf numFmtId="165" fontId="1" fillId="0" borderId="1" xfId="2" applyNumberFormat="1" applyFill="1" applyBorder="1"/>
    <xf numFmtId="165" fontId="1" fillId="0" borderId="2" xfId="2" applyNumberFormat="1" applyFill="1" applyBorder="1"/>
    <xf numFmtId="164" fontId="1" fillId="0" borderId="1" xfId="1" applyNumberFormat="1" applyFill="1" applyBorder="1"/>
    <xf numFmtId="164" fontId="1" fillId="0" borderId="10" xfId="1" applyNumberFormat="1" applyBorder="1"/>
    <xf numFmtId="165" fontId="1" fillId="0" borderId="1" xfId="2" applyNumberFormat="1" applyBorder="1"/>
    <xf numFmtId="44" fontId="1" fillId="0" borderId="2" xfId="2" applyBorder="1"/>
    <xf numFmtId="0" fontId="0" fillId="0" borderId="0" xfId="0" applyFill="1"/>
    <xf numFmtId="164" fontId="1" fillId="0" borderId="0" xfId="1" applyNumberFormat="1" applyBorder="1"/>
    <xf numFmtId="164" fontId="1" fillId="2" borderId="11" xfId="1" applyNumberFormat="1" applyFill="1" applyBorder="1"/>
    <xf numFmtId="165" fontId="1" fillId="2" borderId="11" xfId="2" applyNumberFormat="1" applyFill="1" applyBorder="1"/>
    <xf numFmtId="165" fontId="1" fillId="2" borderId="12" xfId="2" applyNumberFormat="1" applyFill="1" applyBorder="1"/>
    <xf numFmtId="44" fontId="1" fillId="2" borderId="11" xfId="2" applyFill="1" applyBorder="1"/>
    <xf numFmtId="44" fontId="0" fillId="0" borderId="0" xfId="0" applyNumberFormat="1" applyBorder="1"/>
    <xf numFmtId="0" fontId="0" fillId="0" borderId="0" xfId="0" applyAlignment="1">
      <alignment wrapText="1"/>
    </xf>
    <xf numFmtId="0" fontId="0" fillId="0" borderId="13" xfId="0" applyBorder="1"/>
    <xf numFmtId="164" fontId="1" fillId="0" borderId="14" xfId="1" applyNumberFormat="1" applyBorder="1"/>
    <xf numFmtId="0" fontId="0" fillId="0" borderId="14" xfId="0" applyBorder="1"/>
    <xf numFmtId="5" fontId="0" fillId="0" borderId="15" xfId="0" applyNumberFormat="1" applyBorder="1"/>
    <xf numFmtId="164" fontId="1" fillId="0" borderId="0" xfId="1" quotePrefix="1" applyNumberFormat="1" applyBorder="1"/>
    <xf numFmtId="0" fontId="0" fillId="0" borderId="15" xfId="0" applyBorder="1"/>
    <xf numFmtId="5" fontId="0" fillId="0" borderId="0" xfId="0" applyNumberFormat="1" applyBorder="1"/>
    <xf numFmtId="5" fontId="1" fillId="0" borderId="0" xfId="1" applyNumberFormat="1" applyBorder="1"/>
    <xf numFmtId="0" fontId="0" fillId="0" borderId="0" xfId="0" applyBorder="1"/>
    <xf numFmtId="0" fontId="3" fillId="0" borderId="16" xfId="0" applyFont="1" applyBorder="1"/>
    <xf numFmtId="0" fontId="0" fillId="0" borderId="17" xfId="0" applyBorder="1"/>
    <xf numFmtId="0" fontId="0" fillId="0" borderId="16" xfId="0" applyBorder="1"/>
    <xf numFmtId="164" fontId="0" fillId="0" borderId="17" xfId="0" applyNumberFormat="1" applyBorder="1"/>
    <xf numFmtId="164" fontId="1" fillId="0" borderId="17" xfId="1" applyNumberFormat="1" applyBorder="1"/>
    <xf numFmtId="0" fontId="0" fillId="0" borderId="18" xfId="0" applyBorder="1" applyAlignment="1">
      <alignment wrapText="1"/>
    </xf>
    <xf numFmtId="164" fontId="1" fillId="5" borderId="0" xfId="1" applyNumberFormat="1" applyFill="1"/>
    <xf numFmtId="0" fontId="0" fillId="5" borderId="0" xfId="0" applyFill="1"/>
    <xf numFmtId="165" fontId="1" fillId="5" borderId="0" xfId="2" applyNumberFormat="1" applyFill="1"/>
    <xf numFmtId="165" fontId="1" fillId="5" borderId="0" xfId="2" applyNumberFormat="1" applyFill="1" applyBorder="1"/>
    <xf numFmtId="0" fontId="0" fillId="5" borderId="0" xfId="0" applyFill="1" applyAlignment="1">
      <alignment wrapText="1"/>
    </xf>
    <xf numFmtId="164" fontId="1" fillId="5" borderId="0" xfId="1" applyNumberFormat="1" applyFill="1" applyAlignment="1">
      <alignment wrapText="1"/>
    </xf>
    <xf numFmtId="5" fontId="1" fillId="5" borderId="0" xfId="2" applyNumberFormat="1" applyFill="1" applyBorder="1"/>
    <xf numFmtId="0" fontId="0" fillId="0" borderId="19" xfId="0" applyBorder="1"/>
    <xf numFmtId="5" fontId="0" fillId="0" borderId="20" xfId="0" applyNumberFormat="1" applyBorder="1"/>
    <xf numFmtId="0" fontId="0" fillId="0" borderId="21" xfId="0" applyBorder="1"/>
    <xf numFmtId="5" fontId="0" fillId="0" borderId="19" xfId="0" applyNumberFormat="1" applyBorder="1"/>
    <xf numFmtId="164" fontId="0" fillId="0" borderId="21" xfId="0" applyNumberFormat="1" applyBorder="1"/>
    <xf numFmtId="5" fontId="0" fillId="0" borderId="21" xfId="0" applyNumberFormat="1" applyBorder="1"/>
    <xf numFmtId="0" fontId="4" fillId="0" borderId="0" xfId="0" applyFont="1"/>
    <xf numFmtId="0" fontId="0" fillId="0" borderId="22" xfId="0" applyBorder="1" applyAlignment="1">
      <alignment horizontal="right" wrapText="1"/>
    </xf>
    <xf numFmtId="164" fontId="1" fillId="0" borderId="23" xfId="1" applyNumberFormat="1" applyBorder="1" applyAlignment="1">
      <alignment horizontal="right" wrapText="1"/>
    </xf>
    <xf numFmtId="0" fontId="0" fillId="0" borderId="23" xfId="0" applyBorder="1" applyAlignment="1">
      <alignment horizontal="right" wrapText="1"/>
    </xf>
    <xf numFmtId="164" fontId="0" fillId="0" borderId="17" xfId="0" applyNumberFormat="1" applyBorder="1" applyAlignment="1">
      <alignment horizontal="right"/>
    </xf>
    <xf numFmtId="0" fontId="0" fillId="0" borderId="18" xfId="0" applyBorder="1" applyAlignment="1">
      <alignment horizontal="right" wrapText="1"/>
    </xf>
    <xf numFmtId="44" fontId="0" fillId="0" borderId="0" xfId="0" applyNumberFormat="1"/>
    <xf numFmtId="3" fontId="0" fillId="0" borderId="0" xfId="0" applyNumberFormat="1"/>
    <xf numFmtId="5" fontId="0" fillId="0" borderId="0" xfId="0" applyNumberFormat="1"/>
    <xf numFmtId="0" fontId="2" fillId="2" borderId="12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2" borderId="12" xfId="0" applyNumberFormat="1" applyFont="1" applyFill="1" applyBorder="1" applyAlignment="1">
      <alignment horizontal="center"/>
    </xf>
    <xf numFmtId="0" fontId="0" fillId="0" borderId="24" xfId="0" applyBorder="1" applyAlignment="1"/>
    <xf numFmtId="0" fontId="0" fillId="0" borderId="25" xfId="0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First Quarter 2001 Sales to DWR</a:t>
            </a:r>
          </a:p>
        </c:rich>
      </c:tx>
      <c:layout>
        <c:manualLayout>
          <c:xMode val="edge"/>
          <c:yMode val="edge"/>
          <c:x val="0.2933974575300784"/>
          <c:y val="2.89026382360170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78453086145114"/>
          <c:y val="0.11561055294406818"/>
          <c:w val="0.79065793719373234"/>
          <c:h val="0.622370143348900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 10 sellers charts'!$I$3</c:f>
              <c:strCache>
                <c:ptCount val="1"/>
                <c:pt idx="0">
                  <c:v>Divested Generation Owner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charts'!$I$4:$I$15</c:f>
              <c:numCache>
                <c:formatCode>_(* #,##0_);_(* \(#,##0\);_(* "-"??_);_(@_)</c:formatCode>
                <c:ptCount val="12"/>
                <c:pt idx="0">
                  <c:v>3139.5</c:v>
                </c:pt>
                <c:pt idx="1">
                  <c:v>1119.069</c:v>
                </c:pt>
                <c:pt idx="2">
                  <c:v>881.74599999999998</c:v>
                </c:pt>
                <c:pt idx="3">
                  <c:v>808.75800000000004</c:v>
                </c:pt>
                <c:pt idx="8">
                  <c:v>448.96482000000003</c:v>
                </c:pt>
              </c:numCache>
            </c:numRef>
          </c:val>
        </c:ser>
        <c:ser>
          <c:idx val="1"/>
          <c:order val="1"/>
          <c:tx>
            <c:strRef>
              <c:f>'Top 10 sellers charts'!$J$3</c:f>
              <c:strCache>
                <c:ptCount val="1"/>
                <c:pt idx="0">
                  <c:v>Private Marketer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charts'!$J$4:$J$15</c:f>
              <c:numCache>
                <c:formatCode>_(* #,##0_);_(* \(#,##0\);_(* "-"??_);_(@_)</c:formatCode>
                <c:ptCount val="12"/>
                <c:pt idx="6">
                  <c:v>739.84299999999996</c:v>
                </c:pt>
                <c:pt idx="9">
                  <c:v>335.49799999999999</c:v>
                </c:pt>
                <c:pt idx="11">
                  <c:v>2453.7961999999998</c:v>
                </c:pt>
              </c:numCache>
            </c:numRef>
          </c:val>
        </c:ser>
        <c:ser>
          <c:idx val="2"/>
          <c:order val="2"/>
          <c:tx>
            <c:strRef>
              <c:f>'Top 10 sellers charts'!$K$3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charts'!$K$4:$K$15</c:f>
              <c:numCache>
                <c:formatCode>_(* #,##0_);_(* \(#,##0\);_(* "-"??_);_(@_)</c:formatCode>
                <c:ptCount val="12"/>
                <c:pt idx="4">
                  <c:v>805.47900000000004</c:v>
                </c:pt>
                <c:pt idx="5">
                  <c:v>804.30171999999993</c:v>
                </c:pt>
                <c:pt idx="7">
                  <c:v>461.14400000000001</c:v>
                </c:pt>
                <c:pt idx="10">
                  <c:v>886.88689999999997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276128"/>
        <c:axId val="139276688"/>
      </c:barChart>
      <c:catAx>
        <c:axId val="13927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76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276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Thousands of MWh</a:t>
                </a:r>
              </a:p>
            </c:rich>
          </c:tx>
          <c:layout>
            <c:manualLayout>
              <c:xMode val="edge"/>
              <c:yMode val="edge"/>
              <c:x val="5.6475566942409454E-2"/>
              <c:y val="0.273611641967627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7612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61292666862726"/>
          <c:y val="0.94029916394508783"/>
          <c:w val="0.84162369272712634"/>
          <c:h val="5.39515913738984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Prices Paid BY DWR in First Quarter, 2001
(highlighting selected sellers)</a:t>
            </a:r>
          </a:p>
        </c:rich>
      </c:tx>
      <c:layout>
        <c:manualLayout>
          <c:xMode val="edge"/>
          <c:yMode val="edge"/>
          <c:x val="0.22613092939983664"/>
          <c:y val="3.2111158605216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83583367940571"/>
          <c:y val="0.2293654186086882"/>
          <c:w val="0.84553304036460664"/>
          <c:h val="0.71103279768693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sellers data'!$R$7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23736724887312047"/>
                  <c:y val="0.30046869837738155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Sempra Energy Trading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Mode val="edge"/>
                  <c:yMode val="edge"/>
                  <c:x val="0.38484394195997046"/>
                  <c:y val="0.54130238791650409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SMUD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Mode val="edge"/>
                  <c:yMode val="edge"/>
                  <c:x val="0.44664369906303136"/>
                  <c:y val="0.56423892977737289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LADWP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Mode val="edge"/>
                  <c:yMode val="edge"/>
                  <c:x val="0.57305229313747419"/>
                  <c:y val="0.62616759280171874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Dynegy</a:t>
                    </a:r>
                    <a:r>
                      <a:rPr lang="en-US" sz="11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7"/>
              <c:layout>
                <c:manualLayout>
                  <c:xMode val="edge"/>
                  <c:yMode val="edge"/>
                  <c:x val="0.61237941129396756"/>
                  <c:y val="0.63534220954606624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Reliant</a:t>
                    </a:r>
                    <a:r>
                      <a:rPr lang="en-US" sz="11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9"/>
              <c:layout>
                <c:manualLayout>
                  <c:xMode val="edge"/>
                  <c:yMode val="edge"/>
                  <c:x val="0.63485205024053515"/>
                  <c:y val="0.651397788848674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0"/>
              <c:layout>
                <c:manualLayout>
                  <c:xMode val="edge"/>
                  <c:yMode val="edge"/>
                  <c:x val="0.6587292291212633"/>
                  <c:y val="0.64222317210432689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Calpine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1"/>
              <c:layout>
                <c:manualLayout>
                  <c:xMode val="edge"/>
                  <c:yMode val="edge"/>
                  <c:x val="0.78373328326154568"/>
                  <c:y val="0.69497721838432525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Enron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2"/>
              <c:layout>
                <c:manualLayout>
                  <c:xMode val="edge"/>
                  <c:yMode val="edge"/>
                  <c:x val="0.92980543641423519"/>
                  <c:y val="0.73167568536171534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Duke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sellers data'!$A$8:$A$73</c:f>
              <c:strCache>
                <c:ptCount val="66"/>
                <c:pt idx="0">
                  <c:v>Portland General Electric</c:v>
                </c:pt>
                <c:pt idx="1">
                  <c:v>City of Seattle, City Light Department</c:v>
                </c:pt>
                <c:pt idx="2">
                  <c:v>Avista Energy</c:v>
                </c:pt>
                <c:pt idx="3">
                  <c:v>Modesto Irrigation District</c:v>
                </c:pt>
                <c:pt idx="4">
                  <c:v>Public Service Co. Of Colorado (New Century Energies)</c:v>
                </c:pt>
                <c:pt idx="5">
                  <c:v>Powerex</c:v>
                </c:pt>
                <c:pt idx="6">
                  <c:v>Coral Power, L.L.C</c:v>
                </c:pt>
                <c:pt idx="7">
                  <c:v>Tacoma Power</c:v>
                </c:pt>
                <c:pt idx="8">
                  <c:v>Sempra Energy Trading (formerly AIG Trading)</c:v>
                </c:pt>
                <c:pt idx="9">
                  <c:v>Eugene Water &amp; Electric Board</c:v>
                </c:pt>
                <c:pt idx="10">
                  <c:v>Puget Sound Energy</c:v>
                </c:pt>
                <c:pt idx="11">
                  <c:v>Sierra Pacific Power Company</c:v>
                </c:pt>
                <c:pt idx="12">
                  <c:v>Trans Canada Power Company</c:v>
                </c:pt>
                <c:pt idx="13">
                  <c:v>PacifiCorp</c:v>
                </c:pt>
                <c:pt idx="14">
                  <c:v>Grant County PUD</c:v>
                </c:pt>
                <c:pt idx="15">
                  <c:v>Avista Energy Inc.</c:v>
                </c:pt>
                <c:pt idx="16">
                  <c:v>American Electric Power Services</c:v>
                </c:pt>
                <c:pt idx="17">
                  <c:v>TransAlta Energy Marketing U.S.</c:v>
                </c:pt>
                <c:pt idx="18">
                  <c:v>Western Area Power Administrator</c:v>
                </c:pt>
                <c:pt idx="19">
                  <c:v>Mieco, Inc.</c:v>
                </c:pt>
                <c:pt idx="20">
                  <c:v>Sacramento Municipal Utility District</c:v>
                </c:pt>
                <c:pt idx="21">
                  <c:v>City of Glendale</c:v>
                </c:pt>
                <c:pt idx="22">
                  <c:v>Washington Water Power Company</c:v>
                </c:pt>
                <c:pt idx="23">
                  <c:v>Bonneville Power Administration</c:v>
                </c:pt>
                <c:pt idx="24">
                  <c:v>Los Angeles Department of Water &amp; Power</c:v>
                </c:pt>
                <c:pt idx="25">
                  <c:v>Silicon Valley Power (City of Santa Clara)</c:v>
                </c:pt>
                <c:pt idx="26">
                  <c:v>Pacific Gas &amp; Electric Co. (General)</c:v>
                </c:pt>
                <c:pt idx="27">
                  <c:v>Williams Energy Marketing and Trading</c:v>
                </c:pt>
                <c:pt idx="28">
                  <c:v>Cargill</c:v>
                </c:pt>
                <c:pt idx="29">
                  <c:v>City of Burbank</c:v>
                </c:pt>
                <c:pt idx="30">
                  <c:v>MSR Public Power Agency</c:v>
                </c:pt>
                <c:pt idx="31">
                  <c:v>West Area Lower Colorado</c:v>
                </c:pt>
                <c:pt idx="32">
                  <c:v>BP Energy Company</c:v>
                </c:pt>
                <c:pt idx="33">
                  <c:v>Public Service of New Mexico</c:v>
                </c:pt>
                <c:pt idx="34">
                  <c:v>Dynegy Power Marketing Inc.</c:v>
                </c:pt>
                <c:pt idx="35">
                  <c:v>Turlock Irrigation District</c:v>
                </c:pt>
                <c:pt idx="36">
                  <c:v>Automated Power Exchange, Inc.</c:v>
                </c:pt>
                <c:pt idx="37">
                  <c:v>Reliant Energy Service</c:v>
                </c:pt>
                <c:pt idx="38">
                  <c:v>Merrill Lynch Capital Services</c:v>
                </c:pt>
                <c:pt idx="39">
                  <c:v>Mirant</c:v>
                </c:pt>
                <c:pt idx="40">
                  <c:v>Calpine</c:v>
                </c:pt>
                <c:pt idx="41">
                  <c:v>Pinnacle West</c:v>
                </c:pt>
                <c:pt idx="42">
                  <c:v>Western Area Power Administration - Seirra Nevada Region</c:v>
                </c:pt>
                <c:pt idx="43">
                  <c:v>El Paso Power Services Company</c:v>
                </c:pt>
                <c:pt idx="44">
                  <c:v>California Department of Water Resources</c:v>
                </c:pt>
                <c:pt idx="45">
                  <c:v>Commission de Federale Electricidad</c:v>
                </c:pt>
                <c:pt idx="46">
                  <c:v>Strategic Energy, Ltd.</c:v>
                </c:pt>
                <c:pt idx="47">
                  <c:v>PG&amp;E Energy Trading - Power, L.P.</c:v>
                </c:pt>
                <c:pt idx="48">
                  <c:v>City of Riverside</c:v>
                </c:pt>
                <c:pt idx="49">
                  <c:v>Northern California Power Agency</c:v>
                </c:pt>
                <c:pt idx="50">
                  <c:v>Nevada Power Company</c:v>
                </c:pt>
                <c:pt idx="51">
                  <c:v>Enron Power Marketing, Inc.</c:v>
                </c:pt>
                <c:pt idx="52">
                  <c:v>San Diego Gas &amp; Electric</c:v>
                </c:pt>
                <c:pt idx="53">
                  <c:v>Sempra Energy Solutions</c:v>
                </c:pt>
                <c:pt idx="54">
                  <c:v>Tucson Electric Power</c:v>
                </c:pt>
                <c:pt idx="55">
                  <c:v>California Power Exchanges</c:v>
                </c:pt>
                <c:pt idx="56">
                  <c:v>East Bay Municipal Utility District</c:v>
                </c:pt>
                <c:pt idx="57">
                  <c:v>Salt River Project</c:v>
                </c:pt>
                <c:pt idx="58">
                  <c:v>Commonwealth Energy Corp</c:v>
                </c:pt>
                <c:pt idx="59">
                  <c:v>City of Vernon</c:v>
                </c:pt>
                <c:pt idx="60">
                  <c:v>Allegheny Energy Trading Services</c:v>
                </c:pt>
                <c:pt idx="61">
                  <c:v>City of Anaheim</c:v>
                </c:pt>
                <c:pt idx="62">
                  <c:v>Duke Energy Trading &amp; Marketing, L.L.C.</c:v>
                </c:pt>
                <c:pt idx="63">
                  <c:v>New Energy Inc.</c:v>
                </c:pt>
                <c:pt idx="64">
                  <c:v>Morgan Stanley Capital Group</c:v>
                </c:pt>
                <c:pt idx="65">
                  <c:v>Constellation Power Source</c:v>
                </c:pt>
              </c:strCache>
            </c:strRef>
          </c:cat>
          <c:val>
            <c:numRef>
              <c:f>'all sellers data'!$R$8:$R$73</c:f>
              <c:numCache>
                <c:formatCode>_("$"* #,##0.00_);_("$"* \(#,##0.00\);_("$"* "-"??_);_(@_)</c:formatCode>
                <c:ptCount val="66"/>
                <c:pt idx="0">
                  <c:v>669.62315789473689</c:v>
                </c:pt>
                <c:pt idx="1">
                  <c:v>634.16666666666663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497.86543040091971</c:v>
                </c:pt>
                <c:pt idx="6">
                  <c:v>481.54095521738765</c:v>
                </c:pt>
                <c:pt idx="7">
                  <c:v>475.42621837323821</c:v>
                </c:pt>
                <c:pt idx="8">
                  <c:v>434.65651090839543</c:v>
                </c:pt>
                <c:pt idx="9">
                  <c:v>432.37158379980241</c:v>
                </c:pt>
                <c:pt idx="10">
                  <c:v>400</c:v>
                </c:pt>
                <c:pt idx="11">
                  <c:v>376.05666156202142</c:v>
                </c:pt>
                <c:pt idx="12">
                  <c:v>364.02716201634036</c:v>
                </c:pt>
                <c:pt idx="13">
                  <c:v>348.81114373701928</c:v>
                </c:pt>
                <c:pt idx="14">
                  <c:v>348.17770176188753</c:v>
                </c:pt>
                <c:pt idx="15">
                  <c:v>342.65734265734267</c:v>
                </c:pt>
                <c:pt idx="16">
                  <c:v>340.87047028335951</c:v>
                </c:pt>
                <c:pt idx="17">
                  <c:v>337.04694020023163</c:v>
                </c:pt>
                <c:pt idx="18">
                  <c:v>331.64227146438981</c:v>
                </c:pt>
                <c:pt idx="19">
                  <c:v>330.48768891591556</c:v>
                </c:pt>
                <c:pt idx="20">
                  <c:v>330.3380296498791</c:v>
                </c:pt>
                <c:pt idx="21">
                  <c:v>326.9917657822507</c:v>
                </c:pt>
                <c:pt idx="22">
                  <c:v>315.78452444922084</c:v>
                </c:pt>
                <c:pt idx="23">
                  <c:v>304.64108825009106</c:v>
                </c:pt>
                <c:pt idx="24">
                  <c:v>292.28471133325638</c:v>
                </c:pt>
                <c:pt idx="25">
                  <c:v>290</c:v>
                </c:pt>
                <c:pt idx="26">
                  <c:v>282.92766631467794</c:v>
                </c:pt>
                <c:pt idx="27">
                  <c:v>278.20350309051543</c:v>
                </c:pt>
                <c:pt idx="28">
                  <c:v>275</c:v>
                </c:pt>
                <c:pt idx="29">
                  <c:v>273.13493434692469</c:v>
                </c:pt>
                <c:pt idx="30">
                  <c:v>255</c:v>
                </c:pt>
                <c:pt idx="31">
                  <c:v>254.05405405405406</c:v>
                </c:pt>
                <c:pt idx="32">
                  <c:v>253.95658138971834</c:v>
                </c:pt>
                <c:pt idx="33">
                  <c:v>250.96380902058115</c:v>
                </c:pt>
                <c:pt idx="34">
                  <c:v>239.62561667418962</c:v>
                </c:pt>
                <c:pt idx="35">
                  <c:v>237.31025761124121</c:v>
                </c:pt>
                <c:pt idx="36">
                  <c:v>236.78011615562355</c:v>
                </c:pt>
                <c:pt idx="37">
                  <c:v>236.2947279477265</c:v>
                </c:pt>
                <c:pt idx="38">
                  <c:v>227.31711366386685</c:v>
                </c:pt>
                <c:pt idx="39">
                  <c:v>224.97511482720179</c:v>
                </c:pt>
                <c:pt idx="40">
                  <c:v>223.37192118226602</c:v>
                </c:pt>
                <c:pt idx="41">
                  <c:v>219.69906535571985</c:v>
                </c:pt>
                <c:pt idx="42">
                  <c:v>210.28985507246378</c:v>
                </c:pt>
                <c:pt idx="43">
                  <c:v>208.21767613317741</c:v>
                </c:pt>
                <c:pt idx="44">
                  <c:v>205.25317624843495</c:v>
                </c:pt>
                <c:pt idx="45">
                  <c:v>192.91279161412359</c:v>
                </c:pt>
                <c:pt idx="46">
                  <c:v>192.69844676067851</c:v>
                </c:pt>
                <c:pt idx="47">
                  <c:v>191.54467851398533</c:v>
                </c:pt>
                <c:pt idx="48">
                  <c:v>190</c:v>
                </c:pt>
                <c:pt idx="49">
                  <c:v>186.87472398056823</c:v>
                </c:pt>
                <c:pt idx="50">
                  <c:v>184.97428020008664</c:v>
                </c:pt>
                <c:pt idx="51">
                  <c:v>181.33144246353322</c:v>
                </c:pt>
                <c:pt idx="52">
                  <c:v>176.01195156471144</c:v>
                </c:pt>
                <c:pt idx="53">
                  <c:v>174.77308476551121</c:v>
                </c:pt>
                <c:pt idx="54">
                  <c:v>174.01508420499979</c:v>
                </c:pt>
                <c:pt idx="55">
                  <c:v>173.6927233873509</c:v>
                </c:pt>
                <c:pt idx="56">
                  <c:v>173</c:v>
                </c:pt>
                <c:pt idx="57">
                  <c:v>169.17459663319846</c:v>
                </c:pt>
                <c:pt idx="58">
                  <c:v>166.37802031320049</c:v>
                </c:pt>
                <c:pt idx="59">
                  <c:v>161.67482501693385</c:v>
                </c:pt>
                <c:pt idx="60">
                  <c:v>157.195498322562</c:v>
                </c:pt>
                <c:pt idx="61">
                  <c:v>152.60416915185493</c:v>
                </c:pt>
                <c:pt idx="62">
                  <c:v>145.5297233535866</c:v>
                </c:pt>
                <c:pt idx="63">
                  <c:v>143.18181818181819</c:v>
                </c:pt>
                <c:pt idx="64">
                  <c:v>98.452498266360081</c:v>
                </c:pt>
                <c:pt idx="65">
                  <c:v>91.585763622409829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39269968"/>
        <c:axId val="139270528"/>
      </c:barChart>
      <c:catAx>
        <c:axId val="1392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9270528"/>
        <c:crosses val="autoZero"/>
        <c:auto val="1"/>
        <c:lblAlgn val="ctr"/>
        <c:lblOffset val="100"/>
        <c:tickMarkSkip val="1"/>
        <c:noMultiLvlLbl val="0"/>
      </c:catAx>
      <c:valAx>
        <c:axId val="139270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2472638946567616E-2"/>
              <c:y val="0.5206595002417221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6996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First Quarter 2001 Sales to DWR</a:t>
            </a:r>
          </a:p>
        </c:rich>
      </c:tx>
      <c:layout>
        <c:manualLayout>
          <c:xMode val="edge"/>
          <c:yMode val="edge"/>
          <c:x val="0.2943698258032677"/>
          <c:y val="2.88471098093671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31159270261424"/>
          <c:y val="0.1038495953137219"/>
          <c:w val="0.80057588139019542"/>
          <c:h val="0.634636415806078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 10 sellers charts'!$B$3</c:f>
              <c:strCache>
                <c:ptCount val="1"/>
                <c:pt idx="0">
                  <c:v>Divested Generation Owner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charts'!$B$4:$B$15</c:f>
              <c:numCache>
                <c:formatCode>"$"#,##0_);\("$"#,##0\)</c:formatCode>
                <c:ptCount val="12"/>
                <c:pt idx="0">
                  <c:v>224.97511482720179</c:v>
                </c:pt>
                <c:pt idx="1">
                  <c:v>278.20350309051543</c:v>
                </c:pt>
                <c:pt idx="2">
                  <c:v>239.62561667418962</c:v>
                </c:pt>
                <c:pt idx="3">
                  <c:v>145.5297233535866</c:v>
                </c:pt>
                <c:pt idx="8">
                  <c:v>236.2947279477265</c:v>
                </c:pt>
              </c:numCache>
            </c:numRef>
          </c:val>
        </c:ser>
        <c:ser>
          <c:idx val="1"/>
          <c:order val="1"/>
          <c:tx>
            <c:strRef>
              <c:f>'Top 10 sellers charts'!$C$3</c:f>
              <c:strCache>
                <c:ptCount val="1"/>
                <c:pt idx="0">
                  <c:v>Private Marketer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charts'!$C$4:$C$15</c:f>
              <c:numCache>
                <c:formatCode>_(* #,##0_);_(* \(#,##0\);_(* "-"??_);_(@_)</c:formatCode>
                <c:ptCount val="12"/>
                <c:pt idx="6" formatCode="&quot;$&quot;#,##0_);\(&quot;$&quot;#,##0\)">
                  <c:v>434.65651090839543</c:v>
                </c:pt>
                <c:pt idx="9" formatCode="&quot;$&quot;#,##0_);\(&quot;$&quot;#,##0\)">
                  <c:v>227.31711366386685</c:v>
                </c:pt>
                <c:pt idx="11" formatCode="&quot;$&quot;#,##0_);\(&quot;$&quot;#,##0\)">
                  <c:v>243.81032132986434</c:v>
                </c:pt>
              </c:numCache>
            </c:numRef>
          </c:val>
        </c:ser>
        <c:ser>
          <c:idx val="2"/>
          <c:order val="2"/>
          <c:tx>
            <c:strRef>
              <c:f>'Top 10 sellers charts'!$D$3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charts'!$A$4:$A$15</c:f>
              <c:strCache>
                <c:ptCount val="12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  <c:pt idx="10">
                  <c:v>Other Pub. Agencies</c:v>
                </c:pt>
                <c:pt idx="11">
                  <c:v>Other Pvt. Marketers</c:v>
                </c:pt>
              </c:strCache>
            </c:strRef>
          </c:cat>
          <c:val>
            <c:numRef>
              <c:f>'Top 10 sellers charts'!$D$4:$D$15</c:f>
              <c:numCache>
                <c:formatCode>_(* #,##0_);_(* \(#,##0\);_(* "-"??_);_(@_)</c:formatCode>
                <c:ptCount val="12"/>
                <c:pt idx="0">
                  <c:v>0</c:v>
                </c:pt>
                <c:pt idx="4" formatCode="&quot;$&quot;#,##0_);\(&quot;$&quot;#,##0\)">
                  <c:v>292.28471133325638</c:v>
                </c:pt>
                <c:pt idx="5" formatCode="&quot;$&quot;#,##0_);\(&quot;$&quot;#,##0\)">
                  <c:v>497.86543040091971</c:v>
                </c:pt>
                <c:pt idx="7" formatCode="&quot;$&quot;#,##0_);\(&quot;$&quot;#,##0\)">
                  <c:v>304.64108825009106</c:v>
                </c:pt>
                <c:pt idx="10" formatCode="&quot;$&quot;#,##0_);\(&quot;$&quot;#,##0\)">
                  <c:v>270.14656209264109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280608"/>
        <c:axId val="139281168"/>
      </c:barChart>
      <c:catAx>
        <c:axId val="13928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81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281168"/>
        <c:scaling>
          <c:orientation val="minMax"/>
          <c:max val="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Price, $/MWh</a:t>
                </a:r>
              </a:p>
            </c:rich>
          </c:tx>
          <c:layout>
            <c:manualLayout>
              <c:xMode val="edge"/>
              <c:yMode val="edge"/>
              <c:x val="4.1266798009803887E-2"/>
              <c:y val="0.2577008476303469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80608"/>
        <c:crosses val="autoZero"/>
        <c:crossBetween val="between"/>
        <c:majorUnit val="100"/>
        <c:min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04479469281037"/>
          <c:y val="0.94041577978537061"/>
          <c:w val="0.84046711946633912"/>
          <c:h val="5.38479383108187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Top Ten Sellers to the DWR, Sales</a:t>
            </a:r>
          </a:p>
        </c:rich>
      </c:tx>
      <c:layout>
        <c:manualLayout>
          <c:xMode val="edge"/>
          <c:yMode val="edge"/>
          <c:x val="0.27962292900753949"/>
          <c:y val="2.89026382360170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5509663440447"/>
          <c:y val="0.136805820983814"/>
          <c:w val="0.81269718282979464"/>
          <c:h val="0.61851645825076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 10 sellers charts'!$I$3</c:f>
              <c:strCache>
                <c:ptCount val="1"/>
                <c:pt idx="0">
                  <c:v>Divested Generation Owner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charts'!$I$4:$I$13</c:f>
              <c:numCache>
                <c:formatCode>_(* #,##0_);_(* \(#,##0\);_(* "-"??_);_(@_)</c:formatCode>
                <c:ptCount val="10"/>
                <c:pt idx="0">
                  <c:v>3139.5</c:v>
                </c:pt>
                <c:pt idx="1">
                  <c:v>1119.069</c:v>
                </c:pt>
                <c:pt idx="2">
                  <c:v>881.74599999999998</c:v>
                </c:pt>
                <c:pt idx="3">
                  <c:v>808.75800000000004</c:v>
                </c:pt>
                <c:pt idx="8">
                  <c:v>448.96482000000003</c:v>
                </c:pt>
              </c:numCache>
            </c:numRef>
          </c:val>
        </c:ser>
        <c:ser>
          <c:idx val="1"/>
          <c:order val="1"/>
          <c:tx>
            <c:strRef>
              <c:f>'Top 10 sellers charts'!$J$3</c:f>
              <c:strCache>
                <c:ptCount val="1"/>
                <c:pt idx="0">
                  <c:v>Private Marketer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charts'!$J$4:$J$13</c:f>
              <c:numCache>
                <c:formatCode>_(* #,##0_);_(* \(#,##0\);_(* "-"??_);_(@_)</c:formatCode>
                <c:ptCount val="10"/>
                <c:pt idx="6">
                  <c:v>739.84299999999996</c:v>
                </c:pt>
                <c:pt idx="9">
                  <c:v>335.49799999999999</c:v>
                </c:pt>
              </c:numCache>
            </c:numRef>
          </c:val>
        </c:ser>
        <c:ser>
          <c:idx val="2"/>
          <c:order val="2"/>
          <c:tx>
            <c:strRef>
              <c:f>'Top 10 sellers charts'!$K$3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charts'!$K$4:$K$13</c:f>
              <c:numCache>
                <c:formatCode>_(* #,##0_);_(* \(#,##0\);_(* "-"??_);_(@_)</c:formatCode>
                <c:ptCount val="10"/>
                <c:pt idx="4">
                  <c:v>805.47900000000004</c:v>
                </c:pt>
                <c:pt idx="5">
                  <c:v>804.30171999999993</c:v>
                </c:pt>
                <c:pt idx="7">
                  <c:v>461.14400000000001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285088"/>
        <c:axId val="135602112"/>
      </c:barChart>
      <c:catAx>
        <c:axId val="13928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602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602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Thousands of MWh</a:t>
                </a:r>
              </a:p>
            </c:rich>
          </c:tx>
          <c:layout>
            <c:manualLayout>
              <c:xMode val="edge"/>
              <c:yMode val="edge"/>
              <c:x val="3.9946132715362785E-2"/>
              <c:y val="0.2928800674583060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8508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23547381637335"/>
          <c:y val="0.94029916394508783"/>
          <c:w val="0.84162369272712634"/>
          <c:h val="5.39515913738984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Top Ten Sellers to the DWR, Price</a:t>
            </a:r>
          </a:p>
        </c:rich>
      </c:tx>
      <c:layout>
        <c:manualLayout>
          <c:xMode val="edge"/>
          <c:yMode val="edge"/>
          <c:x val="0.28336534633398669"/>
          <c:y val="2.88471098093671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6781936977123"/>
          <c:y val="0.13654298643100474"/>
          <c:w val="0.82533596019607769"/>
          <c:h val="0.628866993844204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'Top 10 sellers charts'!$B$3</c:f>
              <c:strCache>
                <c:ptCount val="1"/>
                <c:pt idx="0">
                  <c:v>Divested Generation Owner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charts'!$B$4:$B$13</c:f>
              <c:numCache>
                <c:formatCode>"$"#,##0_);\("$"#,##0\)</c:formatCode>
                <c:ptCount val="10"/>
                <c:pt idx="0">
                  <c:v>224.97511482720179</c:v>
                </c:pt>
                <c:pt idx="1">
                  <c:v>278.20350309051543</c:v>
                </c:pt>
                <c:pt idx="2">
                  <c:v>239.62561667418962</c:v>
                </c:pt>
                <c:pt idx="3">
                  <c:v>145.5297233535866</c:v>
                </c:pt>
                <c:pt idx="8">
                  <c:v>236.2947279477265</c:v>
                </c:pt>
              </c:numCache>
            </c:numRef>
          </c:val>
        </c:ser>
        <c:ser>
          <c:idx val="1"/>
          <c:order val="1"/>
          <c:tx>
            <c:strRef>
              <c:f>'Top 10 sellers charts'!$C$3</c:f>
              <c:strCache>
                <c:ptCount val="1"/>
                <c:pt idx="0">
                  <c:v>Private Marketer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charts'!$C$4:$C$13</c:f>
              <c:numCache>
                <c:formatCode>_(* #,##0_);_(* \(#,##0\);_(* "-"??_);_(@_)</c:formatCode>
                <c:ptCount val="10"/>
                <c:pt idx="6" formatCode="&quot;$&quot;#,##0_);\(&quot;$&quot;#,##0\)">
                  <c:v>434.65651090839543</c:v>
                </c:pt>
                <c:pt idx="9" formatCode="&quot;$&quot;#,##0_);\(&quot;$&quot;#,##0\)">
                  <c:v>227.31711366386685</c:v>
                </c:pt>
              </c:numCache>
            </c:numRef>
          </c:val>
        </c:ser>
        <c:ser>
          <c:idx val="2"/>
          <c:order val="2"/>
          <c:tx>
            <c:strRef>
              <c:f>'Top 10 sellers charts'!$D$3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charts'!$A$4:$A$13</c:f>
              <c:strCache>
                <c:ptCount val="10"/>
                <c:pt idx="0">
                  <c:v>Mirant</c:v>
                </c:pt>
                <c:pt idx="1">
                  <c:v>Williams</c:v>
                </c:pt>
                <c:pt idx="2">
                  <c:v>Dynegy</c:v>
                </c:pt>
                <c:pt idx="3">
                  <c:v>Duke</c:v>
                </c:pt>
                <c:pt idx="4">
                  <c:v>LADWP</c:v>
                </c:pt>
                <c:pt idx="5">
                  <c:v>Powerex</c:v>
                </c:pt>
                <c:pt idx="6">
                  <c:v>Sempra</c:v>
                </c:pt>
                <c:pt idx="7">
                  <c:v>BPA</c:v>
                </c:pt>
                <c:pt idx="8">
                  <c:v>Reliant</c:v>
                </c:pt>
                <c:pt idx="9">
                  <c:v>Merrill Lynch</c:v>
                </c:pt>
              </c:strCache>
            </c:strRef>
          </c:cat>
          <c:val>
            <c:numRef>
              <c:f>'Top 10 sellers charts'!$D$4:$D$13</c:f>
              <c:numCache>
                <c:formatCode>_(* #,##0_);_(* \(#,##0\);_(* "-"??_);_(@_)</c:formatCode>
                <c:ptCount val="10"/>
                <c:pt idx="0">
                  <c:v>0</c:v>
                </c:pt>
                <c:pt idx="4" formatCode="&quot;$&quot;#,##0_);\(&quot;$&quot;#,##0\)">
                  <c:v>292.28471133325638</c:v>
                </c:pt>
                <c:pt idx="5" formatCode="&quot;$&quot;#,##0_);\(&quot;$&quot;#,##0\)">
                  <c:v>497.86543040091971</c:v>
                </c:pt>
                <c:pt idx="7" formatCode="&quot;$&quot;#,##0_);\(&quot;$&quot;#,##0\)">
                  <c:v>304.64108825009106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870496"/>
        <c:axId val="139871056"/>
      </c:barChart>
      <c:catAx>
        <c:axId val="13987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71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871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Price, $/MWh</a:t>
                </a:r>
              </a:p>
            </c:rich>
          </c:tx>
          <c:layout>
            <c:manualLayout>
              <c:xMode val="edge"/>
              <c:yMode val="edge"/>
              <c:x val="2.2008958938562074E-2"/>
              <c:y val="0.298086801363461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70496"/>
        <c:crosses val="autoZero"/>
        <c:crossBetween val="between"/>
        <c:min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131159270261424"/>
          <c:y val="0.94041577978537061"/>
          <c:w val="0.84046711946633912"/>
          <c:h val="5.00016570029031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First Quarter 2001 DWR Purchase Prices</a:t>
            </a:r>
          </a:p>
        </c:rich>
      </c:tx>
      <c:layout>
        <c:manualLayout>
          <c:xMode val="edge"/>
          <c:yMode val="edge"/>
          <c:x val="0.25040923264910392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6167760109134"/>
          <c:y val="0.18970831926867374"/>
          <c:w val="0.83469744216367969"/>
          <c:h val="0.596226146272974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'Top 10 sellers charts'!$M$4:$M$8</c:f>
              <c:strCache>
                <c:ptCount val="5"/>
                <c:pt idx="0">
                  <c:v>Public Agencies in top 10 sellers</c:v>
                </c:pt>
                <c:pt idx="1">
                  <c:v>Marketers in top 10 sellers</c:v>
                </c:pt>
                <c:pt idx="2">
                  <c:v>Other Public Agencies</c:v>
                </c:pt>
                <c:pt idx="3">
                  <c:v>Other Marketers</c:v>
                </c:pt>
                <c:pt idx="4">
                  <c:v>Divested Generators</c:v>
                </c:pt>
              </c:strCache>
            </c:strRef>
          </c:cat>
          <c:val>
            <c:numRef>
              <c:f>'Top 10 sellers charts'!$N$4:$N$8</c:f>
              <c:numCache>
                <c:formatCode>"$"#,##0_);\("$"#,##0\)</c:formatCode>
                <c:ptCount val="5"/>
                <c:pt idx="0">
                  <c:v>374.87921289577343</c:v>
                </c:pt>
                <c:pt idx="1">
                  <c:v>369.96823705224671</c:v>
                </c:pt>
                <c:pt idx="2">
                  <c:v>270.14656209264109</c:v>
                </c:pt>
                <c:pt idx="3">
                  <c:v>243.81032132986434</c:v>
                </c:pt>
                <c:pt idx="4">
                  <c:v>227.05610796155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73296"/>
        <c:axId val="139873856"/>
      </c:barChart>
      <c:catAx>
        <c:axId val="139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73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873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5682998220420916E-2"/>
              <c:y val="0.4200684212377775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7329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&amp;L&amp;F&amp;R&amp;D  &amp;T</c:oddHeader>
    </c:headerFooter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Prices Charged to DWR in First Quarter 2001</a:t>
            </a:r>
          </a:p>
        </c:rich>
      </c:tx>
      <c:layout>
        <c:manualLayout>
          <c:xMode val="edge"/>
          <c:yMode val="edge"/>
          <c:x val="0.2475027746947835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1864594894561"/>
          <c:y val="0.12234910277324633"/>
          <c:w val="0.87347391786903439"/>
          <c:h val="0.84176182707993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sellers data'!$Q$81</c:f>
              <c:strCache>
                <c:ptCount val="1"/>
                <c:pt idx="0">
                  <c:v>Private Generator/Marketer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5.2495302682059292E-2"/>
                  <c:y val="-2.0646448557714941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5.329569652849997E-2"/>
                  <c:y val="-1.301751636673476E-2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Sempra Energy Trading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2.53052164261931E-2"/>
                  <c:y val="9.5387342487572857E-3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Dynegy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>
                <c:manualLayout>
                  <c:x val="1.9663540947503666E-2"/>
                  <c:y val="1.48088014283696E-2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Reliant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>
                <c:manualLayout>
                  <c:x val="1.9194071329319162E-2"/>
                  <c:y val="9.180614250298702E-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>
                <c:manualLayout>
                  <c:x val="2.3590003524809111E-2"/>
                  <c:y val="2.180027659674677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2700000" vert="horz"/>
                <a:lstStyle/>
                <a:p>
                  <a:pPr algn="ctr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>
                <c:manualLayout>
                  <c:x val="4.9763663004943504E-2"/>
                  <c:y val="-2.3981023579230376E-2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El Paso Power Services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>
                <c:manualLayout>
                  <c:x val="2.4067047113006557E-2"/>
                  <c:y val="1.2137716064447912E-2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Enron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"/>
              <c:layout>
                <c:manualLayout>
                  <c:x val="1.5475368575598503E-2"/>
                  <c:y val="1.3375807632528769E-2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Duke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layout>
                <c:manualLayout>
                  <c:x val="-2.0301735313051905E-3"/>
                  <c:y val="8.3842211403835076E-3"/>
                </c:manualLayout>
              </c:layout>
              <c:tx>
                <c:rich>
                  <a:bodyPr rot="-54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Constellation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sellers data'!$A$82:$A$147</c:f>
              <c:strCache>
                <c:ptCount val="66"/>
                <c:pt idx="0">
                  <c:v>Portland General Electric</c:v>
                </c:pt>
                <c:pt idx="1">
                  <c:v>City of Seattle, City Light Department</c:v>
                </c:pt>
                <c:pt idx="2">
                  <c:v>Avista Energy</c:v>
                </c:pt>
                <c:pt idx="3">
                  <c:v>Modesto Irrigation District</c:v>
                </c:pt>
                <c:pt idx="4">
                  <c:v>Public Service Co. Of Colorado (New Century Energies)</c:v>
                </c:pt>
                <c:pt idx="5">
                  <c:v>Powerex</c:v>
                </c:pt>
                <c:pt idx="6">
                  <c:v>Coral Power, L.L.C</c:v>
                </c:pt>
                <c:pt idx="7">
                  <c:v>Tacoma Power</c:v>
                </c:pt>
                <c:pt idx="8">
                  <c:v>Sempra Energy Trading (formerly AIG Trading)</c:v>
                </c:pt>
                <c:pt idx="9">
                  <c:v>Eugene Water &amp; Electric Board</c:v>
                </c:pt>
                <c:pt idx="10">
                  <c:v>Puget Sound Energy</c:v>
                </c:pt>
                <c:pt idx="11">
                  <c:v>Sierra Pacific Power Company</c:v>
                </c:pt>
                <c:pt idx="12">
                  <c:v>Trans Canada Power Company</c:v>
                </c:pt>
                <c:pt idx="13">
                  <c:v>PacifiCorp</c:v>
                </c:pt>
                <c:pt idx="14">
                  <c:v>Grant County PUD</c:v>
                </c:pt>
                <c:pt idx="15">
                  <c:v>Avista Energy Inc.</c:v>
                </c:pt>
                <c:pt idx="16">
                  <c:v>American Electric Power Services</c:v>
                </c:pt>
                <c:pt idx="17">
                  <c:v>TransAlta Energy Marketing U.S.</c:v>
                </c:pt>
                <c:pt idx="18">
                  <c:v>Western Area Power Administrator</c:v>
                </c:pt>
                <c:pt idx="19">
                  <c:v>Mieco, Inc.</c:v>
                </c:pt>
                <c:pt idx="20">
                  <c:v>Sacramento Municipal Utility District</c:v>
                </c:pt>
                <c:pt idx="21">
                  <c:v>City of Glendale</c:v>
                </c:pt>
                <c:pt idx="22">
                  <c:v>Washington Water Power Company</c:v>
                </c:pt>
                <c:pt idx="23">
                  <c:v>Bonneville Power Administration</c:v>
                </c:pt>
                <c:pt idx="24">
                  <c:v>Los Angeles Department of Water &amp; Power</c:v>
                </c:pt>
                <c:pt idx="25">
                  <c:v>Silicon Valley Power (City of Santa Clara)</c:v>
                </c:pt>
                <c:pt idx="26">
                  <c:v>Pacific Gas &amp; Electric Co. (General)</c:v>
                </c:pt>
                <c:pt idx="27">
                  <c:v>Williams Energy Marketing and Trading</c:v>
                </c:pt>
                <c:pt idx="28">
                  <c:v>Cargill</c:v>
                </c:pt>
                <c:pt idx="29">
                  <c:v>City of Burbank</c:v>
                </c:pt>
                <c:pt idx="30">
                  <c:v>MSR Public Power Agency</c:v>
                </c:pt>
                <c:pt idx="31">
                  <c:v>West Area Lower Colorado</c:v>
                </c:pt>
                <c:pt idx="32">
                  <c:v>BP Energy Company</c:v>
                </c:pt>
                <c:pt idx="33">
                  <c:v>Public Service of New Mexico</c:v>
                </c:pt>
                <c:pt idx="34">
                  <c:v>Dynegy Power Marketing Inc.</c:v>
                </c:pt>
                <c:pt idx="35">
                  <c:v>Turlock Irrigation District</c:v>
                </c:pt>
                <c:pt idx="36">
                  <c:v>Automated Power Exchange, Inc.</c:v>
                </c:pt>
                <c:pt idx="37">
                  <c:v>Reliant Energy Service</c:v>
                </c:pt>
                <c:pt idx="38">
                  <c:v>Merrill Lynch Capital Services</c:v>
                </c:pt>
                <c:pt idx="39">
                  <c:v>Mirant</c:v>
                </c:pt>
                <c:pt idx="40">
                  <c:v>Calpine</c:v>
                </c:pt>
                <c:pt idx="41">
                  <c:v>Pinnacle West</c:v>
                </c:pt>
                <c:pt idx="42">
                  <c:v>Western Area Power Administration - Seirra Nevada Region</c:v>
                </c:pt>
                <c:pt idx="43">
                  <c:v>El Paso Power Services Company</c:v>
                </c:pt>
                <c:pt idx="44">
                  <c:v>California Department of Water Resources</c:v>
                </c:pt>
                <c:pt idx="45">
                  <c:v>Commission de Federale Electricidad</c:v>
                </c:pt>
                <c:pt idx="46">
                  <c:v>Strategic Energy, Ltd.</c:v>
                </c:pt>
                <c:pt idx="47">
                  <c:v>PG&amp;E Energy Trading - Power, L.P.</c:v>
                </c:pt>
                <c:pt idx="48">
                  <c:v>City of Riverside</c:v>
                </c:pt>
                <c:pt idx="49">
                  <c:v>Northern California Power Agency</c:v>
                </c:pt>
                <c:pt idx="50">
                  <c:v>Nevada Power Company</c:v>
                </c:pt>
                <c:pt idx="51">
                  <c:v>Enron Power Marketing, Inc.</c:v>
                </c:pt>
                <c:pt idx="52">
                  <c:v>San Diego Gas &amp; Electric</c:v>
                </c:pt>
                <c:pt idx="53">
                  <c:v>Sempra Energy Solutions</c:v>
                </c:pt>
                <c:pt idx="54">
                  <c:v>Tucson Electric Power</c:v>
                </c:pt>
                <c:pt idx="55">
                  <c:v>California Power Exchanges</c:v>
                </c:pt>
                <c:pt idx="56">
                  <c:v>East Bay Municipal Utility District</c:v>
                </c:pt>
                <c:pt idx="57">
                  <c:v>Salt River Project</c:v>
                </c:pt>
                <c:pt idx="58">
                  <c:v>Commonwealth Energy Corp</c:v>
                </c:pt>
                <c:pt idx="59">
                  <c:v>City of Vernon</c:v>
                </c:pt>
                <c:pt idx="60">
                  <c:v>Allegheny Energy Trading Services</c:v>
                </c:pt>
                <c:pt idx="61">
                  <c:v>City of Anaheim</c:v>
                </c:pt>
                <c:pt idx="62">
                  <c:v>Duke Energy Trading &amp; Marketing, L.L.C.</c:v>
                </c:pt>
                <c:pt idx="63">
                  <c:v>New Energy Inc.</c:v>
                </c:pt>
                <c:pt idx="64">
                  <c:v>Morgan Stanley Capital Group</c:v>
                </c:pt>
                <c:pt idx="65">
                  <c:v>Constellation Power Source</c:v>
                </c:pt>
              </c:strCache>
            </c:strRef>
          </c:cat>
          <c:val>
            <c:numRef>
              <c:f>'all sellers data'!$Q$82:$Q$147</c:f>
              <c:numCache>
                <c:formatCode>"$"#,##0_);\("$"#,##0\)</c:formatCode>
                <c:ptCount val="66"/>
                <c:pt idx="0">
                  <c:v>669.62315789473689</c:v>
                </c:pt>
                <c:pt idx="2">
                  <c:v>500</c:v>
                </c:pt>
                <c:pt idx="4">
                  <c:v>500</c:v>
                </c:pt>
                <c:pt idx="6">
                  <c:v>481.54095521738765</c:v>
                </c:pt>
                <c:pt idx="8">
                  <c:v>434.65651090839543</c:v>
                </c:pt>
                <c:pt idx="10">
                  <c:v>400</c:v>
                </c:pt>
                <c:pt idx="11">
                  <c:v>376.05666156202142</c:v>
                </c:pt>
                <c:pt idx="12">
                  <c:v>364.02716201634036</c:v>
                </c:pt>
                <c:pt idx="13">
                  <c:v>348.81114373701928</c:v>
                </c:pt>
                <c:pt idx="15">
                  <c:v>342.65734265734267</c:v>
                </c:pt>
                <c:pt idx="16">
                  <c:v>340.87047028335951</c:v>
                </c:pt>
                <c:pt idx="17">
                  <c:v>337.04694020023163</c:v>
                </c:pt>
                <c:pt idx="19">
                  <c:v>330.48768891591556</c:v>
                </c:pt>
                <c:pt idx="22">
                  <c:v>315.78452444922084</c:v>
                </c:pt>
                <c:pt idx="26">
                  <c:v>282.92766631467794</c:v>
                </c:pt>
                <c:pt idx="27">
                  <c:v>278.20350309051543</c:v>
                </c:pt>
                <c:pt idx="28">
                  <c:v>275</c:v>
                </c:pt>
                <c:pt idx="32">
                  <c:v>253.95658138971834</c:v>
                </c:pt>
                <c:pt idx="33">
                  <c:v>250.96380902058115</c:v>
                </c:pt>
                <c:pt idx="34">
                  <c:v>239.62561667418962</c:v>
                </c:pt>
                <c:pt idx="36">
                  <c:v>236.78011615562355</c:v>
                </c:pt>
                <c:pt idx="37">
                  <c:v>236.2947279477265</c:v>
                </c:pt>
                <c:pt idx="38">
                  <c:v>227.31711366386685</c:v>
                </c:pt>
                <c:pt idx="39">
                  <c:v>224.97511482720179</c:v>
                </c:pt>
                <c:pt idx="40">
                  <c:v>223.37192118226602</c:v>
                </c:pt>
                <c:pt idx="41">
                  <c:v>219.69906535571985</c:v>
                </c:pt>
                <c:pt idx="43">
                  <c:v>208.21767613317741</c:v>
                </c:pt>
                <c:pt idx="46">
                  <c:v>192.69844676067851</c:v>
                </c:pt>
                <c:pt idx="47">
                  <c:v>191.54467851398533</c:v>
                </c:pt>
                <c:pt idx="50">
                  <c:v>184.97428020008664</c:v>
                </c:pt>
                <c:pt idx="51">
                  <c:v>181.33144246353322</c:v>
                </c:pt>
                <c:pt idx="52">
                  <c:v>176.01195156471144</c:v>
                </c:pt>
                <c:pt idx="53">
                  <c:v>174.77308476551121</c:v>
                </c:pt>
                <c:pt idx="54">
                  <c:v>174.01508420499979</c:v>
                </c:pt>
                <c:pt idx="55">
                  <c:v>173.6927233873509</c:v>
                </c:pt>
                <c:pt idx="58">
                  <c:v>166.37802031320049</c:v>
                </c:pt>
                <c:pt idx="60">
                  <c:v>157.195498322562</c:v>
                </c:pt>
                <c:pt idx="62">
                  <c:v>145.5297233535866</c:v>
                </c:pt>
                <c:pt idx="63">
                  <c:v>143.18181818181819</c:v>
                </c:pt>
                <c:pt idx="64">
                  <c:v>98.452498266360081</c:v>
                </c:pt>
                <c:pt idx="65">
                  <c:v>91.585763622409829</c:v>
                </c:pt>
              </c:numCache>
            </c:numRef>
          </c:val>
        </c:ser>
        <c:ser>
          <c:idx val="1"/>
          <c:order val="1"/>
          <c:tx>
            <c:strRef>
              <c:f>'all sellers data'!$R$81</c:f>
              <c:strCache>
                <c:ptCount val="1"/>
                <c:pt idx="0">
                  <c:v>Public Agency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4.8689091444035645E-2"/>
                  <c:y val="1.7344071795267035E-2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Seattle City Light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1.7381678566538772E-2"/>
                  <c:y val="1.6913163179235635E-2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8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SMUD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2.4878161040080837E-2"/>
                  <c:y val="1.4234884587224217E-2"/>
                </c:manualLayout>
              </c:layout>
              <c:tx>
                <c:rich>
                  <a:bodyPr rot="-2700000" vert="horz"/>
                  <a:lstStyle/>
                  <a:p>
                    <a:pPr algn="ctr">
                      <a:defRPr sz="85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LADWP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sellers data'!$A$82:$A$147</c:f>
              <c:strCache>
                <c:ptCount val="66"/>
                <c:pt idx="0">
                  <c:v>Portland General Electric</c:v>
                </c:pt>
                <c:pt idx="1">
                  <c:v>City of Seattle, City Light Department</c:v>
                </c:pt>
                <c:pt idx="2">
                  <c:v>Avista Energy</c:v>
                </c:pt>
                <c:pt idx="3">
                  <c:v>Modesto Irrigation District</c:v>
                </c:pt>
                <c:pt idx="4">
                  <c:v>Public Service Co. Of Colorado (New Century Energies)</c:v>
                </c:pt>
                <c:pt idx="5">
                  <c:v>Powerex</c:v>
                </c:pt>
                <c:pt idx="6">
                  <c:v>Coral Power, L.L.C</c:v>
                </c:pt>
                <c:pt idx="7">
                  <c:v>Tacoma Power</c:v>
                </c:pt>
                <c:pt idx="8">
                  <c:v>Sempra Energy Trading (formerly AIG Trading)</c:v>
                </c:pt>
                <c:pt idx="9">
                  <c:v>Eugene Water &amp; Electric Board</c:v>
                </c:pt>
                <c:pt idx="10">
                  <c:v>Puget Sound Energy</c:v>
                </c:pt>
                <c:pt idx="11">
                  <c:v>Sierra Pacific Power Company</c:v>
                </c:pt>
                <c:pt idx="12">
                  <c:v>Trans Canada Power Company</c:v>
                </c:pt>
                <c:pt idx="13">
                  <c:v>PacifiCorp</c:v>
                </c:pt>
                <c:pt idx="14">
                  <c:v>Grant County PUD</c:v>
                </c:pt>
                <c:pt idx="15">
                  <c:v>Avista Energy Inc.</c:v>
                </c:pt>
                <c:pt idx="16">
                  <c:v>American Electric Power Services</c:v>
                </c:pt>
                <c:pt idx="17">
                  <c:v>TransAlta Energy Marketing U.S.</c:v>
                </c:pt>
                <c:pt idx="18">
                  <c:v>Western Area Power Administrator</c:v>
                </c:pt>
                <c:pt idx="19">
                  <c:v>Mieco, Inc.</c:v>
                </c:pt>
                <c:pt idx="20">
                  <c:v>Sacramento Municipal Utility District</c:v>
                </c:pt>
                <c:pt idx="21">
                  <c:v>City of Glendale</c:v>
                </c:pt>
                <c:pt idx="22">
                  <c:v>Washington Water Power Company</c:v>
                </c:pt>
                <c:pt idx="23">
                  <c:v>Bonneville Power Administration</c:v>
                </c:pt>
                <c:pt idx="24">
                  <c:v>Los Angeles Department of Water &amp; Power</c:v>
                </c:pt>
                <c:pt idx="25">
                  <c:v>Silicon Valley Power (City of Santa Clara)</c:v>
                </c:pt>
                <c:pt idx="26">
                  <c:v>Pacific Gas &amp; Electric Co. (General)</c:v>
                </c:pt>
                <c:pt idx="27">
                  <c:v>Williams Energy Marketing and Trading</c:v>
                </c:pt>
                <c:pt idx="28">
                  <c:v>Cargill</c:v>
                </c:pt>
                <c:pt idx="29">
                  <c:v>City of Burbank</c:v>
                </c:pt>
                <c:pt idx="30">
                  <c:v>MSR Public Power Agency</c:v>
                </c:pt>
                <c:pt idx="31">
                  <c:v>West Area Lower Colorado</c:v>
                </c:pt>
                <c:pt idx="32">
                  <c:v>BP Energy Company</c:v>
                </c:pt>
                <c:pt idx="33">
                  <c:v>Public Service of New Mexico</c:v>
                </c:pt>
                <c:pt idx="34">
                  <c:v>Dynegy Power Marketing Inc.</c:v>
                </c:pt>
                <c:pt idx="35">
                  <c:v>Turlock Irrigation District</c:v>
                </c:pt>
                <c:pt idx="36">
                  <c:v>Automated Power Exchange, Inc.</c:v>
                </c:pt>
                <c:pt idx="37">
                  <c:v>Reliant Energy Service</c:v>
                </c:pt>
                <c:pt idx="38">
                  <c:v>Merrill Lynch Capital Services</c:v>
                </c:pt>
                <c:pt idx="39">
                  <c:v>Mirant</c:v>
                </c:pt>
                <c:pt idx="40">
                  <c:v>Calpine</c:v>
                </c:pt>
                <c:pt idx="41">
                  <c:v>Pinnacle West</c:v>
                </c:pt>
                <c:pt idx="42">
                  <c:v>Western Area Power Administration - Seirra Nevada Region</c:v>
                </c:pt>
                <c:pt idx="43">
                  <c:v>El Paso Power Services Company</c:v>
                </c:pt>
                <c:pt idx="44">
                  <c:v>California Department of Water Resources</c:v>
                </c:pt>
                <c:pt idx="45">
                  <c:v>Commission de Federale Electricidad</c:v>
                </c:pt>
                <c:pt idx="46">
                  <c:v>Strategic Energy, Ltd.</c:v>
                </c:pt>
                <c:pt idx="47">
                  <c:v>PG&amp;E Energy Trading - Power, L.P.</c:v>
                </c:pt>
                <c:pt idx="48">
                  <c:v>City of Riverside</c:v>
                </c:pt>
                <c:pt idx="49">
                  <c:v>Northern California Power Agency</c:v>
                </c:pt>
                <c:pt idx="50">
                  <c:v>Nevada Power Company</c:v>
                </c:pt>
                <c:pt idx="51">
                  <c:v>Enron Power Marketing, Inc.</c:v>
                </c:pt>
                <c:pt idx="52">
                  <c:v>San Diego Gas &amp; Electric</c:v>
                </c:pt>
                <c:pt idx="53">
                  <c:v>Sempra Energy Solutions</c:v>
                </c:pt>
                <c:pt idx="54">
                  <c:v>Tucson Electric Power</c:v>
                </c:pt>
                <c:pt idx="55">
                  <c:v>California Power Exchanges</c:v>
                </c:pt>
                <c:pt idx="56">
                  <c:v>East Bay Municipal Utility District</c:v>
                </c:pt>
                <c:pt idx="57">
                  <c:v>Salt River Project</c:v>
                </c:pt>
                <c:pt idx="58">
                  <c:v>Commonwealth Energy Corp</c:v>
                </c:pt>
                <c:pt idx="59">
                  <c:v>City of Vernon</c:v>
                </c:pt>
                <c:pt idx="60">
                  <c:v>Allegheny Energy Trading Services</c:v>
                </c:pt>
                <c:pt idx="61">
                  <c:v>City of Anaheim</c:v>
                </c:pt>
                <c:pt idx="62">
                  <c:v>Duke Energy Trading &amp; Marketing, L.L.C.</c:v>
                </c:pt>
                <c:pt idx="63">
                  <c:v>New Energy Inc.</c:v>
                </c:pt>
                <c:pt idx="64">
                  <c:v>Morgan Stanley Capital Group</c:v>
                </c:pt>
                <c:pt idx="65">
                  <c:v>Constellation Power Source</c:v>
                </c:pt>
              </c:strCache>
            </c:strRef>
          </c:cat>
          <c:val>
            <c:numRef>
              <c:f>'all sellers data'!$R$82:$R$147</c:f>
              <c:numCache>
                <c:formatCode>"$"#,##0_);\("$"#,##0\)</c:formatCode>
                <c:ptCount val="66"/>
                <c:pt idx="1">
                  <c:v>634.16666666666663</c:v>
                </c:pt>
                <c:pt idx="3">
                  <c:v>500</c:v>
                </c:pt>
                <c:pt idx="5">
                  <c:v>497.86543040091971</c:v>
                </c:pt>
                <c:pt idx="7">
                  <c:v>475.42621837323821</c:v>
                </c:pt>
                <c:pt idx="9">
                  <c:v>432.37158379980241</c:v>
                </c:pt>
                <c:pt idx="14">
                  <c:v>348.17770176188753</c:v>
                </c:pt>
                <c:pt idx="18">
                  <c:v>331.64227146438981</c:v>
                </c:pt>
                <c:pt idx="20">
                  <c:v>330.3380296498791</c:v>
                </c:pt>
                <c:pt idx="21">
                  <c:v>326.9917657822507</c:v>
                </c:pt>
                <c:pt idx="23">
                  <c:v>304.64108825009106</c:v>
                </c:pt>
                <c:pt idx="24">
                  <c:v>292.28471133325638</c:v>
                </c:pt>
                <c:pt idx="25">
                  <c:v>290</c:v>
                </c:pt>
                <c:pt idx="29">
                  <c:v>273.13493434692469</c:v>
                </c:pt>
                <c:pt idx="30">
                  <c:v>255</c:v>
                </c:pt>
                <c:pt idx="31">
                  <c:v>254.05405405405406</c:v>
                </c:pt>
                <c:pt idx="35">
                  <c:v>237.31025761124121</c:v>
                </c:pt>
                <c:pt idx="42">
                  <c:v>210.28985507246378</c:v>
                </c:pt>
                <c:pt idx="44">
                  <c:v>205.25317624843495</c:v>
                </c:pt>
                <c:pt idx="45">
                  <c:v>192.91279161412359</c:v>
                </c:pt>
                <c:pt idx="48">
                  <c:v>190</c:v>
                </c:pt>
                <c:pt idx="49">
                  <c:v>186.87472398056823</c:v>
                </c:pt>
                <c:pt idx="56">
                  <c:v>173</c:v>
                </c:pt>
                <c:pt idx="57">
                  <c:v>169.17459663319846</c:v>
                </c:pt>
                <c:pt idx="59">
                  <c:v>161.67482501693385</c:v>
                </c:pt>
                <c:pt idx="61">
                  <c:v>152.60416915185493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0"/>
        <c:axId val="138101072"/>
        <c:axId val="138112272"/>
      </c:barChart>
      <c:catAx>
        <c:axId val="1381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8112272"/>
        <c:crosses val="autoZero"/>
        <c:auto val="1"/>
        <c:lblAlgn val="ctr"/>
        <c:lblOffset val="100"/>
        <c:tickMarkSkip val="1"/>
        <c:noMultiLvlLbl val="0"/>
      </c:catAx>
      <c:valAx>
        <c:axId val="138112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97553017944535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0107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299667036625971"/>
          <c:y val="0.14845024469820556"/>
          <c:w val="0.42064372918978915"/>
          <c:h val="4.24143556280587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Prices Paid BY DWR in First Quarter, 2001
(highlighting selected sellers)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'prices by public-private'!#REF!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'prices by public-private'!#REF!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'prices by public-private'!#REF!</c:f>
              <c:numCache>
                <c:formatCode>_("$"* #,##0.00_);_("$"* \(#,##0.00\);_("$"* "-"??_);_(@_)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39271648"/>
        <c:axId val="139272208"/>
      </c:barChart>
      <c:catAx>
        <c:axId val="1392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9272208"/>
        <c:crosses val="autoZero"/>
        <c:auto val="1"/>
        <c:lblAlgn val="ctr"/>
        <c:lblOffset val="100"/>
        <c:tickMarkSkip val="1"/>
        <c:noMultiLvlLbl val="0"/>
      </c:catAx>
      <c:valAx>
        <c:axId val="139272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7164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Public Agency Sellers to DWR</a:t>
            </a:r>
          </a:p>
        </c:rich>
      </c:tx>
      <c:layout>
        <c:manualLayout>
          <c:xMode val="edge"/>
          <c:yMode val="edge"/>
          <c:x val="0.33292847399639391"/>
          <c:y val="3.1631180248214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39615921192997"/>
          <c:y val="0.13869055954986398"/>
          <c:w val="0.83793233904710385"/>
          <c:h val="0.474467703723218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'prices by public-private'!$A$9:$A$33</c:f>
              <c:strCache>
                <c:ptCount val="25"/>
                <c:pt idx="0">
                  <c:v>City of Seattle</c:v>
                </c:pt>
                <c:pt idx="1">
                  <c:v>Modesto Irrigation District</c:v>
                </c:pt>
                <c:pt idx="2">
                  <c:v>Powerex</c:v>
                </c:pt>
                <c:pt idx="3">
                  <c:v>Tacoma Power</c:v>
                </c:pt>
                <c:pt idx="4">
                  <c:v>Eugene Water &amp; Electric Board</c:v>
                </c:pt>
                <c:pt idx="5">
                  <c:v>Grant County PUD</c:v>
                </c:pt>
                <c:pt idx="6">
                  <c:v>WAPA</c:v>
                </c:pt>
                <c:pt idx="7">
                  <c:v>SMUD</c:v>
                </c:pt>
                <c:pt idx="8">
                  <c:v>City of Glendale</c:v>
                </c:pt>
                <c:pt idx="9">
                  <c:v>BPA</c:v>
                </c:pt>
                <c:pt idx="10">
                  <c:v>LADWP</c:v>
                </c:pt>
                <c:pt idx="11">
                  <c:v>City of Santa Clara</c:v>
                </c:pt>
                <c:pt idx="12">
                  <c:v>City of Burbank</c:v>
                </c:pt>
                <c:pt idx="13">
                  <c:v>MSR Public Power Agency</c:v>
                </c:pt>
                <c:pt idx="14">
                  <c:v>West Area Lower Colorado</c:v>
                </c:pt>
                <c:pt idx="15">
                  <c:v>Turlock Irrigation District</c:v>
                </c:pt>
                <c:pt idx="16">
                  <c:v>WAPA</c:v>
                </c:pt>
                <c:pt idx="17">
                  <c:v>CDWR</c:v>
                </c:pt>
                <c:pt idx="18">
                  <c:v>Com. de Federale Electricidad</c:v>
                </c:pt>
                <c:pt idx="19">
                  <c:v>City of Riverside</c:v>
                </c:pt>
                <c:pt idx="20">
                  <c:v>NCPA</c:v>
                </c:pt>
                <c:pt idx="21">
                  <c:v>EBMUD</c:v>
                </c:pt>
                <c:pt idx="22">
                  <c:v>Salt River Project</c:v>
                </c:pt>
                <c:pt idx="23">
                  <c:v>City of Vernon</c:v>
                </c:pt>
                <c:pt idx="24">
                  <c:v>City of Anaheim</c:v>
                </c:pt>
              </c:strCache>
            </c:strRef>
          </c:cat>
          <c:val>
            <c:numRef>
              <c:f>'prices by public-private'!$N$9:$N$33</c:f>
              <c:numCache>
                <c:formatCode>_("$"* #,##0.00_);_("$"* \(#,##0.00\);_("$"* "-"??_);_(@_)</c:formatCode>
                <c:ptCount val="25"/>
                <c:pt idx="0">
                  <c:v>634.16666666666663</c:v>
                </c:pt>
                <c:pt idx="1">
                  <c:v>500</c:v>
                </c:pt>
                <c:pt idx="2">
                  <c:v>497.86543040091971</c:v>
                </c:pt>
                <c:pt idx="3">
                  <c:v>475.42621837323821</c:v>
                </c:pt>
                <c:pt idx="4">
                  <c:v>432.37158379980241</c:v>
                </c:pt>
                <c:pt idx="5">
                  <c:v>348.17770176188753</c:v>
                </c:pt>
                <c:pt idx="6">
                  <c:v>331.64227146438981</c:v>
                </c:pt>
                <c:pt idx="7">
                  <c:v>330.3380296498791</c:v>
                </c:pt>
                <c:pt idx="8">
                  <c:v>326.9917657822507</c:v>
                </c:pt>
                <c:pt idx="9">
                  <c:v>304.64108825009106</c:v>
                </c:pt>
                <c:pt idx="10">
                  <c:v>292.28471133325638</c:v>
                </c:pt>
                <c:pt idx="11">
                  <c:v>290</c:v>
                </c:pt>
                <c:pt idx="12">
                  <c:v>273.13493434692469</c:v>
                </c:pt>
                <c:pt idx="13">
                  <c:v>255</c:v>
                </c:pt>
                <c:pt idx="14">
                  <c:v>254.05405405405406</c:v>
                </c:pt>
                <c:pt idx="15">
                  <c:v>237.31025761124121</c:v>
                </c:pt>
                <c:pt idx="16">
                  <c:v>210.28985507246378</c:v>
                </c:pt>
                <c:pt idx="17">
                  <c:v>205.25317624843495</c:v>
                </c:pt>
                <c:pt idx="18">
                  <c:v>192.91279161412359</c:v>
                </c:pt>
                <c:pt idx="19">
                  <c:v>190</c:v>
                </c:pt>
                <c:pt idx="20">
                  <c:v>186.87472398056823</c:v>
                </c:pt>
                <c:pt idx="21">
                  <c:v>173</c:v>
                </c:pt>
                <c:pt idx="22">
                  <c:v>169.17459663319846</c:v>
                </c:pt>
                <c:pt idx="23">
                  <c:v>161.67482501693385</c:v>
                </c:pt>
                <c:pt idx="24">
                  <c:v>152.60416915185493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108912"/>
        <c:axId val="138107792"/>
      </c:barChart>
      <c:catAx>
        <c:axId val="13810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07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107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4963077482983997E-2"/>
              <c:y val="0.3065791316365414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0891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Private Generators and Marketers Selling to DWR</a:t>
            </a:r>
          </a:p>
        </c:rich>
      </c:tx>
      <c:layout>
        <c:manualLayout>
          <c:xMode val="edge"/>
          <c:yMode val="edge"/>
          <c:x val="0.27110565735749381"/>
          <c:y val="3.26644186159213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104381845318778E-2"/>
          <c:y val="0.14070826480704571"/>
          <c:w val="0.88610409408675028"/>
          <c:h val="0.54524452612730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'prices by public-private'!$A$34:$A$74</c:f>
              <c:strCache>
                <c:ptCount val="41"/>
                <c:pt idx="0">
                  <c:v>Portland General Electric</c:v>
                </c:pt>
                <c:pt idx="1">
                  <c:v>Avista Energy</c:v>
                </c:pt>
                <c:pt idx="2">
                  <c:v>(New Century Energies</c:v>
                </c:pt>
                <c:pt idx="3">
                  <c:v>Coral Power, L.L.C</c:v>
                </c:pt>
                <c:pt idx="4">
                  <c:v>Sempra Energy Trading</c:v>
                </c:pt>
                <c:pt idx="5">
                  <c:v>Puget Sound Energy</c:v>
                </c:pt>
                <c:pt idx="6">
                  <c:v>Sierra Pacific Power</c:v>
                </c:pt>
                <c:pt idx="7">
                  <c:v>Trans Canada Power</c:v>
                </c:pt>
                <c:pt idx="8">
                  <c:v>PacifiCorp</c:v>
                </c:pt>
                <c:pt idx="9">
                  <c:v>Avista Energy</c:v>
                </c:pt>
                <c:pt idx="10">
                  <c:v>AEP Services</c:v>
                </c:pt>
                <c:pt idx="11">
                  <c:v>TransAlta</c:v>
                </c:pt>
                <c:pt idx="12">
                  <c:v>Mieco, Inc.</c:v>
                </c:pt>
                <c:pt idx="13">
                  <c:v>Avista</c:v>
                </c:pt>
                <c:pt idx="14">
                  <c:v>PG&amp;E</c:v>
                </c:pt>
                <c:pt idx="15">
                  <c:v>Williams</c:v>
                </c:pt>
                <c:pt idx="16">
                  <c:v>Cargill</c:v>
                </c:pt>
                <c:pt idx="17">
                  <c:v>BP Energy</c:v>
                </c:pt>
                <c:pt idx="18">
                  <c:v>PS of New Mexico</c:v>
                </c:pt>
                <c:pt idx="19">
                  <c:v>Dynegy</c:v>
                </c:pt>
                <c:pt idx="20">
                  <c:v>APX</c:v>
                </c:pt>
                <c:pt idx="21">
                  <c:v>Reliant</c:v>
                </c:pt>
                <c:pt idx="22">
                  <c:v>Merrill Lynch Capital</c:v>
                </c:pt>
                <c:pt idx="23">
                  <c:v>Mirant</c:v>
                </c:pt>
                <c:pt idx="24">
                  <c:v>Calpine</c:v>
                </c:pt>
                <c:pt idx="25">
                  <c:v>Pinnacle West</c:v>
                </c:pt>
                <c:pt idx="26">
                  <c:v>El Paso Power Services</c:v>
                </c:pt>
                <c:pt idx="27">
                  <c:v>Strategic Energy, Ltd.</c:v>
                </c:pt>
                <c:pt idx="28">
                  <c:v>PG&amp;E Energy Trading</c:v>
                </c:pt>
                <c:pt idx="29">
                  <c:v>Nevada Power Company</c:v>
                </c:pt>
                <c:pt idx="30">
                  <c:v>Enron Power Marketing</c:v>
                </c:pt>
                <c:pt idx="31">
                  <c:v>San Diego Gas &amp; Electric</c:v>
                </c:pt>
                <c:pt idx="32">
                  <c:v>Sempra Energy Solutions</c:v>
                </c:pt>
                <c:pt idx="33">
                  <c:v>Tucson Electric Power</c:v>
                </c:pt>
                <c:pt idx="34">
                  <c:v>California PX</c:v>
                </c:pt>
                <c:pt idx="35">
                  <c:v>Commonwealth Energy</c:v>
                </c:pt>
                <c:pt idx="36">
                  <c:v>Allegheny Energy Trading</c:v>
                </c:pt>
                <c:pt idx="37">
                  <c:v>Duke</c:v>
                </c:pt>
                <c:pt idx="38">
                  <c:v>New Energy</c:v>
                </c:pt>
                <c:pt idx="39">
                  <c:v>Morgan Stanley Capital</c:v>
                </c:pt>
                <c:pt idx="40">
                  <c:v>Constellation</c:v>
                </c:pt>
              </c:strCache>
            </c:strRef>
          </c:cat>
          <c:val>
            <c:numRef>
              <c:f>'prices by public-private'!$N$34:$N$74</c:f>
              <c:numCache>
                <c:formatCode>_("$"* #,##0.00_);_("$"* \(#,##0.00\);_("$"* "-"??_);_(@_)</c:formatCode>
                <c:ptCount val="41"/>
                <c:pt idx="0">
                  <c:v>669.62315789473689</c:v>
                </c:pt>
                <c:pt idx="1">
                  <c:v>500</c:v>
                </c:pt>
                <c:pt idx="2">
                  <c:v>500</c:v>
                </c:pt>
                <c:pt idx="3">
                  <c:v>481.54095521738765</c:v>
                </c:pt>
                <c:pt idx="4">
                  <c:v>434.65651090839543</c:v>
                </c:pt>
                <c:pt idx="5">
                  <c:v>400</c:v>
                </c:pt>
                <c:pt idx="6">
                  <c:v>376.05666156202142</c:v>
                </c:pt>
                <c:pt idx="7">
                  <c:v>364.02716201634036</c:v>
                </c:pt>
                <c:pt idx="8">
                  <c:v>348.81114373701928</c:v>
                </c:pt>
                <c:pt idx="9">
                  <c:v>342.65734265734267</c:v>
                </c:pt>
                <c:pt idx="10">
                  <c:v>340.87047028335951</c:v>
                </c:pt>
                <c:pt idx="11">
                  <c:v>337.04694020023163</c:v>
                </c:pt>
                <c:pt idx="12">
                  <c:v>330.48768891591556</c:v>
                </c:pt>
                <c:pt idx="13">
                  <c:v>315.78452444922084</c:v>
                </c:pt>
                <c:pt idx="14">
                  <c:v>282.92766631467794</c:v>
                </c:pt>
                <c:pt idx="15">
                  <c:v>278.20350309051543</c:v>
                </c:pt>
                <c:pt idx="16">
                  <c:v>275</c:v>
                </c:pt>
                <c:pt idx="17">
                  <c:v>253.95658138971834</c:v>
                </c:pt>
                <c:pt idx="18">
                  <c:v>250.96380902058115</c:v>
                </c:pt>
                <c:pt idx="19">
                  <c:v>239.62561667418962</c:v>
                </c:pt>
                <c:pt idx="20">
                  <c:v>236.78011615562355</c:v>
                </c:pt>
                <c:pt idx="21">
                  <c:v>236.2947279477265</c:v>
                </c:pt>
                <c:pt idx="22">
                  <c:v>227.31711366386685</c:v>
                </c:pt>
                <c:pt idx="23">
                  <c:v>224.97511482720179</c:v>
                </c:pt>
                <c:pt idx="24">
                  <c:v>223.37192118226602</c:v>
                </c:pt>
                <c:pt idx="25">
                  <c:v>219.69906535571985</c:v>
                </c:pt>
                <c:pt idx="26">
                  <c:v>208.21767613317741</c:v>
                </c:pt>
                <c:pt idx="27">
                  <c:v>192.69844676067851</c:v>
                </c:pt>
                <c:pt idx="28">
                  <c:v>191.54467851398533</c:v>
                </c:pt>
                <c:pt idx="29">
                  <c:v>184.97428020008664</c:v>
                </c:pt>
                <c:pt idx="30">
                  <c:v>181.33144246353322</c:v>
                </c:pt>
                <c:pt idx="31">
                  <c:v>176.01195156471144</c:v>
                </c:pt>
                <c:pt idx="32">
                  <c:v>174.77308476551121</c:v>
                </c:pt>
                <c:pt idx="33">
                  <c:v>174.01508420499979</c:v>
                </c:pt>
                <c:pt idx="34">
                  <c:v>173.6927233873509</c:v>
                </c:pt>
                <c:pt idx="35">
                  <c:v>166.37802031320049</c:v>
                </c:pt>
                <c:pt idx="36">
                  <c:v>157.195498322562</c:v>
                </c:pt>
                <c:pt idx="37">
                  <c:v>145.5297233535866</c:v>
                </c:pt>
                <c:pt idx="38">
                  <c:v>143.18181818181819</c:v>
                </c:pt>
                <c:pt idx="39">
                  <c:v>98.452498266360081</c:v>
                </c:pt>
                <c:pt idx="40">
                  <c:v>91.585763622409829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116752"/>
        <c:axId val="138116192"/>
      </c:barChart>
      <c:catAx>
        <c:axId val="1381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161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3811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2744291314687514E-3"/>
              <c:y val="0.34925801443177418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1675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/>
  </sheetViews>
  <pageMargins left="0.75" right="0.75" top="1" bottom="1" header="0.5" footer="0.5"/>
  <pageSetup orientation="landscape" r:id="rId1"/>
  <headerFooter alignWithMargins="0">
    <oddHeader>&amp;L&amp;F  &amp;A&amp;R&amp;D  &amp;T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20</xdr:row>
      <xdr:rowOff>76200</xdr:rowOff>
    </xdr:from>
    <xdr:to>
      <xdr:col>9</xdr:col>
      <xdr:colOff>495300</xdr:colOff>
      <xdr:row>51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51</xdr:row>
      <xdr:rowOff>47625</xdr:rowOff>
    </xdr:from>
    <xdr:to>
      <xdr:col>9</xdr:col>
      <xdr:colOff>504825</xdr:colOff>
      <xdr:row>81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</xdr:colOff>
      <xdr:row>20</xdr:row>
      <xdr:rowOff>104775</xdr:rowOff>
    </xdr:from>
    <xdr:to>
      <xdr:col>18</xdr:col>
      <xdr:colOff>304800</xdr:colOff>
      <xdr:row>51</xdr:row>
      <xdr:rowOff>28575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</xdr:colOff>
      <xdr:row>51</xdr:row>
      <xdr:rowOff>76200</xdr:rowOff>
    </xdr:from>
    <xdr:to>
      <xdr:col>18</xdr:col>
      <xdr:colOff>333375</xdr:colOff>
      <xdr:row>82</xdr:row>
      <xdr:rowOff>9525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</xdr:colOff>
      <xdr:row>0</xdr:row>
      <xdr:rowOff>38100</xdr:rowOff>
    </xdr:from>
    <xdr:to>
      <xdr:col>10</xdr:col>
      <xdr:colOff>914400</xdr:colOff>
      <xdr:row>19</xdr:row>
      <xdr:rowOff>114300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0.12853</cdr:x>
      <cdr:y>0.70495</cdr:y>
    </cdr:from>
    <cdr:to>
      <cdr:x>0.57789</cdr:x>
      <cdr:y>0.70495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76091" y="2937477"/>
          <a:ext cx="305173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0.69867</cdr:x>
      <cdr:y>0.70495</cdr:y>
    </cdr:from>
    <cdr:to>
      <cdr:x>0.97647</cdr:x>
      <cdr:y>0.70495</cdr:y>
    </cdr:to>
    <cdr:sp macro="" textlink="">
      <cdr:nvSpPr>
        <cdr:cNvPr id="819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748097" y="2937477"/>
          <a:ext cx="188661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0.18104</cdr:x>
      <cdr:y>0.6815</cdr:y>
    </cdr:from>
    <cdr:to>
      <cdr:x>0.38168</cdr:x>
      <cdr:y>0.72962</cdr:y>
    </cdr:to>
    <cdr:sp macro="" textlink="">
      <cdr:nvSpPr>
        <cdr:cNvPr id="819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2657" y="2839865"/>
          <a:ext cx="1362652" cy="20030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Weighted average price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0.16492</cdr:x>
      <cdr:y>0.92418</cdr:y>
    </cdr:from>
    <cdr:to>
      <cdr:x>0.84173</cdr:x>
      <cdr:y>0.97028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45215" y="4580652"/>
          <a:ext cx="4686693" cy="2283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25" b="0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-------------------------------------</a:t>
          </a:r>
          <a:r>
            <a:rPr lang="en-US" sz="1125" b="1" i="0" u="none" strike="noStrike" baseline="0">
              <a:solidFill>
                <a:srgbClr val="000000"/>
              </a:solidFill>
              <a:latin typeface="Arial"/>
              <a:cs typeface="Arial"/>
            </a:rPr>
            <a:t>Top Ten Sellers</a:t>
          </a:r>
          <a:r>
            <a:rPr lang="en-US" sz="1125" b="0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-------------------------------------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0.12719</cdr:x>
      <cdr:y>0.50711</cdr:y>
    </cdr:from>
    <cdr:to>
      <cdr:x>0.95319</cdr:x>
      <cdr:y>0.50711</cdr:y>
    </cdr:to>
    <cdr:sp macro="" textlink="">
      <cdr:nvSpPr>
        <cdr:cNvPr id="307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85152" y="2519725"/>
          <a:ext cx="572762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0.12719</cdr:x>
      <cdr:y>0.42668</cdr:y>
    </cdr:from>
    <cdr:to>
      <cdr:x>0.95343</cdr:x>
      <cdr:y>0.42668</cdr:y>
    </cdr:to>
    <cdr:sp macro="" textlink="">
      <cdr:nvSpPr>
        <cdr:cNvPr id="307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85152" y="2120609"/>
          <a:ext cx="572933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0.12719</cdr:x>
      <cdr:y>0.33621</cdr:y>
    </cdr:from>
    <cdr:to>
      <cdr:x>0.95417</cdr:x>
      <cdr:y>0.33694</cdr:y>
    </cdr:to>
    <cdr:sp macro="" textlink="">
      <cdr:nvSpPr>
        <cdr:cNvPr id="307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85152" y="1671603"/>
          <a:ext cx="5734459" cy="365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0.41962</cdr:x>
      <cdr:y>0.48823</cdr:y>
    </cdr:from>
    <cdr:to>
      <cdr:x>0.67235</cdr:x>
      <cdr:y>0.52673</cdr:y>
    </cdr:to>
    <cdr:sp macro="" textlink="">
      <cdr:nvSpPr>
        <cdr:cNvPr id="3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12901" y="2426030"/>
          <a:ext cx="1752481" cy="19104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22860" anchor="ctr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Divested Generation Owner Ave.</a:t>
          </a:r>
        </a:p>
      </cdr:txBody>
    </cdr:sp>
  </cdr:relSizeAnchor>
  <cdr:relSizeAnchor xmlns:cdr="http://schemas.openxmlformats.org/drawingml/2006/chartDrawing">
    <cdr:from>
      <cdr:x>0.66347</cdr:x>
      <cdr:y>0.40462</cdr:y>
    </cdr:from>
    <cdr:to>
      <cdr:x>0.82843</cdr:x>
      <cdr:y>0.44311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03831" y="2011095"/>
          <a:ext cx="1143814" cy="19104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0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Private Marketer Ave.</a:t>
          </a:r>
        </a:p>
      </cdr:txBody>
    </cdr:sp>
  </cdr:relSizeAnchor>
  <cdr:relSizeAnchor xmlns:cdr="http://schemas.openxmlformats.org/drawingml/2006/chartDrawing">
    <cdr:from>
      <cdr:x>0.1622</cdr:x>
      <cdr:y>0.92444</cdr:y>
    </cdr:from>
    <cdr:to>
      <cdr:x>0.83804</cdr:x>
      <cdr:y>0.97054</cdr:y>
    </cdr:to>
    <cdr:sp macro="" textlink="">
      <cdr:nvSpPr>
        <cdr:cNvPr id="3078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27935" y="4590751"/>
          <a:ext cx="4686390" cy="2287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25" b="0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-------------------------------------</a:t>
          </a:r>
          <a:r>
            <a:rPr lang="en-US" sz="1125" b="1" i="0" u="none" strike="noStrike" baseline="0">
              <a:solidFill>
                <a:srgbClr val="000000"/>
              </a:solidFill>
              <a:latin typeface="Arial"/>
              <a:cs typeface="Arial"/>
            </a:rPr>
            <a:t>Top Ten Sellers</a:t>
          </a:r>
          <a:r>
            <a:rPr lang="en-US" sz="1125" b="0" i="0" u="none" strike="noStrike" baseline="0">
              <a:solidFill>
                <a:srgbClr val="000000"/>
              </a:solidFill>
              <a:latin typeface="Arial"/>
              <a:cs typeface="Arial"/>
            </a:rPr>
            <a:t>-------------------------------------</a:t>
          </a:r>
        </a:p>
      </cdr:txBody>
    </cdr:sp>
  </cdr:relSizeAnchor>
  <cdr:relSizeAnchor xmlns:cdr="http://schemas.openxmlformats.org/drawingml/2006/chartDrawing">
    <cdr:from>
      <cdr:x>0.79465</cdr:x>
      <cdr:y>0.30948</cdr:y>
    </cdr:from>
    <cdr:to>
      <cdr:x>0.94431</cdr:x>
      <cdr:y>0.34798</cdr:y>
    </cdr:to>
    <cdr:sp macro="" textlink="">
      <cdr:nvSpPr>
        <cdr:cNvPr id="3080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13411" y="1538969"/>
          <a:ext cx="1037811" cy="19104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0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Public Agency Ave.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0.13114</cdr:x>
      <cdr:y>0.52526</cdr:y>
    </cdr:from>
    <cdr:to>
      <cdr:x>0.95491</cdr:x>
      <cdr:y>0.52648</cdr:y>
    </cdr:to>
    <cdr:sp macro="" textlink="">
      <cdr:nvSpPr>
        <cdr:cNvPr id="614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12508" y="2609770"/>
          <a:ext cx="5712233" cy="608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0.28943</cdr:x>
      <cdr:y>0.44875</cdr:y>
    </cdr:from>
    <cdr:to>
      <cdr:x>0.54907</cdr:x>
      <cdr:y>0.56204</cdr:y>
    </cdr:to>
    <cdr:sp macro="" textlink="">
      <cdr:nvSpPr>
        <cdr:cNvPr id="614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0159" y="2230122"/>
          <a:ext cx="1800354" cy="5621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0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Divested Generation</a:t>
          </a:r>
        </a:p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Owner Ave.</a:t>
          </a:r>
        </a:p>
      </cdr:txBody>
    </cdr:sp>
  </cdr:relSizeAnchor>
  <cdr:relSizeAnchor xmlns:cdr="http://schemas.openxmlformats.org/drawingml/2006/chartDrawing">
    <cdr:from>
      <cdr:x>0.54759</cdr:x>
      <cdr:y>0.3188</cdr:y>
    </cdr:from>
    <cdr:to>
      <cdr:x>0.94998</cdr:x>
      <cdr:y>0.43208</cdr:y>
    </cdr:to>
    <cdr:sp macro="" textlink="">
      <cdr:nvSpPr>
        <cdr:cNvPr id="614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00254" y="1585208"/>
          <a:ext cx="2790292" cy="5621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22860" rIns="27432" bIns="22860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Private Marketer Ave.</a:t>
          </a:r>
        </a:p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Public Agency Ave.</a:t>
          </a:r>
        </a:p>
      </cdr:txBody>
    </cdr:sp>
  </cdr:relSizeAnchor>
  <cdr:relSizeAnchor xmlns:cdr="http://schemas.openxmlformats.org/drawingml/2006/chartDrawing">
    <cdr:from>
      <cdr:x>0.13114</cdr:x>
      <cdr:y>0.37519</cdr:y>
    </cdr:from>
    <cdr:to>
      <cdr:x>0.95491</cdr:x>
      <cdr:y>0.37519</cdr:y>
    </cdr:to>
    <cdr:sp macro="" textlink="">
      <cdr:nvSpPr>
        <cdr:cNvPr id="6150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12508" y="1865077"/>
          <a:ext cx="571223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0.13114</cdr:x>
      <cdr:y>0.37029</cdr:y>
    </cdr:from>
    <cdr:to>
      <cdr:x>0.95516</cdr:x>
      <cdr:y>0.37078</cdr:y>
    </cdr:to>
    <cdr:sp macro="" textlink="">
      <cdr:nvSpPr>
        <cdr:cNvPr id="6151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912508" y="1840740"/>
          <a:ext cx="5713942" cy="243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531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0.101</cdr:x>
      <cdr:y>0.68625</cdr:y>
    </cdr:from>
    <cdr:to>
      <cdr:x>0.547</cdr:x>
      <cdr:y>0.68625</cdr:y>
    </cdr:to>
    <cdr:sp macro="" textlink="">
      <cdr:nvSpPr>
        <cdr:cNvPr id="122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866785" y="4006894"/>
          <a:ext cx="382758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0.7295</cdr:x>
      <cdr:y>0.68625</cdr:y>
    </cdr:from>
    <cdr:to>
      <cdr:x>0.9875</cdr:x>
      <cdr:y>0.68625</cdr:y>
    </cdr:to>
    <cdr:sp macro="" textlink="">
      <cdr:nvSpPr>
        <cdr:cNvPr id="1229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260587" y="4006894"/>
          <a:ext cx="221416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0.167</cdr:x>
      <cdr:y>0.66775</cdr:y>
    </cdr:from>
    <cdr:to>
      <cdr:x>0.32575</cdr:x>
      <cdr:y>0.702</cdr:y>
    </cdr:to>
    <cdr:sp macro="" textlink="">
      <cdr:nvSpPr>
        <cdr:cNvPr id="122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3198" y="3898875"/>
          <a:ext cx="1362397" cy="19998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Weighted average price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0</xdr:row>
      <xdr:rowOff>0</xdr:rowOff>
    </xdr:from>
    <xdr:to>
      <xdr:col>29</xdr:col>
      <xdr:colOff>304800</xdr:colOff>
      <xdr:row>0</xdr:row>
      <xdr:rowOff>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66675</xdr:colOff>
      <xdr:row>8</xdr:row>
      <xdr:rowOff>114300</xdr:rowOff>
    </xdr:from>
    <xdr:to>
      <xdr:col>28</xdr:col>
      <xdr:colOff>276225</xdr:colOff>
      <xdr:row>32</xdr:row>
      <xdr:rowOff>142875</xdr:rowOff>
    </xdr:to>
    <xdr:graphicFrame macro="">
      <xdr:nvGraphicFramePr>
        <xdr:cNvPr id="133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76200</xdr:colOff>
      <xdr:row>33</xdr:row>
      <xdr:rowOff>47625</xdr:rowOff>
    </xdr:from>
    <xdr:to>
      <xdr:col>30</xdr:col>
      <xdr:colOff>457200</xdr:colOff>
      <xdr:row>56</xdr:row>
      <xdr:rowOff>114300</xdr:rowOff>
    </xdr:to>
    <xdr:graphicFrame macro="">
      <xdr:nvGraphicFramePr>
        <xdr:cNvPr id="1331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0.04717</cdr:x>
      <cdr:y>0.67163</cdr:y>
    </cdr:from>
    <cdr:to>
      <cdr:x>0.53697</cdr:x>
      <cdr:y>0.67163</cdr:y>
    </cdr:to>
    <cdr:sp macro="" textlink="">
      <cdr:nvSpPr>
        <cdr:cNvPr id="1433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23665" y="495768"/>
          <a:ext cx="332794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0.67002</cdr:x>
      <cdr:y>0.67163</cdr:y>
    </cdr:from>
    <cdr:to>
      <cdr:x>0.97577</cdr:x>
      <cdr:y>0.67163</cdr:y>
    </cdr:to>
    <cdr:sp macro="" textlink="">
      <cdr:nvSpPr>
        <cdr:cNvPr id="1433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55584" y="495768"/>
          <a:ext cx="207745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0.10014</cdr:x>
      <cdr:y>0.66467</cdr:y>
    </cdr:from>
    <cdr:to>
      <cdr:x>0.30069</cdr:x>
      <cdr:y>0.93746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3579" y="490662"/>
          <a:ext cx="1362651" cy="20006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0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50" b="0" i="0" u="none" strike="noStrike" baseline="0">
              <a:solidFill>
                <a:srgbClr val="000000"/>
              </a:solidFill>
              <a:latin typeface="Arial"/>
              <a:cs typeface="Arial"/>
            </a:rPr>
            <a:t>Weighted average price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6</xdr:row>
      <xdr:rowOff>0</xdr:rowOff>
    </xdr:from>
    <xdr:to>
      <xdr:col>29</xdr:col>
      <xdr:colOff>304800</xdr:colOff>
      <xdr:row>31</xdr:row>
      <xdr:rowOff>95250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zoomScale="75" workbookViewId="0"/>
  </sheetViews>
  <sheetFormatPr defaultRowHeight="12.75" x14ac:dyDescent="0.2"/>
  <cols>
    <col min="1" max="1" width="20.5703125" customWidth="1"/>
    <col min="2" max="2" width="11.85546875" customWidth="1"/>
    <col min="3" max="3" width="11.85546875" style="2" customWidth="1"/>
    <col min="4" max="5" width="13.85546875" customWidth="1"/>
    <col min="6" max="6" width="11.85546875" style="2" customWidth="1"/>
    <col min="7" max="8" width="16.42578125" customWidth="1"/>
    <col min="9" max="9" width="15.42578125" style="2" customWidth="1"/>
    <col min="10" max="11" width="15.7109375" style="3" customWidth="1"/>
    <col min="12" max="12" width="13.85546875" style="2" customWidth="1"/>
    <col min="13" max="13" width="20.28515625" style="3" customWidth="1"/>
    <col min="14" max="14" width="11.28515625" style="4" customWidth="1"/>
    <col min="15" max="15" width="11.28515625" customWidth="1"/>
  </cols>
  <sheetData>
    <row r="1" spans="1:17" ht="15.75" x14ac:dyDescent="0.25">
      <c r="A1" s="75" t="s">
        <v>169</v>
      </c>
    </row>
    <row r="2" spans="1:17" x14ac:dyDescent="0.2">
      <c r="A2" s="56"/>
      <c r="B2" s="47" t="s">
        <v>146</v>
      </c>
      <c r="C2" s="48"/>
      <c r="D2" s="49"/>
      <c r="E2" s="58"/>
      <c r="F2" s="62" t="s">
        <v>163</v>
      </c>
      <c r="G2" s="63"/>
      <c r="H2" s="63"/>
      <c r="I2" s="62"/>
      <c r="J2" s="64"/>
      <c r="K2" s="65"/>
      <c r="L2" s="65"/>
      <c r="M2" s="65"/>
      <c r="N2" s="65"/>
      <c r="O2" s="65"/>
      <c r="P2" s="65"/>
      <c r="Q2" s="65"/>
    </row>
    <row r="3" spans="1:17" s="46" customFormat="1" ht="38.25" x14ac:dyDescent="0.2">
      <c r="A3" s="61"/>
      <c r="B3" s="76" t="s">
        <v>147</v>
      </c>
      <c r="C3" s="77" t="s">
        <v>159</v>
      </c>
      <c r="D3" s="78" t="s">
        <v>148</v>
      </c>
      <c r="E3" s="80" t="s">
        <v>170</v>
      </c>
      <c r="F3" s="66" t="s">
        <v>147</v>
      </c>
      <c r="G3" s="67" t="s">
        <v>159</v>
      </c>
      <c r="H3" s="66" t="s">
        <v>148</v>
      </c>
      <c r="I3" s="66" t="s">
        <v>147</v>
      </c>
      <c r="J3" s="67" t="s">
        <v>159</v>
      </c>
      <c r="K3" s="66" t="s">
        <v>148</v>
      </c>
      <c r="L3" s="65"/>
      <c r="M3" s="65"/>
      <c r="N3" s="65"/>
      <c r="O3" s="65"/>
      <c r="P3" s="65"/>
      <c r="Q3" s="65"/>
    </row>
    <row r="4" spans="1:17" x14ac:dyDescent="0.2">
      <c r="A4" s="57" t="s">
        <v>7</v>
      </c>
      <c r="B4" s="50">
        <f>Data!N8</f>
        <v>224.97511482720179</v>
      </c>
      <c r="C4" s="40"/>
      <c r="D4" s="51" t="s">
        <v>149</v>
      </c>
      <c r="E4" s="79">
        <f>Data!L8</f>
        <v>3139500</v>
      </c>
      <c r="F4" s="62">
        <v>1</v>
      </c>
      <c r="G4" s="63"/>
      <c r="H4" s="63"/>
      <c r="I4" s="62">
        <f>+$E4*F4/1000</f>
        <v>3139.5</v>
      </c>
      <c r="J4" s="62"/>
      <c r="K4" s="62"/>
      <c r="L4" s="65"/>
      <c r="M4" s="65" t="s">
        <v>168</v>
      </c>
      <c r="N4" s="68">
        <f>$D$18</f>
        <v>374.87921289577343</v>
      </c>
      <c r="O4" s="65"/>
      <c r="P4" s="65"/>
      <c r="Q4" s="65"/>
    </row>
    <row r="5" spans="1:17" x14ac:dyDescent="0.2">
      <c r="A5" s="57" t="s">
        <v>150</v>
      </c>
      <c r="B5" s="50">
        <f>Data!N9</f>
        <v>278.20350309051543</v>
      </c>
      <c r="C5" s="40"/>
      <c r="D5" s="40"/>
      <c r="E5" s="59">
        <f>Data!L9</f>
        <v>1119069</v>
      </c>
      <c r="F5" s="62">
        <v>1</v>
      </c>
      <c r="G5" s="63"/>
      <c r="H5" s="63"/>
      <c r="I5" s="62">
        <f>+$E5*F5/1000</f>
        <v>1119.069</v>
      </c>
      <c r="J5" s="62"/>
      <c r="K5" s="62"/>
      <c r="L5" s="65"/>
      <c r="M5" s="65" t="s">
        <v>167</v>
      </c>
      <c r="N5" s="68">
        <f>$C$18</f>
        <v>369.96823705224671</v>
      </c>
      <c r="O5" s="65"/>
      <c r="P5" s="65"/>
      <c r="Q5" s="65"/>
    </row>
    <row r="6" spans="1:17" x14ac:dyDescent="0.2">
      <c r="A6" s="57" t="s">
        <v>151</v>
      </c>
      <c r="B6" s="50">
        <f>Data!N10</f>
        <v>239.62561667418962</v>
      </c>
      <c r="C6" s="40"/>
      <c r="D6" s="40"/>
      <c r="E6" s="59">
        <f>Data!L10</f>
        <v>881746</v>
      </c>
      <c r="F6" s="62">
        <v>1</v>
      </c>
      <c r="G6" s="63"/>
      <c r="H6" s="63"/>
      <c r="I6" s="62">
        <f>+$E6*F6/1000</f>
        <v>881.74599999999998</v>
      </c>
      <c r="J6" s="62"/>
      <c r="K6" s="62"/>
      <c r="L6" s="65"/>
      <c r="M6" s="65" t="s">
        <v>160</v>
      </c>
      <c r="N6" s="68">
        <f>+$D$14</f>
        <v>270.14656209264109</v>
      </c>
      <c r="O6" s="65"/>
      <c r="P6" s="65"/>
      <c r="Q6" s="65"/>
    </row>
    <row r="7" spans="1:17" x14ac:dyDescent="0.2">
      <c r="A7" s="57" t="s">
        <v>152</v>
      </c>
      <c r="B7" s="50">
        <f>Data!N11</f>
        <v>145.5297233535866</v>
      </c>
      <c r="C7" s="40"/>
      <c r="D7" s="40"/>
      <c r="E7" s="59">
        <f>Data!L11</f>
        <v>808758</v>
      </c>
      <c r="F7" s="62">
        <v>1</v>
      </c>
      <c r="G7" s="63"/>
      <c r="H7" s="63"/>
      <c r="I7" s="62">
        <f>+$E7*F7/1000</f>
        <v>808.75800000000004</v>
      </c>
      <c r="J7" s="62"/>
      <c r="K7" s="62"/>
      <c r="L7" s="65"/>
      <c r="M7" s="65" t="s">
        <v>166</v>
      </c>
      <c r="N7" s="68">
        <f>+$C$15</f>
        <v>243.81032132986434</v>
      </c>
      <c r="O7" s="65"/>
      <c r="P7" s="65"/>
      <c r="Q7" s="65"/>
    </row>
    <row r="8" spans="1:17" x14ac:dyDescent="0.2">
      <c r="A8" s="57" t="s">
        <v>153</v>
      </c>
      <c r="B8" s="52"/>
      <c r="C8" s="40"/>
      <c r="D8" s="53">
        <f>Data!N12</f>
        <v>292.28471133325638</v>
      </c>
      <c r="E8" s="59">
        <f>Data!L12</f>
        <v>805479</v>
      </c>
      <c r="F8" s="62"/>
      <c r="G8" s="63"/>
      <c r="H8" s="63">
        <v>1</v>
      </c>
      <c r="I8" s="62"/>
      <c r="J8" s="62"/>
      <c r="K8" s="62">
        <f>+$E8*H8/1000</f>
        <v>805.47900000000004</v>
      </c>
      <c r="L8" s="65"/>
      <c r="M8" s="65" t="s">
        <v>165</v>
      </c>
      <c r="N8" s="68">
        <f>$B$18</f>
        <v>227.05610796155</v>
      </c>
      <c r="O8" s="65"/>
      <c r="P8" s="65"/>
      <c r="Q8" s="65"/>
    </row>
    <row r="9" spans="1:17" x14ac:dyDescent="0.2">
      <c r="A9" s="57" t="s">
        <v>19</v>
      </c>
      <c r="B9" s="52"/>
      <c r="C9" s="40"/>
      <c r="D9" s="53">
        <f>Data!N13</f>
        <v>497.86543040091971</v>
      </c>
      <c r="E9" s="59">
        <f>Data!L13</f>
        <v>804301.72</v>
      </c>
      <c r="F9" s="62"/>
      <c r="G9" s="63"/>
      <c r="H9" s="63">
        <v>1</v>
      </c>
      <c r="I9" s="62"/>
      <c r="J9" s="62"/>
      <c r="K9" s="62">
        <f>+$E9*H9/1000</f>
        <v>804.30171999999993</v>
      </c>
      <c r="L9" s="65"/>
      <c r="M9" s="65"/>
      <c r="N9" s="65"/>
      <c r="O9" s="65"/>
      <c r="P9" s="65"/>
      <c r="Q9" s="65"/>
    </row>
    <row r="10" spans="1:17" x14ac:dyDescent="0.2">
      <c r="A10" s="57" t="s">
        <v>154</v>
      </c>
      <c r="B10" s="52"/>
      <c r="C10" s="53">
        <f>Data!N14</f>
        <v>434.65651090839543</v>
      </c>
      <c r="D10" s="40"/>
      <c r="E10" s="59">
        <f>Data!L14</f>
        <v>739843</v>
      </c>
      <c r="F10" s="62"/>
      <c r="G10" s="63">
        <v>1</v>
      </c>
      <c r="H10" s="63"/>
      <c r="I10" s="62"/>
      <c r="J10" s="62">
        <f>+$E10*G10/1000</f>
        <v>739.84299999999996</v>
      </c>
      <c r="K10" s="62"/>
      <c r="L10" s="65"/>
      <c r="M10" s="65"/>
      <c r="N10" s="65"/>
      <c r="O10" s="65"/>
      <c r="P10" s="65"/>
      <c r="Q10" s="65"/>
    </row>
    <row r="11" spans="1:17" x14ac:dyDescent="0.2">
      <c r="A11" s="57" t="s">
        <v>155</v>
      </c>
      <c r="B11" s="52"/>
      <c r="C11" s="40"/>
      <c r="D11" s="53">
        <f>Data!N15</f>
        <v>304.64108825009106</v>
      </c>
      <c r="E11" s="59">
        <f>Data!L15</f>
        <v>461144</v>
      </c>
      <c r="F11" s="62"/>
      <c r="G11" s="63"/>
      <c r="H11" s="63">
        <v>1</v>
      </c>
      <c r="I11" s="62"/>
      <c r="J11" s="62"/>
      <c r="K11" s="62">
        <f>+$E11*H11/1000</f>
        <v>461.14400000000001</v>
      </c>
      <c r="L11" s="65"/>
      <c r="M11" s="65"/>
      <c r="N11" s="65"/>
      <c r="O11" s="65"/>
      <c r="P11" s="65"/>
      <c r="Q11" s="65"/>
    </row>
    <row r="12" spans="1:17" x14ac:dyDescent="0.2">
      <c r="A12" s="57" t="s">
        <v>156</v>
      </c>
      <c r="B12" s="50">
        <f>Data!N16</f>
        <v>236.2947279477265</v>
      </c>
      <c r="C12" s="40"/>
      <c r="D12" s="40"/>
      <c r="E12" s="59">
        <f>Data!L16</f>
        <v>448964.82</v>
      </c>
      <c r="F12" s="62">
        <v>1</v>
      </c>
      <c r="G12" s="63"/>
      <c r="H12" s="63"/>
      <c r="I12" s="62">
        <f>+$E12*F12/1000</f>
        <v>448.96482000000003</v>
      </c>
      <c r="J12" s="62"/>
      <c r="K12" s="62"/>
      <c r="L12" s="65"/>
      <c r="M12" s="65"/>
      <c r="N12" s="65"/>
      <c r="O12" s="65"/>
      <c r="P12" s="65"/>
      <c r="Q12" s="65"/>
    </row>
    <row r="13" spans="1:17" x14ac:dyDescent="0.2">
      <c r="A13" s="57" t="s">
        <v>157</v>
      </c>
      <c r="B13" s="52"/>
      <c r="C13" s="53">
        <f>Data!N17</f>
        <v>227.31711366386685</v>
      </c>
      <c r="D13" s="40"/>
      <c r="E13" s="59">
        <f>Data!L17</f>
        <v>335498</v>
      </c>
      <c r="F13" s="62"/>
      <c r="G13" s="63">
        <v>1</v>
      </c>
      <c r="H13" s="63"/>
      <c r="I13" s="62"/>
      <c r="J13" s="62">
        <f>+$E13*G13/1000</f>
        <v>335.49799999999999</v>
      </c>
      <c r="K13" s="62"/>
      <c r="L13" s="65"/>
      <c r="M13" s="65"/>
      <c r="N13" s="65"/>
      <c r="O13" s="65"/>
      <c r="P13" s="65"/>
      <c r="Q13" s="65"/>
    </row>
    <row r="14" spans="1:17" x14ac:dyDescent="0.2">
      <c r="A14" s="57" t="s">
        <v>162</v>
      </c>
      <c r="B14" s="52"/>
      <c r="C14" s="54"/>
      <c r="D14" s="54">
        <f>SUMIF(Data!$O$18:$O$73,"=public",Data!$M$18:$M$73)/E14</f>
        <v>270.14656209264109</v>
      </c>
      <c r="E14" s="60">
        <f>SUMIF(Data!$O$18:$O$73,"=public",Data!$L$18:$L$73)</f>
        <v>886886.9</v>
      </c>
      <c r="F14" s="62"/>
      <c r="G14" s="63"/>
      <c r="H14" s="63">
        <v>1</v>
      </c>
      <c r="I14" s="62"/>
      <c r="J14" s="62"/>
      <c r="K14" s="62">
        <f>+$E14*H14/1000</f>
        <v>886.88689999999997</v>
      </c>
      <c r="L14" s="65"/>
      <c r="M14" s="65"/>
      <c r="N14" s="65"/>
      <c r="O14" s="65"/>
      <c r="P14" s="65"/>
      <c r="Q14" s="65"/>
    </row>
    <row r="15" spans="1:17" x14ac:dyDescent="0.2">
      <c r="A15" s="57" t="s">
        <v>161</v>
      </c>
      <c r="B15" s="52"/>
      <c r="C15" s="54">
        <f>SUMIF(Data!$O$18:$O$73,"=private",Data!$M$18:$M$73)/E15</f>
        <v>243.81032132986434</v>
      </c>
      <c r="D15" s="53"/>
      <c r="E15" s="60">
        <f>SUMIF(Data!$O$18:$O$73,"=private",Data!$L$18:$L$73)</f>
        <v>2453796.1999999997</v>
      </c>
      <c r="F15" s="62"/>
      <c r="G15" s="63">
        <v>1</v>
      </c>
      <c r="H15" s="63"/>
      <c r="I15" s="62"/>
      <c r="J15" s="62">
        <f>+$E15*G15/1000</f>
        <v>2453.7961999999998</v>
      </c>
      <c r="K15" s="62"/>
      <c r="L15" s="65"/>
      <c r="M15" s="65"/>
      <c r="N15" s="65"/>
      <c r="O15" s="65"/>
      <c r="P15" s="65"/>
      <c r="Q15" s="65"/>
    </row>
    <row r="16" spans="1:17" x14ac:dyDescent="0.2">
      <c r="A16" s="57"/>
      <c r="B16" s="52"/>
      <c r="C16" s="40"/>
      <c r="D16" s="55"/>
      <c r="E16" s="57"/>
      <c r="F16" s="62"/>
      <c r="G16" s="63"/>
      <c r="H16" s="63"/>
      <c r="I16" s="62"/>
      <c r="J16" s="64"/>
      <c r="K16" s="64"/>
      <c r="L16" s="65"/>
      <c r="M16" s="65"/>
      <c r="N16" s="65"/>
      <c r="O16" s="65"/>
      <c r="P16" s="65"/>
      <c r="Q16" s="65"/>
    </row>
    <row r="17" spans="1:5" x14ac:dyDescent="0.2">
      <c r="A17" s="69" t="s">
        <v>158</v>
      </c>
      <c r="B17" s="72">
        <f>SUMPRODUCT(B4:B15,$E$4:$E$15)/SUMPRODUCT($E$4:$E$15,F4:F15)</f>
        <v>227.05610796155</v>
      </c>
      <c r="C17" s="70">
        <f>SUMPRODUCT(C4:C15,$E$4:$E$15)/SUMPRODUCT($E$4:$E$15,G4:G15)</f>
        <v>282.25109922051206</v>
      </c>
      <c r="D17" s="74">
        <f>SUMPRODUCT(D4:D15,$E$4:$E$15)/SUMPRODUCT($E$4:$E$15,H4:H15)</f>
        <v>343.47558483119354</v>
      </c>
      <c r="E17" s="73">
        <f>SUM(E4:E15)</f>
        <v>12884986.639999999</v>
      </c>
    </row>
    <row r="18" spans="1:5" x14ac:dyDescent="0.2">
      <c r="A18" s="69" t="s">
        <v>164</v>
      </c>
      <c r="B18" s="72">
        <f>B17</f>
        <v>227.05610796155</v>
      </c>
      <c r="C18" s="70">
        <f>SUMPRODUCT(C4:C13,$E$4:$E$13)/SUMPRODUCT($E$4:$E$13,G4:G13)</f>
        <v>369.96823705224671</v>
      </c>
      <c r="D18" s="74">
        <f>SUMPRODUCT(D4:D13,$E$4:$E$13)/SUMPRODUCT($E$4:$E$13,H4:H13)</f>
        <v>374.87921289577343</v>
      </c>
      <c r="E18" s="71"/>
    </row>
  </sheetData>
  <printOptions horizontalCentered="1"/>
  <pageMargins left="0.75" right="0.75" top="1" bottom="1" header="0.5" footer="0.5"/>
  <pageSetup scale="78" fitToWidth="2" orientation="portrait" horizontalDpi="300" verticalDpi="300" r:id="rId1"/>
  <headerFooter alignWithMargins="0">
    <oddHeader>&amp;L&amp;F  &amp;A&amp;R&amp;D  &amp;T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74"/>
  <sheetViews>
    <sheetView zoomScale="75" workbookViewId="0"/>
  </sheetViews>
  <sheetFormatPr defaultRowHeight="12.75" x14ac:dyDescent="0.2"/>
  <cols>
    <col min="1" max="1" width="39.7109375" customWidth="1"/>
    <col min="3" max="11" width="14.5703125" hidden="1" customWidth="1"/>
    <col min="12" max="14" width="14.5703125" customWidth="1"/>
    <col min="16" max="16" width="3.5703125" customWidth="1"/>
    <col min="17" max="17" width="9.5703125" customWidth="1"/>
    <col min="18" max="18" width="10.42578125" bestFit="1" customWidth="1"/>
  </cols>
  <sheetData>
    <row r="6" spans="1:15" ht="13.5" thickBot="1" x14ac:dyDescent="0.25"/>
    <row r="7" spans="1:15" ht="18.75" thickBot="1" x14ac:dyDescent="0.3">
      <c r="C7" s="84" t="s">
        <v>0</v>
      </c>
      <c r="D7" s="85"/>
      <c r="E7" s="86"/>
      <c r="F7" s="84" t="s">
        <v>1</v>
      </c>
      <c r="G7" s="87"/>
      <c r="H7" s="88"/>
      <c r="I7" s="84" t="s">
        <v>2</v>
      </c>
      <c r="J7" s="85"/>
      <c r="K7" s="86"/>
      <c r="L7" s="89" t="s">
        <v>3</v>
      </c>
      <c r="M7" s="90"/>
      <c r="N7" s="91"/>
    </row>
    <row r="8" spans="1:15" ht="13.5" thickBot="1" x14ac:dyDescent="0.25">
      <c r="A8" s="5"/>
      <c r="B8" s="6"/>
      <c r="C8" s="7" t="s">
        <v>4</v>
      </c>
      <c r="D8" s="8" t="s">
        <v>5</v>
      </c>
      <c r="E8" s="9" t="s">
        <v>6</v>
      </c>
      <c r="F8" s="7" t="s">
        <v>4</v>
      </c>
      <c r="G8" s="8" t="s">
        <v>5</v>
      </c>
      <c r="H8" s="9" t="s">
        <v>6</v>
      </c>
      <c r="I8" s="7" t="s">
        <v>4</v>
      </c>
      <c r="J8" s="10" t="s">
        <v>5</v>
      </c>
      <c r="K8" s="9" t="s">
        <v>6</v>
      </c>
      <c r="L8" s="7" t="s">
        <v>4</v>
      </c>
      <c r="M8" s="10" t="s">
        <v>5</v>
      </c>
      <c r="N8" s="11" t="s">
        <v>6</v>
      </c>
    </row>
    <row r="9" spans="1:15" x14ac:dyDescent="0.2">
      <c r="A9" s="12" t="s">
        <v>175</v>
      </c>
      <c r="B9" s="13" t="s">
        <v>106</v>
      </c>
      <c r="C9" s="14">
        <v>3765</v>
      </c>
      <c r="D9" s="15">
        <v>2390850</v>
      </c>
      <c r="E9" s="16">
        <v>635.0199203187251</v>
      </c>
      <c r="F9" s="17">
        <v>105</v>
      </c>
      <c r="G9" s="15">
        <v>63375</v>
      </c>
      <c r="H9" s="16">
        <v>603.57142857142856</v>
      </c>
      <c r="I9" s="17">
        <v>0</v>
      </c>
      <c r="J9" s="15">
        <v>0</v>
      </c>
      <c r="K9" s="15">
        <v>0</v>
      </c>
      <c r="L9" s="18">
        <v>3870</v>
      </c>
      <c r="M9" s="19">
        <v>2454225</v>
      </c>
      <c r="N9" s="20">
        <v>634.16666666666663</v>
      </c>
      <c r="O9" s="28" t="s">
        <v>18</v>
      </c>
    </row>
    <row r="10" spans="1:15" x14ac:dyDescent="0.2">
      <c r="A10" s="12" t="s">
        <v>131</v>
      </c>
      <c r="B10" s="13" t="s">
        <v>132</v>
      </c>
      <c r="C10" s="21">
        <v>0</v>
      </c>
      <c r="D10" s="22">
        <v>0</v>
      </c>
      <c r="E10" s="23">
        <v>0</v>
      </c>
      <c r="F10" s="24">
        <v>175</v>
      </c>
      <c r="G10" s="22">
        <v>87500</v>
      </c>
      <c r="H10" s="23">
        <v>500</v>
      </c>
      <c r="I10" s="24">
        <v>0</v>
      </c>
      <c r="J10" s="22">
        <v>0</v>
      </c>
      <c r="K10" s="22">
        <v>0</v>
      </c>
      <c r="L10" s="25">
        <v>175</v>
      </c>
      <c r="M10" s="26">
        <v>87500</v>
      </c>
      <c r="N10" s="27">
        <v>500</v>
      </c>
      <c r="O10" s="28" t="s">
        <v>18</v>
      </c>
    </row>
    <row r="11" spans="1:15" x14ac:dyDescent="0.2">
      <c r="A11" s="12" t="s">
        <v>19</v>
      </c>
      <c r="B11" s="13" t="s">
        <v>20</v>
      </c>
      <c r="C11" s="21">
        <v>162716</v>
      </c>
      <c r="D11" s="22">
        <v>77185725</v>
      </c>
      <c r="E11" s="23">
        <v>474.35854494948251</v>
      </c>
      <c r="F11" s="24">
        <v>359167</v>
      </c>
      <c r="G11" s="22">
        <v>183583504</v>
      </c>
      <c r="H11" s="23">
        <v>511.13689175230462</v>
      </c>
      <c r="I11" s="24">
        <v>282418.71999999997</v>
      </c>
      <c r="J11" s="22">
        <v>139664793</v>
      </c>
      <c r="K11" s="22">
        <v>494.53093265205655</v>
      </c>
      <c r="L11" s="25">
        <v>804301.72</v>
      </c>
      <c r="M11" s="26">
        <v>400434022</v>
      </c>
      <c r="N11" s="27">
        <v>497.86543040091971</v>
      </c>
      <c r="O11" s="28" t="s">
        <v>18</v>
      </c>
    </row>
    <row r="12" spans="1:15" x14ac:dyDescent="0.2">
      <c r="A12" s="12" t="s">
        <v>103</v>
      </c>
      <c r="B12" s="13" t="s">
        <v>104</v>
      </c>
      <c r="C12" s="21">
        <v>246</v>
      </c>
      <c r="D12" s="22">
        <v>127075</v>
      </c>
      <c r="E12" s="23">
        <v>516.56504065040656</v>
      </c>
      <c r="F12" s="24">
        <v>2818</v>
      </c>
      <c r="G12" s="22">
        <v>1202285</v>
      </c>
      <c r="H12" s="23">
        <v>426.64478353442155</v>
      </c>
      <c r="I12" s="24">
        <v>2825</v>
      </c>
      <c r="J12" s="22">
        <v>1470425</v>
      </c>
      <c r="K12" s="22">
        <v>520.50442477876106</v>
      </c>
      <c r="L12" s="25">
        <v>5889</v>
      </c>
      <c r="M12" s="26">
        <v>2799785</v>
      </c>
      <c r="N12" s="27">
        <v>475.42621837323821</v>
      </c>
      <c r="O12" s="28" t="s">
        <v>18</v>
      </c>
    </row>
    <row r="13" spans="1:15" x14ac:dyDescent="0.2">
      <c r="A13" s="12" t="s">
        <v>45</v>
      </c>
      <c r="B13" s="13" t="s">
        <v>46</v>
      </c>
      <c r="C13" s="21">
        <v>44322</v>
      </c>
      <c r="D13" s="22">
        <v>22041125</v>
      </c>
      <c r="E13" s="23">
        <v>497.29536122016157</v>
      </c>
      <c r="F13" s="24">
        <v>65473</v>
      </c>
      <c r="G13" s="22">
        <v>29465125</v>
      </c>
      <c r="H13" s="23">
        <v>450.03474714767918</v>
      </c>
      <c r="I13" s="24">
        <v>42055</v>
      </c>
      <c r="J13" s="22">
        <v>14149375</v>
      </c>
      <c r="K13" s="22">
        <v>336.44929259303291</v>
      </c>
      <c r="L13" s="25">
        <v>151850</v>
      </c>
      <c r="M13" s="26">
        <v>65655625</v>
      </c>
      <c r="N13" s="27">
        <v>432.37158379980241</v>
      </c>
      <c r="O13" s="28" t="s">
        <v>18</v>
      </c>
    </row>
    <row r="14" spans="1:15" x14ac:dyDescent="0.2">
      <c r="A14" s="12" t="s">
        <v>53</v>
      </c>
      <c r="B14" s="13" t="s">
        <v>54</v>
      </c>
      <c r="C14" s="21">
        <v>2500</v>
      </c>
      <c r="D14" s="22">
        <v>1170000</v>
      </c>
      <c r="E14" s="23">
        <v>468</v>
      </c>
      <c r="F14" s="24">
        <v>29125</v>
      </c>
      <c r="G14" s="22">
        <v>9984000</v>
      </c>
      <c r="H14" s="23">
        <v>342.79828326180257</v>
      </c>
      <c r="I14" s="24">
        <v>59584</v>
      </c>
      <c r="J14" s="22">
        <v>20602940</v>
      </c>
      <c r="K14" s="22">
        <v>345.77973952738989</v>
      </c>
      <c r="L14" s="25">
        <v>91209</v>
      </c>
      <c r="M14" s="26">
        <v>31756940</v>
      </c>
      <c r="N14" s="27">
        <v>348.17770176188753</v>
      </c>
      <c r="O14" s="28" t="s">
        <v>18</v>
      </c>
    </row>
    <row r="15" spans="1:15" x14ac:dyDescent="0.2">
      <c r="A15" s="12" t="s">
        <v>94</v>
      </c>
      <c r="B15" s="13" t="s">
        <v>94</v>
      </c>
      <c r="C15" s="21">
        <v>0</v>
      </c>
      <c r="D15" s="22">
        <v>0</v>
      </c>
      <c r="E15" s="23">
        <v>0</v>
      </c>
      <c r="F15" s="24">
        <v>5369</v>
      </c>
      <c r="G15" s="22">
        <v>2213120</v>
      </c>
      <c r="H15" s="23">
        <v>412.20338983050846</v>
      </c>
      <c r="I15" s="24">
        <v>9388</v>
      </c>
      <c r="J15" s="22">
        <v>2680925</v>
      </c>
      <c r="K15" s="22">
        <v>285.56934384320408</v>
      </c>
      <c r="L15" s="25">
        <v>14757</v>
      </c>
      <c r="M15" s="26">
        <v>4894045</v>
      </c>
      <c r="N15" s="27">
        <v>331.64227146438981</v>
      </c>
      <c r="O15" s="28" t="s">
        <v>18</v>
      </c>
    </row>
    <row r="16" spans="1:15" x14ac:dyDescent="0.2">
      <c r="A16" s="12" t="s">
        <v>72</v>
      </c>
      <c r="B16" s="13" t="s">
        <v>72</v>
      </c>
      <c r="C16" s="21">
        <v>75</v>
      </c>
      <c r="D16" s="22">
        <v>14250</v>
      </c>
      <c r="E16" s="23">
        <v>190</v>
      </c>
      <c r="F16" s="24">
        <v>12495</v>
      </c>
      <c r="G16" s="22">
        <v>4861375</v>
      </c>
      <c r="H16" s="23">
        <v>389.0656262505002</v>
      </c>
      <c r="I16" s="24">
        <v>34985</v>
      </c>
      <c r="J16" s="22">
        <v>10833600</v>
      </c>
      <c r="K16" s="22">
        <v>309.66414177504646</v>
      </c>
      <c r="L16" s="25">
        <v>47555</v>
      </c>
      <c r="M16" s="26">
        <v>15709225</v>
      </c>
      <c r="N16" s="27">
        <v>330.3380296498791</v>
      </c>
      <c r="O16" s="28" t="s">
        <v>18</v>
      </c>
    </row>
    <row r="17" spans="1:15" x14ac:dyDescent="0.2">
      <c r="A17" s="12" t="s">
        <v>79</v>
      </c>
      <c r="B17" s="13" t="s">
        <v>80</v>
      </c>
      <c r="C17" s="21">
        <v>14400</v>
      </c>
      <c r="D17" s="22">
        <v>5400000</v>
      </c>
      <c r="E17" s="23">
        <v>375</v>
      </c>
      <c r="F17" s="24">
        <v>0</v>
      </c>
      <c r="G17" s="22">
        <v>0</v>
      </c>
      <c r="H17" s="23">
        <v>0</v>
      </c>
      <c r="I17" s="24">
        <v>12925</v>
      </c>
      <c r="J17" s="22">
        <v>3535050</v>
      </c>
      <c r="K17" s="22">
        <v>273.50483558994199</v>
      </c>
      <c r="L17" s="25">
        <v>27325</v>
      </c>
      <c r="M17" s="26">
        <v>8935050</v>
      </c>
      <c r="N17" s="27">
        <v>326.9917657822507</v>
      </c>
      <c r="O17" s="28" t="s">
        <v>18</v>
      </c>
    </row>
    <row r="18" spans="1:15" x14ac:dyDescent="0.2">
      <c r="A18" s="12" t="s">
        <v>155</v>
      </c>
      <c r="B18" s="13" t="s">
        <v>24</v>
      </c>
      <c r="C18" s="21">
        <v>0</v>
      </c>
      <c r="D18" s="22">
        <v>0</v>
      </c>
      <c r="E18" s="23">
        <v>0</v>
      </c>
      <c r="F18" s="24">
        <v>100838</v>
      </c>
      <c r="G18" s="22">
        <v>30633830</v>
      </c>
      <c r="H18" s="23">
        <v>303.79251869334973</v>
      </c>
      <c r="I18" s="24">
        <v>360306</v>
      </c>
      <c r="J18" s="22">
        <v>109849580</v>
      </c>
      <c r="K18" s="22">
        <v>304.87857543310406</v>
      </c>
      <c r="L18" s="25">
        <v>461144</v>
      </c>
      <c r="M18" s="26">
        <v>140483410</v>
      </c>
      <c r="N18" s="27">
        <v>304.64108825009106</v>
      </c>
      <c r="O18" s="28" t="s">
        <v>18</v>
      </c>
    </row>
    <row r="19" spans="1:15" x14ac:dyDescent="0.2">
      <c r="A19" s="12" t="s">
        <v>153</v>
      </c>
      <c r="B19" s="13" t="s">
        <v>17</v>
      </c>
      <c r="C19" s="21">
        <v>205673</v>
      </c>
      <c r="D19" s="22">
        <v>53023046</v>
      </c>
      <c r="E19" s="23">
        <v>257.80265761670222</v>
      </c>
      <c r="F19" s="24">
        <v>456974</v>
      </c>
      <c r="G19" s="22">
        <v>137185915</v>
      </c>
      <c r="H19" s="23">
        <v>300.20507731293247</v>
      </c>
      <c r="I19" s="24">
        <v>142832</v>
      </c>
      <c r="J19" s="22">
        <v>45220236</v>
      </c>
      <c r="K19" s="22">
        <v>316.59737313767221</v>
      </c>
      <c r="L19" s="25">
        <v>805479</v>
      </c>
      <c r="M19" s="26">
        <v>235429197</v>
      </c>
      <c r="N19" s="27">
        <v>292.28471133325638</v>
      </c>
      <c r="O19" s="28" t="s">
        <v>18</v>
      </c>
    </row>
    <row r="20" spans="1:15" x14ac:dyDescent="0.2">
      <c r="A20" s="12" t="s">
        <v>176</v>
      </c>
      <c r="B20" s="13" t="s">
        <v>126</v>
      </c>
      <c r="C20" s="21">
        <v>400</v>
      </c>
      <c r="D20" s="22">
        <v>116000</v>
      </c>
      <c r="E20" s="23">
        <v>290</v>
      </c>
      <c r="F20" s="24">
        <v>0</v>
      </c>
      <c r="G20" s="22">
        <v>0</v>
      </c>
      <c r="H20" s="23">
        <v>0</v>
      </c>
      <c r="I20" s="24">
        <v>0</v>
      </c>
      <c r="J20" s="22">
        <v>0</v>
      </c>
      <c r="K20" s="22">
        <v>0</v>
      </c>
      <c r="L20" s="25">
        <v>400</v>
      </c>
      <c r="M20" s="26">
        <v>116000</v>
      </c>
      <c r="N20" s="27">
        <v>290</v>
      </c>
      <c r="O20" s="28" t="s">
        <v>18</v>
      </c>
    </row>
    <row r="21" spans="1:15" x14ac:dyDescent="0.2">
      <c r="A21" s="12" t="s">
        <v>77</v>
      </c>
      <c r="B21" s="13" t="s">
        <v>78</v>
      </c>
      <c r="C21" s="21">
        <v>860</v>
      </c>
      <c r="D21" s="22">
        <v>249400</v>
      </c>
      <c r="E21" s="23">
        <v>290</v>
      </c>
      <c r="F21" s="24">
        <v>7935</v>
      </c>
      <c r="G21" s="22">
        <v>2425075</v>
      </c>
      <c r="H21" s="23">
        <v>305.61751732829237</v>
      </c>
      <c r="I21" s="24">
        <v>20145</v>
      </c>
      <c r="J21" s="22">
        <v>5230050</v>
      </c>
      <c r="K21" s="22">
        <v>259.62025316455697</v>
      </c>
      <c r="L21" s="25">
        <v>28940</v>
      </c>
      <c r="M21" s="26">
        <v>7904525</v>
      </c>
      <c r="N21" s="27">
        <v>273.13493434692469</v>
      </c>
      <c r="O21" s="28" t="s">
        <v>18</v>
      </c>
    </row>
    <row r="22" spans="1:15" x14ac:dyDescent="0.2">
      <c r="A22" s="12" t="s">
        <v>135</v>
      </c>
      <c r="B22" s="13" t="s">
        <v>136</v>
      </c>
      <c r="C22" s="21">
        <v>52</v>
      </c>
      <c r="D22" s="22">
        <v>10400</v>
      </c>
      <c r="E22" s="23">
        <v>200</v>
      </c>
      <c r="F22" s="24">
        <v>13</v>
      </c>
      <c r="G22" s="22">
        <v>6175</v>
      </c>
      <c r="H22" s="23">
        <v>475</v>
      </c>
      <c r="I22" s="24">
        <v>0</v>
      </c>
      <c r="J22" s="22">
        <v>0</v>
      </c>
      <c r="K22" s="22">
        <v>0</v>
      </c>
      <c r="L22" s="25">
        <v>65</v>
      </c>
      <c r="M22" s="26">
        <v>16575</v>
      </c>
      <c r="N22" s="27">
        <v>255</v>
      </c>
      <c r="O22" s="28" t="s">
        <v>18</v>
      </c>
    </row>
    <row r="23" spans="1:15" x14ac:dyDescent="0.2">
      <c r="A23" s="12" t="s">
        <v>119</v>
      </c>
      <c r="B23" s="13" t="s">
        <v>120</v>
      </c>
      <c r="C23" s="21">
        <v>0</v>
      </c>
      <c r="D23" s="22">
        <v>0</v>
      </c>
      <c r="E23" s="23">
        <v>0</v>
      </c>
      <c r="F23" s="24">
        <v>75</v>
      </c>
      <c r="G23" s="22">
        <v>4500</v>
      </c>
      <c r="H23" s="23">
        <v>60</v>
      </c>
      <c r="I23" s="24">
        <v>665</v>
      </c>
      <c r="J23" s="22">
        <v>183500</v>
      </c>
      <c r="K23" s="22">
        <v>275.93984962406017</v>
      </c>
      <c r="L23" s="25">
        <v>740</v>
      </c>
      <c r="M23" s="26">
        <v>188000</v>
      </c>
      <c r="N23" s="27">
        <v>254.05405405405406</v>
      </c>
      <c r="O23" s="28" t="s">
        <v>18</v>
      </c>
    </row>
    <row r="24" spans="1:15" x14ac:dyDescent="0.2">
      <c r="A24" s="12" t="s">
        <v>97</v>
      </c>
      <c r="B24" s="13" t="s">
        <v>98</v>
      </c>
      <c r="C24" s="21">
        <v>220</v>
      </c>
      <c r="D24" s="22">
        <v>27177</v>
      </c>
      <c r="E24" s="23">
        <v>123.53181818181818</v>
      </c>
      <c r="F24" s="24">
        <v>5180</v>
      </c>
      <c r="G24" s="22">
        <v>1357950</v>
      </c>
      <c r="H24" s="23">
        <v>262.15250965250965</v>
      </c>
      <c r="I24" s="24">
        <v>5275</v>
      </c>
      <c r="J24" s="22">
        <v>1148160</v>
      </c>
      <c r="K24" s="22">
        <v>217.66066350710901</v>
      </c>
      <c r="L24" s="25">
        <v>10675</v>
      </c>
      <c r="M24" s="26">
        <v>2533287</v>
      </c>
      <c r="N24" s="27">
        <v>237.31025761124121</v>
      </c>
      <c r="O24" s="28" t="s">
        <v>18</v>
      </c>
    </row>
    <row r="25" spans="1:15" x14ac:dyDescent="0.2">
      <c r="A25" s="12" t="s">
        <v>94</v>
      </c>
      <c r="B25" s="13" t="s">
        <v>122</v>
      </c>
      <c r="C25" s="21">
        <v>0</v>
      </c>
      <c r="D25" s="22">
        <v>0</v>
      </c>
      <c r="E25" s="23">
        <v>0</v>
      </c>
      <c r="F25" s="24">
        <v>0</v>
      </c>
      <c r="G25" s="22">
        <v>0</v>
      </c>
      <c r="H25" s="23">
        <v>0</v>
      </c>
      <c r="I25" s="24">
        <v>552</v>
      </c>
      <c r="J25" s="22">
        <v>116080</v>
      </c>
      <c r="K25" s="22">
        <v>210.28985507246378</v>
      </c>
      <c r="L25" s="25">
        <v>552</v>
      </c>
      <c r="M25" s="26">
        <v>116080</v>
      </c>
      <c r="N25" s="27">
        <v>210.28985507246378</v>
      </c>
      <c r="O25" s="28" t="s">
        <v>18</v>
      </c>
    </row>
    <row r="26" spans="1:15" x14ac:dyDescent="0.2">
      <c r="A26" s="12" t="s">
        <v>30</v>
      </c>
      <c r="B26" s="13" t="s">
        <v>30</v>
      </c>
      <c r="C26" s="21">
        <v>81301.899999999994</v>
      </c>
      <c r="D26" s="22">
        <v>18050264</v>
      </c>
      <c r="E26" s="23">
        <v>222.0152788557217</v>
      </c>
      <c r="F26" s="24">
        <v>116352</v>
      </c>
      <c r="G26" s="22">
        <v>23679438</v>
      </c>
      <c r="H26" s="23">
        <v>203.51552186468646</v>
      </c>
      <c r="I26" s="24">
        <v>89800</v>
      </c>
      <c r="J26" s="22">
        <v>17271124</v>
      </c>
      <c r="K26" s="22">
        <v>192.3287750556793</v>
      </c>
      <c r="L26" s="25">
        <v>287453.90000000002</v>
      </c>
      <c r="M26" s="26">
        <v>59000826</v>
      </c>
      <c r="N26" s="27">
        <v>205.25317624843495</v>
      </c>
      <c r="O26" s="28" t="s">
        <v>18</v>
      </c>
    </row>
    <row r="27" spans="1:15" x14ac:dyDescent="0.2">
      <c r="A27" s="12" t="s">
        <v>178</v>
      </c>
      <c r="B27" s="13" t="s">
        <v>68</v>
      </c>
      <c r="C27" s="21">
        <v>2802</v>
      </c>
      <c r="D27" s="22">
        <v>644460</v>
      </c>
      <c r="E27" s="23">
        <v>230</v>
      </c>
      <c r="F27" s="24">
        <v>26350</v>
      </c>
      <c r="G27" s="22">
        <v>5474250</v>
      </c>
      <c r="H27" s="23">
        <v>207.75142314990512</v>
      </c>
      <c r="I27" s="24">
        <v>21600</v>
      </c>
      <c r="J27" s="22">
        <v>3672000</v>
      </c>
      <c r="K27" s="22">
        <v>170</v>
      </c>
      <c r="L27" s="25">
        <v>50752</v>
      </c>
      <c r="M27" s="26">
        <v>9790710</v>
      </c>
      <c r="N27" s="27">
        <v>192.91279161412359</v>
      </c>
      <c r="O27" s="28" t="s">
        <v>18</v>
      </c>
    </row>
    <row r="28" spans="1:15" x14ac:dyDescent="0.2">
      <c r="A28" s="12" t="s">
        <v>127</v>
      </c>
      <c r="B28" s="13" t="s">
        <v>128</v>
      </c>
      <c r="C28" s="21">
        <v>0</v>
      </c>
      <c r="D28" s="22">
        <v>0</v>
      </c>
      <c r="E28" s="23">
        <v>0</v>
      </c>
      <c r="F28" s="24">
        <v>330</v>
      </c>
      <c r="G28" s="22">
        <v>62700</v>
      </c>
      <c r="H28" s="23">
        <v>190</v>
      </c>
      <c r="I28" s="24">
        <v>0</v>
      </c>
      <c r="J28" s="22">
        <v>0</v>
      </c>
      <c r="K28" s="22">
        <v>0</v>
      </c>
      <c r="L28" s="25">
        <v>330</v>
      </c>
      <c r="M28" s="26">
        <v>62700</v>
      </c>
      <c r="N28" s="27">
        <v>190</v>
      </c>
      <c r="O28" s="28" t="s">
        <v>18</v>
      </c>
    </row>
    <row r="29" spans="1:15" x14ac:dyDescent="0.2">
      <c r="A29" s="12" t="s">
        <v>82</v>
      </c>
      <c r="B29" s="13" t="s">
        <v>82</v>
      </c>
      <c r="C29" s="21">
        <v>6190</v>
      </c>
      <c r="D29" s="22">
        <v>1585150</v>
      </c>
      <c r="E29" s="23">
        <v>256.08239095315025</v>
      </c>
      <c r="F29" s="24">
        <v>5584</v>
      </c>
      <c r="G29" s="22">
        <v>1040210</v>
      </c>
      <c r="H29" s="23">
        <v>186.28402578796562</v>
      </c>
      <c r="I29" s="24">
        <v>15398</v>
      </c>
      <c r="J29" s="22">
        <v>2452400</v>
      </c>
      <c r="K29" s="22">
        <v>159.26743732952332</v>
      </c>
      <c r="L29" s="25">
        <v>27172</v>
      </c>
      <c r="M29" s="26">
        <v>5077760</v>
      </c>
      <c r="N29" s="27">
        <v>186.87472398056823</v>
      </c>
      <c r="O29" s="28" t="s">
        <v>18</v>
      </c>
    </row>
    <row r="30" spans="1:15" x14ac:dyDescent="0.2">
      <c r="A30" s="12" t="s">
        <v>177</v>
      </c>
      <c r="B30" s="13" t="s">
        <v>116</v>
      </c>
      <c r="C30" s="21">
        <v>0</v>
      </c>
      <c r="D30" s="22">
        <v>0</v>
      </c>
      <c r="E30" s="23">
        <v>0</v>
      </c>
      <c r="F30" s="24">
        <v>0</v>
      </c>
      <c r="G30" s="22">
        <v>0</v>
      </c>
      <c r="H30" s="23">
        <v>0</v>
      </c>
      <c r="I30" s="24">
        <v>1424</v>
      </c>
      <c r="J30" s="22">
        <v>246352</v>
      </c>
      <c r="K30" s="22">
        <v>173</v>
      </c>
      <c r="L30" s="25">
        <v>1424</v>
      </c>
      <c r="M30" s="26">
        <v>246352</v>
      </c>
      <c r="N30" s="27">
        <v>173</v>
      </c>
      <c r="O30" s="28" t="s">
        <v>18</v>
      </c>
    </row>
    <row r="31" spans="1:15" x14ac:dyDescent="0.2">
      <c r="A31" s="12" t="s">
        <v>57</v>
      </c>
      <c r="B31" s="13" t="s">
        <v>58</v>
      </c>
      <c r="C31" s="21">
        <v>14705</v>
      </c>
      <c r="D31" s="22">
        <v>2705275</v>
      </c>
      <c r="E31" s="23">
        <v>183.96973818429106</v>
      </c>
      <c r="F31" s="24">
        <v>60691</v>
      </c>
      <c r="G31" s="22">
        <v>10013925</v>
      </c>
      <c r="H31" s="23">
        <v>164.99851707831473</v>
      </c>
      <c r="I31" s="24">
        <v>4680</v>
      </c>
      <c r="J31" s="22">
        <v>827625</v>
      </c>
      <c r="K31" s="22">
        <v>176.84294871794873</v>
      </c>
      <c r="L31" s="25">
        <v>80076</v>
      </c>
      <c r="M31" s="26">
        <v>13546825</v>
      </c>
      <c r="N31" s="27">
        <v>169.17459663319846</v>
      </c>
      <c r="O31" s="28" t="s">
        <v>18</v>
      </c>
    </row>
    <row r="32" spans="1:15" x14ac:dyDescent="0.2">
      <c r="A32" s="12" t="s">
        <v>87</v>
      </c>
      <c r="B32" s="13" t="s">
        <v>88</v>
      </c>
      <c r="C32" s="21">
        <v>525</v>
      </c>
      <c r="D32" s="22">
        <v>82875</v>
      </c>
      <c r="E32" s="23">
        <v>157.85714285714286</v>
      </c>
      <c r="F32" s="24">
        <v>9789</v>
      </c>
      <c r="G32" s="22">
        <v>1734847</v>
      </c>
      <c r="H32" s="23">
        <v>177.22412912452754</v>
      </c>
      <c r="I32" s="24">
        <v>11831</v>
      </c>
      <c r="J32" s="22">
        <v>1762567</v>
      </c>
      <c r="K32" s="22">
        <v>148.97870002535711</v>
      </c>
      <c r="L32" s="25">
        <v>22145</v>
      </c>
      <c r="M32" s="26">
        <v>3580289</v>
      </c>
      <c r="N32" s="27">
        <v>161.67482501693385</v>
      </c>
      <c r="O32" s="28" t="s">
        <v>18</v>
      </c>
    </row>
    <row r="33" spans="1:15" x14ac:dyDescent="0.2">
      <c r="A33" s="12" t="s">
        <v>73</v>
      </c>
      <c r="B33" s="13" t="s">
        <v>74</v>
      </c>
      <c r="C33" s="21">
        <v>2647</v>
      </c>
      <c r="D33" s="22">
        <v>461280</v>
      </c>
      <c r="E33" s="23">
        <v>174.2652058934643</v>
      </c>
      <c r="F33" s="24">
        <v>22558</v>
      </c>
      <c r="G33" s="22">
        <v>3454610</v>
      </c>
      <c r="H33" s="23">
        <v>153.1434524337264</v>
      </c>
      <c r="I33" s="24">
        <v>8327</v>
      </c>
      <c r="J33" s="22">
        <v>1201233</v>
      </c>
      <c r="K33" s="22">
        <v>144.25759577278731</v>
      </c>
      <c r="L33" s="25">
        <v>33532</v>
      </c>
      <c r="M33" s="26">
        <v>5117123</v>
      </c>
      <c r="N33" s="27">
        <v>152.60416915185493</v>
      </c>
      <c r="O33" s="28" t="s">
        <v>18</v>
      </c>
    </row>
    <row r="34" spans="1:15" x14ac:dyDescent="0.2">
      <c r="A34" s="12" t="s">
        <v>123</v>
      </c>
      <c r="B34" s="13" t="s">
        <v>124</v>
      </c>
      <c r="C34" s="21">
        <v>475</v>
      </c>
      <c r="D34" s="22">
        <v>318071</v>
      </c>
      <c r="E34" s="23">
        <v>669.62315789473689</v>
      </c>
      <c r="F34" s="24">
        <v>0</v>
      </c>
      <c r="G34" s="22">
        <v>0</v>
      </c>
      <c r="H34" s="23">
        <v>0</v>
      </c>
      <c r="I34" s="24">
        <v>0</v>
      </c>
      <c r="J34" s="22">
        <v>0</v>
      </c>
      <c r="K34" s="22">
        <v>0</v>
      </c>
      <c r="L34" s="25">
        <v>475</v>
      </c>
      <c r="M34" s="26">
        <v>318071</v>
      </c>
      <c r="N34" s="27">
        <v>669.62315789473689</v>
      </c>
      <c r="O34" s="28" t="s">
        <v>9</v>
      </c>
    </row>
    <row r="35" spans="1:15" x14ac:dyDescent="0.2">
      <c r="A35" s="12" t="s">
        <v>129</v>
      </c>
      <c r="B35" s="13" t="s">
        <v>130</v>
      </c>
      <c r="C35" s="21">
        <v>180</v>
      </c>
      <c r="D35" s="22">
        <v>90000</v>
      </c>
      <c r="E35" s="23">
        <v>500</v>
      </c>
      <c r="F35" s="24">
        <v>0</v>
      </c>
      <c r="G35" s="22">
        <v>0</v>
      </c>
      <c r="H35" s="23">
        <v>0</v>
      </c>
      <c r="I35" s="24">
        <v>0</v>
      </c>
      <c r="J35" s="22">
        <v>0</v>
      </c>
      <c r="K35" s="22">
        <v>0</v>
      </c>
      <c r="L35" s="25">
        <v>180</v>
      </c>
      <c r="M35" s="26">
        <v>90000</v>
      </c>
      <c r="N35" s="27">
        <v>500</v>
      </c>
      <c r="O35" s="28" t="s">
        <v>9</v>
      </c>
    </row>
    <row r="36" spans="1:15" x14ac:dyDescent="0.2">
      <c r="A36" s="12" t="s">
        <v>179</v>
      </c>
      <c r="B36" s="13" t="s">
        <v>138</v>
      </c>
      <c r="C36" s="21">
        <v>50</v>
      </c>
      <c r="D36" s="22">
        <v>25000</v>
      </c>
      <c r="E36" s="23">
        <v>500</v>
      </c>
      <c r="F36" s="24">
        <v>0</v>
      </c>
      <c r="G36" s="22">
        <v>0</v>
      </c>
      <c r="H36" s="23">
        <v>0</v>
      </c>
      <c r="I36" s="24">
        <v>0</v>
      </c>
      <c r="J36" s="22">
        <v>0</v>
      </c>
      <c r="K36" s="22">
        <v>0</v>
      </c>
      <c r="L36" s="25">
        <v>50</v>
      </c>
      <c r="M36" s="26">
        <v>25000</v>
      </c>
      <c r="N36" s="27">
        <v>500</v>
      </c>
      <c r="O36" s="28" t="s">
        <v>9</v>
      </c>
    </row>
    <row r="37" spans="1:15" x14ac:dyDescent="0.2">
      <c r="A37" s="12" t="s">
        <v>51</v>
      </c>
      <c r="B37" s="13" t="s">
        <v>52</v>
      </c>
      <c r="C37" s="21">
        <v>62645</v>
      </c>
      <c r="D37" s="22">
        <v>33602570</v>
      </c>
      <c r="E37" s="23">
        <v>536.39667970308881</v>
      </c>
      <c r="F37" s="24">
        <v>34606</v>
      </c>
      <c r="G37" s="22">
        <v>15848650</v>
      </c>
      <c r="H37" s="23">
        <v>457.97405074264577</v>
      </c>
      <c r="I37" s="24">
        <v>22282</v>
      </c>
      <c r="J37" s="22">
        <v>8108815</v>
      </c>
      <c r="K37" s="22">
        <v>363.91773628938154</v>
      </c>
      <c r="L37" s="25">
        <v>119533</v>
      </c>
      <c r="M37" s="26">
        <v>57560035</v>
      </c>
      <c r="N37" s="27">
        <v>481.54095521738765</v>
      </c>
      <c r="O37" s="28" t="s">
        <v>9</v>
      </c>
    </row>
    <row r="38" spans="1:15" x14ac:dyDescent="0.2">
      <c r="A38" s="12" t="s">
        <v>180</v>
      </c>
      <c r="B38" s="13" t="s">
        <v>22</v>
      </c>
      <c r="C38" s="21">
        <v>145622</v>
      </c>
      <c r="D38" s="22">
        <v>63770165</v>
      </c>
      <c r="E38" s="23">
        <v>437.91573388636334</v>
      </c>
      <c r="F38" s="24">
        <v>395939</v>
      </c>
      <c r="G38" s="22">
        <v>183795865</v>
      </c>
      <c r="H38" s="23">
        <v>464.2024781595145</v>
      </c>
      <c r="I38" s="24">
        <v>198282</v>
      </c>
      <c r="J38" s="22">
        <v>74011547</v>
      </c>
      <c r="K38" s="22">
        <v>373.26407339042373</v>
      </c>
      <c r="L38" s="25">
        <v>739843</v>
      </c>
      <c r="M38" s="26">
        <v>321577577</v>
      </c>
      <c r="N38" s="27">
        <v>434.65651090839543</v>
      </c>
      <c r="O38" s="28" t="s">
        <v>9</v>
      </c>
    </row>
    <row r="39" spans="1:15" x14ac:dyDescent="0.2">
      <c r="A39" s="12" t="s">
        <v>133</v>
      </c>
      <c r="B39" s="13" t="s">
        <v>134</v>
      </c>
      <c r="C39" s="21">
        <v>100</v>
      </c>
      <c r="D39" s="22">
        <v>40000</v>
      </c>
      <c r="E39" s="23">
        <v>400</v>
      </c>
      <c r="F39" s="24">
        <v>0</v>
      </c>
      <c r="G39" s="22">
        <v>0</v>
      </c>
      <c r="H39" s="23">
        <v>0</v>
      </c>
      <c r="I39" s="24">
        <v>0</v>
      </c>
      <c r="J39" s="22">
        <v>0</v>
      </c>
      <c r="K39" s="22">
        <v>0</v>
      </c>
      <c r="L39" s="25">
        <v>100</v>
      </c>
      <c r="M39" s="26">
        <v>40000</v>
      </c>
      <c r="N39" s="27">
        <v>400</v>
      </c>
      <c r="O39" s="28" t="s">
        <v>9</v>
      </c>
    </row>
    <row r="40" spans="1:15" x14ac:dyDescent="0.2">
      <c r="A40" s="12" t="s">
        <v>182</v>
      </c>
      <c r="B40" s="13" t="s">
        <v>102</v>
      </c>
      <c r="C40" s="21">
        <v>3930</v>
      </c>
      <c r="D40" s="22">
        <v>1390900</v>
      </c>
      <c r="E40" s="23">
        <v>353.91857506361322</v>
      </c>
      <c r="F40" s="24">
        <v>2600</v>
      </c>
      <c r="G40" s="22">
        <v>1064750</v>
      </c>
      <c r="H40" s="23">
        <v>409.51923076923077</v>
      </c>
      <c r="I40" s="24">
        <v>0</v>
      </c>
      <c r="J40" s="22">
        <v>0</v>
      </c>
      <c r="K40" s="22">
        <v>0</v>
      </c>
      <c r="L40" s="25">
        <v>6530</v>
      </c>
      <c r="M40" s="26">
        <v>2455650</v>
      </c>
      <c r="N40" s="27">
        <v>376.05666156202142</v>
      </c>
      <c r="O40" s="28" t="s">
        <v>9</v>
      </c>
    </row>
    <row r="41" spans="1:15" x14ac:dyDescent="0.2">
      <c r="A41" s="12" t="s">
        <v>181</v>
      </c>
      <c r="B41" s="13" t="s">
        <v>62</v>
      </c>
      <c r="C41" s="21">
        <v>0</v>
      </c>
      <c r="D41" s="22">
        <v>0</v>
      </c>
      <c r="E41" s="23">
        <v>0</v>
      </c>
      <c r="F41" s="24">
        <v>22595</v>
      </c>
      <c r="G41" s="22">
        <v>8712520</v>
      </c>
      <c r="H41" s="23">
        <v>385.59504315113963</v>
      </c>
      <c r="I41" s="24">
        <v>42275</v>
      </c>
      <c r="J41" s="22">
        <v>14901922</v>
      </c>
      <c r="K41" s="22">
        <v>352.49963335304551</v>
      </c>
      <c r="L41" s="25">
        <v>64870</v>
      </c>
      <c r="M41" s="26">
        <v>23614442</v>
      </c>
      <c r="N41" s="27">
        <v>364.02716201634036</v>
      </c>
      <c r="O41" s="28" t="s">
        <v>9</v>
      </c>
    </row>
    <row r="42" spans="1:15" x14ac:dyDescent="0.2">
      <c r="A42" s="12" t="s">
        <v>95</v>
      </c>
      <c r="B42" s="13" t="s">
        <v>96</v>
      </c>
      <c r="C42" s="21">
        <v>12400</v>
      </c>
      <c r="D42" s="22">
        <v>4362000</v>
      </c>
      <c r="E42" s="23">
        <v>351.77419354838707</v>
      </c>
      <c r="F42" s="24">
        <v>1563</v>
      </c>
      <c r="G42" s="22">
        <v>508450</v>
      </c>
      <c r="H42" s="23">
        <v>325.30390275111967</v>
      </c>
      <c r="I42" s="24">
        <v>0</v>
      </c>
      <c r="J42" s="22">
        <v>0</v>
      </c>
      <c r="K42" s="22">
        <v>0</v>
      </c>
      <c r="L42" s="25">
        <v>13963</v>
      </c>
      <c r="M42" s="26">
        <v>4870450</v>
      </c>
      <c r="N42" s="27">
        <v>348.81114373701928</v>
      </c>
      <c r="O42" s="28" t="s">
        <v>9</v>
      </c>
    </row>
    <row r="43" spans="1:15" x14ac:dyDescent="0.2">
      <c r="A43" s="12" t="s">
        <v>129</v>
      </c>
      <c r="B43" s="13" t="s">
        <v>110</v>
      </c>
      <c r="C43" s="21">
        <v>475</v>
      </c>
      <c r="D43" s="22">
        <v>217500</v>
      </c>
      <c r="E43" s="23">
        <v>457.89473684210526</v>
      </c>
      <c r="F43" s="24">
        <v>3100</v>
      </c>
      <c r="G43" s="22">
        <v>1007500</v>
      </c>
      <c r="H43" s="23">
        <v>325</v>
      </c>
      <c r="I43" s="24">
        <v>0</v>
      </c>
      <c r="J43" s="22">
        <v>0</v>
      </c>
      <c r="K43" s="22">
        <v>0</v>
      </c>
      <c r="L43" s="25">
        <v>3575</v>
      </c>
      <c r="M43" s="26">
        <v>1225000</v>
      </c>
      <c r="N43" s="27">
        <v>342.65734265734267</v>
      </c>
      <c r="O43" s="28" t="s">
        <v>9</v>
      </c>
    </row>
    <row r="44" spans="1:15" x14ac:dyDescent="0.2">
      <c r="A44" s="12" t="s">
        <v>183</v>
      </c>
      <c r="B44" s="13" t="s">
        <v>86</v>
      </c>
      <c r="C44" s="21">
        <v>10324</v>
      </c>
      <c r="D44" s="22">
        <v>4647500</v>
      </c>
      <c r="E44" s="23">
        <v>450.16466485858194</v>
      </c>
      <c r="F44" s="24">
        <v>13215</v>
      </c>
      <c r="G44" s="22">
        <v>3376250</v>
      </c>
      <c r="H44" s="23">
        <v>255.48618993567916</v>
      </c>
      <c r="I44" s="24">
        <v>0</v>
      </c>
      <c r="J44" s="22">
        <v>0</v>
      </c>
      <c r="K44" s="22">
        <v>0</v>
      </c>
      <c r="L44" s="25">
        <v>23539</v>
      </c>
      <c r="M44" s="26">
        <v>8023750</v>
      </c>
      <c r="N44" s="27">
        <v>340.87047028335951</v>
      </c>
      <c r="O44" s="28" t="s">
        <v>9</v>
      </c>
    </row>
    <row r="45" spans="1:15" x14ac:dyDescent="0.2">
      <c r="A45" s="12" t="s">
        <v>199</v>
      </c>
      <c r="B45" s="13" t="s">
        <v>34</v>
      </c>
      <c r="C45" s="21">
        <v>10568</v>
      </c>
      <c r="D45" s="22">
        <v>5656425</v>
      </c>
      <c r="E45" s="23">
        <v>535.24082134746402</v>
      </c>
      <c r="F45" s="24">
        <v>13586</v>
      </c>
      <c r="G45" s="22">
        <v>4663500</v>
      </c>
      <c r="H45" s="23">
        <v>343.2577653466804</v>
      </c>
      <c r="I45" s="24">
        <v>227954</v>
      </c>
      <c r="J45" s="22">
        <v>74652305</v>
      </c>
      <c r="K45" s="22">
        <v>327.48846258455654</v>
      </c>
      <c r="L45" s="25">
        <v>252108</v>
      </c>
      <c r="M45" s="26">
        <v>84972230</v>
      </c>
      <c r="N45" s="27">
        <v>337.04694020023163</v>
      </c>
      <c r="O45" s="28" t="s">
        <v>9</v>
      </c>
    </row>
    <row r="46" spans="1:15" x14ac:dyDescent="0.2">
      <c r="A46" s="12" t="s">
        <v>41</v>
      </c>
      <c r="B46" s="13" t="s">
        <v>42</v>
      </c>
      <c r="C46" s="21">
        <v>63366.8</v>
      </c>
      <c r="D46" s="22">
        <v>25052130</v>
      </c>
      <c r="E46" s="23">
        <v>395.35103555805244</v>
      </c>
      <c r="F46" s="24">
        <v>16200</v>
      </c>
      <c r="G46" s="22">
        <v>4774000</v>
      </c>
      <c r="H46" s="23">
        <v>294.69135802469134</v>
      </c>
      <c r="I46" s="24">
        <v>90800</v>
      </c>
      <c r="J46" s="22">
        <v>26478000</v>
      </c>
      <c r="K46" s="22">
        <v>291.6079295154185</v>
      </c>
      <c r="L46" s="25">
        <v>170366.8</v>
      </c>
      <c r="M46" s="26">
        <v>56304130</v>
      </c>
      <c r="N46" s="27">
        <v>330.48768891591556</v>
      </c>
      <c r="O46" s="28" t="s">
        <v>9</v>
      </c>
    </row>
    <row r="47" spans="1:15" x14ac:dyDescent="0.2">
      <c r="A47" s="12" t="s">
        <v>184</v>
      </c>
      <c r="B47" s="13" t="s">
        <v>108</v>
      </c>
      <c r="C47" s="21">
        <v>425</v>
      </c>
      <c r="D47" s="22">
        <v>131750</v>
      </c>
      <c r="E47" s="23">
        <v>310</v>
      </c>
      <c r="F47" s="24">
        <v>3297</v>
      </c>
      <c r="G47" s="22">
        <v>1043600</v>
      </c>
      <c r="H47" s="23">
        <v>316.53017895056109</v>
      </c>
      <c r="I47" s="24">
        <v>0</v>
      </c>
      <c r="J47" s="22">
        <v>0</v>
      </c>
      <c r="K47" s="22">
        <v>0</v>
      </c>
      <c r="L47" s="25">
        <v>3722</v>
      </c>
      <c r="M47" s="26">
        <v>1175350</v>
      </c>
      <c r="N47" s="27">
        <v>315.78452444922084</v>
      </c>
      <c r="O47" s="28" t="s">
        <v>9</v>
      </c>
    </row>
    <row r="48" spans="1:15" x14ac:dyDescent="0.2">
      <c r="A48" s="12" t="s">
        <v>185</v>
      </c>
      <c r="B48" s="13" t="s">
        <v>114</v>
      </c>
      <c r="C48" s="21">
        <v>400</v>
      </c>
      <c r="D48" s="22">
        <v>162000</v>
      </c>
      <c r="E48" s="23">
        <v>405</v>
      </c>
      <c r="F48" s="24">
        <v>1494</v>
      </c>
      <c r="G48" s="22">
        <v>373865</v>
      </c>
      <c r="H48" s="23">
        <v>250.24431057563586</v>
      </c>
      <c r="I48" s="24">
        <v>0</v>
      </c>
      <c r="J48" s="22">
        <v>0</v>
      </c>
      <c r="K48" s="22">
        <v>0</v>
      </c>
      <c r="L48" s="25">
        <v>1894</v>
      </c>
      <c r="M48" s="26">
        <v>535865</v>
      </c>
      <c r="N48" s="27">
        <v>282.92766631467794</v>
      </c>
      <c r="O48" s="28" t="s">
        <v>9</v>
      </c>
    </row>
    <row r="49" spans="1:15" x14ac:dyDescent="0.2">
      <c r="A49" s="12" t="s">
        <v>150</v>
      </c>
      <c r="B49" s="13" t="s">
        <v>11</v>
      </c>
      <c r="C49" s="21">
        <v>39320</v>
      </c>
      <c r="D49" s="22">
        <v>9366300</v>
      </c>
      <c r="E49" s="23">
        <v>238.20701932858597</v>
      </c>
      <c r="F49" s="24">
        <v>371814</v>
      </c>
      <c r="G49" s="22">
        <v>121627650</v>
      </c>
      <c r="H49" s="23">
        <v>327.11960819119236</v>
      </c>
      <c r="I49" s="24">
        <v>707935</v>
      </c>
      <c r="J49" s="22">
        <v>180334966</v>
      </c>
      <c r="K49" s="22">
        <v>254.73379053161659</v>
      </c>
      <c r="L49" s="25">
        <v>1119069</v>
      </c>
      <c r="M49" s="26">
        <v>311328916</v>
      </c>
      <c r="N49" s="27">
        <v>278.20350309051543</v>
      </c>
      <c r="O49" s="28" t="s">
        <v>9</v>
      </c>
    </row>
    <row r="50" spans="1:15" x14ac:dyDescent="0.2">
      <c r="A50" s="12" t="s">
        <v>117</v>
      </c>
      <c r="B50" s="13" t="s">
        <v>118</v>
      </c>
      <c r="C50" s="21">
        <v>0</v>
      </c>
      <c r="D50" s="22">
        <v>0</v>
      </c>
      <c r="E50" s="23">
        <v>0</v>
      </c>
      <c r="F50" s="24">
        <v>800</v>
      </c>
      <c r="G50" s="22">
        <v>220000</v>
      </c>
      <c r="H50" s="23">
        <v>275</v>
      </c>
      <c r="I50" s="24">
        <v>0</v>
      </c>
      <c r="J50" s="22">
        <v>0</v>
      </c>
      <c r="K50" s="22">
        <v>0</v>
      </c>
      <c r="L50" s="25">
        <v>800</v>
      </c>
      <c r="M50" s="26">
        <v>220000</v>
      </c>
      <c r="N50" s="27">
        <v>275</v>
      </c>
      <c r="O50" s="28" t="s">
        <v>9</v>
      </c>
    </row>
    <row r="51" spans="1:15" x14ac:dyDescent="0.2">
      <c r="A51" s="12" t="s">
        <v>186</v>
      </c>
      <c r="B51" s="13" t="s">
        <v>56</v>
      </c>
      <c r="C51" s="21">
        <v>1200</v>
      </c>
      <c r="D51" s="22">
        <v>272000</v>
      </c>
      <c r="E51" s="23">
        <v>226.66666666666666</v>
      </c>
      <c r="F51" s="24">
        <v>38725</v>
      </c>
      <c r="G51" s="22">
        <v>12966380</v>
      </c>
      <c r="H51" s="23">
        <v>334.83227888960619</v>
      </c>
      <c r="I51" s="24">
        <v>46812</v>
      </c>
      <c r="J51" s="22">
        <v>8789052</v>
      </c>
      <c r="K51" s="22">
        <v>187.75211484234811</v>
      </c>
      <c r="L51" s="25">
        <v>86737</v>
      </c>
      <c r="M51" s="26">
        <v>22027432</v>
      </c>
      <c r="N51" s="27">
        <v>253.95658138971834</v>
      </c>
      <c r="O51" s="28" t="s">
        <v>9</v>
      </c>
    </row>
    <row r="52" spans="1:15" x14ac:dyDescent="0.2">
      <c r="A52" s="12" t="s">
        <v>187</v>
      </c>
      <c r="B52" s="13" t="s">
        <v>32</v>
      </c>
      <c r="C52" s="21">
        <v>11942</v>
      </c>
      <c r="D52" s="22">
        <v>3443050</v>
      </c>
      <c r="E52" s="23">
        <v>288.31435270473958</v>
      </c>
      <c r="F52" s="24">
        <v>57138</v>
      </c>
      <c r="G52" s="22">
        <v>17331125</v>
      </c>
      <c r="H52" s="23">
        <v>303.32046973992789</v>
      </c>
      <c r="I52" s="24">
        <v>199661</v>
      </c>
      <c r="J52" s="22">
        <v>46670090</v>
      </c>
      <c r="K52" s="22">
        <v>233.74665057272077</v>
      </c>
      <c r="L52" s="25">
        <v>268741</v>
      </c>
      <c r="M52" s="26">
        <v>67444265</v>
      </c>
      <c r="N52" s="27">
        <v>250.96380902058115</v>
      </c>
      <c r="O52" s="28" t="s">
        <v>9</v>
      </c>
    </row>
    <row r="53" spans="1:15" x14ac:dyDescent="0.2">
      <c r="A53" s="12" t="s">
        <v>151</v>
      </c>
      <c r="B53" s="13" t="s">
        <v>13</v>
      </c>
      <c r="C53" s="21">
        <v>47380</v>
      </c>
      <c r="D53" s="22">
        <v>14763600</v>
      </c>
      <c r="E53" s="23">
        <v>311.59983115238498</v>
      </c>
      <c r="F53" s="24">
        <v>216564</v>
      </c>
      <c r="G53" s="22">
        <v>62886259</v>
      </c>
      <c r="H53" s="23">
        <v>290.38186863929371</v>
      </c>
      <c r="I53" s="24">
        <v>617802</v>
      </c>
      <c r="J53" s="22">
        <v>133639070</v>
      </c>
      <c r="K53" s="22">
        <v>216.31375424488752</v>
      </c>
      <c r="L53" s="25">
        <v>881746</v>
      </c>
      <c r="M53" s="26">
        <v>211288929</v>
      </c>
      <c r="N53" s="27">
        <v>239.62561667418962</v>
      </c>
      <c r="O53" s="28" t="s">
        <v>9</v>
      </c>
    </row>
    <row r="54" spans="1:15" x14ac:dyDescent="0.2">
      <c r="A54" s="12" t="s">
        <v>188</v>
      </c>
      <c r="B54" s="13" t="s">
        <v>92</v>
      </c>
      <c r="C54" s="21">
        <v>0</v>
      </c>
      <c r="D54" s="22">
        <v>0</v>
      </c>
      <c r="E54" s="23">
        <v>0</v>
      </c>
      <c r="F54" s="24">
        <v>15959</v>
      </c>
      <c r="G54" s="22">
        <v>3785080</v>
      </c>
      <c r="H54" s="23">
        <v>237.17526160787017</v>
      </c>
      <c r="I54" s="24">
        <v>54</v>
      </c>
      <c r="J54" s="22">
        <v>6480</v>
      </c>
      <c r="K54" s="22">
        <v>120</v>
      </c>
      <c r="L54" s="25">
        <v>16013</v>
      </c>
      <c r="M54" s="26">
        <v>3791560</v>
      </c>
      <c r="N54" s="27">
        <v>236.78011615562355</v>
      </c>
      <c r="O54" s="28" t="s">
        <v>9</v>
      </c>
    </row>
    <row r="55" spans="1:15" x14ac:dyDescent="0.2">
      <c r="A55" s="12" t="s">
        <v>156</v>
      </c>
      <c r="B55" s="13" t="s">
        <v>26</v>
      </c>
      <c r="C55" s="21">
        <v>43385</v>
      </c>
      <c r="D55" s="22">
        <v>6846000</v>
      </c>
      <c r="E55" s="23">
        <v>157.79647343551918</v>
      </c>
      <c r="F55" s="24">
        <v>264186</v>
      </c>
      <c r="G55" s="22">
        <v>60459790</v>
      </c>
      <c r="H55" s="23">
        <v>228.85311863611244</v>
      </c>
      <c r="I55" s="24">
        <v>141393.82</v>
      </c>
      <c r="J55" s="22">
        <v>38782230</v>
      </c>
      <c r="K55" s="22">
        <v>274.28518445855696</v>
      </c>
      <c r="L55" s="25">
        <v>448964.82</v>
      </c>
      <c r="M55" s="26">
        <v>106088020</v>
      </c>
      <c r="N55" s="27">
        <v>236.2947279477265</v>
      </c>
      <c r="O55" s="28" t="s">
        <v>9</v>
      </c>
    </row>
    <row r="56" spans="1:15" x14ac:dyDescent="0.2">
      <c r="A56" s="12" t="s">
        <v>189</v>
      </c>
      <c r="B56" s="13" t="s">
        <v>28</v>
      </c>
      <c r="C56" s="21">
        <v>49560</v>
      </c>
      <c r="D56" s="22">
        <v>12360300</v>
      </c>
      <c r="E56" s="23">
        <v>249.40072639225181</v>
      </c>
      <c r="F56" s="24">
        <v>109310</v>
      </c>
      <c r="G56" s="22">
        <v>25266240</v>
      </c>
      <c r="H56" s="23">
        <v>231.14298783276919</v>
      </c>
      <c r="I56" s="24">
        <v>176628</v>
      </c>
      <c r="J56" s="22">
        <v>38637897</v>
      </c>
      <c r="K56" s="22">
        <v>218.75295536381549</v>
      </c>
      <c r="L56" s="25">
        <v>335498</v>
      </c>
      <c r="M56" s="26">
        <v>76264437</v>
      </c>
      <c r="N56" s="27">
        <v>227.31711366386685</v>
      </c>
      <c r="O56" s="28" t="s">
        <v>9</v>
      </c>
    </row>
    <row r="57" spans="1:15" x14ac:dyDescent="0.2">
      <c r="A57" s="12" t="s">
        <v>7</v>
      </c>
      <c r="B57" s="13" t="s">
        <v>8</v>
      </c>
      <c r="C57" s="21">
        <v>239155</v>
      </c>
      <c r="D57" s="22">
        <v>64842275</v>
      </c>
      <c r="E57" s="23">
        <v>271.13075202274678</v>
      </c>
      <c r="F57" s="24">
        <v>1103212</v>
      </c>
      <c r="G57" s="22">
        <v>242614135</v>
      </c>
      <c r="H57" s="23">
        <v>219.91614938923797</v>
      </c>
      <c r="I57" s="24">
        <v>1797133</v>
      </c>
      <c r="J57" s="22">
        <v>398852963</v>
      </c>
      <c r="K57" s="22">
        <v>221.93847812042847</v>
      </c>
      <c r="L57" s="25">
        <v>3139500</v>
      </c>
      <c r="M57" s="26">
        <v>706309373</v>
      </c>
      <c r="N57" s="27">
        <v>224.97511482720179</v>
      </c>
      <c r="O57" s="28" t="s">
        <v>9</v>
      </c>
    </row>
    <row r="58" spans="1:15" x14ac:dyDescent="0.2">
      <c r="A58" s="12" t="s">
        <v>59</v>
      </c>
      <c r="B58" s="13" t="s">
        <v>60</v>
      </c>
      <c r="C58" s="21">
        <v>1400</v>
      </c>
      <c r="D58" s="22">
        <v>381000</v>
      </c>
      <c r="E58" s="23">
        <v>272.14285714285717</v>
      </c>
      <c r="F58" s="24">
        <v>59336</v>
      </c>
      <c r="G58" s="22">
        <v>13399640</v>
      </c>
      <c r="H58" s="23">
        <v>225.82647970877713</v>
      </c>
      <c r="I58" s="24">
        <v>4224</v>
      </c>
      <c r="J58" s="22">
        <v>729600</v>
      </c>
      <c r="K58" s="22">
        <v>172.72727272727272</v>
      </c>
      <c r="L58" s="25">
        <v>64960</v>
      </c>
      <c r="M58" s="26">
        <v>14510240</v>
      </c>
      <c r="N58" s="27">
        <v>223.37192118226602</v>
      </c>
      <c r="O58" s="28" t="s">
        <v>9</v>
      </c>
    </row>
    <row r="59" spans="1:15" x14ac:dyDescent="0.2">
      <c r="A59" s="12" t="s">
        <v>39</v>
      </c>
      <c r="B59" s="13" t="s">
        <v>40</v>
      </c>
      <c r="C59" s="21">
        <v>21700</v>
      </c>
      <c r="D59" s="22">
        <v>5261500</v>
      </c>
      <c r="E59" s="23">
        <v>242.46543778801842</v>
      </c>
      <c r="F59" s="24">
        <v>75902</v>
      </c>
      <c r="G59" s="22">
        <v>18163350</v>
      </c>
      <c r="H59" s="23">
        <v>239.30001844483675</v>
      </c>
      <c r="I59" s="24">
        <v>104186</v>
      </c>
      <c r="J59" s="22">
        <v>20907785</v>
      </c>
      <c r="K59" s="22">
        <v>200.67749025780816</v>
      </c>
      <c r="L59" s="25">
        <v>201788</v>
      </c>
      <c r="M59" s="26">
        <v>44332635</v>
      </c>
      <c r="N59" s="27">
        <v>219.69906535571985</v>
      </c>
      <c r="O59" s="28" t="s">
        <v>9</v>
      </c>
    </row>
    <row r="60" spans="1:15" x14ac:dyDescent="0.2">
      <c r="A60" s="12" t="s">
        <v>190</v>
      </c>
      <c r="B60" s="13" t="s">
        <v>38</v>
      </c>
      <c r="C60" s="21">
        <v>12929</v>
      </c>
      <c r="D60" s="22">
        <v>3672830</v>
      </c>
      <c r="E60" s="23">
        <v>284.07688142934489</v>
      </c>
      <c r="F60" s="24">
        <v>51154</v>
      </c>
      <c r="G60" s="22">
        <v>10053985</v>
      </c>
      <c r="H60" s="23">
        <v>196.54347656097275</v>
      </c>
      <c r="I60" s="24">
        <v>165956</v>
      </c>
      <c r="J60" s="22">
        <v>34171371</v>
      </c>
      <c r="K60" s="22">
        <v>205.90621007978018</v>
      </c>
      <c r="L60" s="25">
        <v>230039</v>
      </c>
      <c r="M60" s="26">
        <v>47898186</v>
      </c>
      <c r="N60" s="27">
        <v>208.21767613317741</v>
      </c>
      <c r="O60" s="28" t="s">
        <v>9</v>
      </c>
    </row>
    <row r="61" spans="1:15" x14ac:dyDescent="0.2">
      <c r="A61" s="12" t="s">
        <v>99</v>
      </c>
      <c r="B61" s="13" t="s">
        <v>100</v>
      </c>
      <c r="C61" s="21">
        <v>0</v>
      </c>
      <c r="D61" s="22">
        <v>0</v>
      </c>
      <c r="E61" s="23">
        <v>0</v>
      </c>
      <c r="F61" s="24">
        <v>5535</v>
      </c>
      <c r="G61" s="22">
        <v>1052340</v>
      </c>
      <c r="H61" s="23">
        <v>190.12466124661248</v>
      </c>
      <c r="I61" s="24">
        <v>4251</v>
      </c>
      <c r="J61" s="22">
        <v>833407</v>
      </c>
      <c r="K61" s="22">
        <v>196.0496353799106</v>
      </c>
      <c r="L61" s="25">
        <v>9786</v>
      </c>
      <c r="M61" s="26">
        <v>1885747</v>
      </c>
      <c r="N61" s="27">
        <v>192.69844676067851</v>
      </c>
      <c r="O61" s="28" t="s">
        <v>9</v>
      </c>
    </row>
    <row r="62" spans="1:15" x14ac:dyDescent="0.2">
      <c r="A62" s="12" t="s">
        <v>191</v>
      </c>
      <c r="B62" s="13" t="s">
        <v>48</v>
      </c>
      <c r="C62" s="21">
        <v>14980</v>
      </c>
      <c r="D62" s="22">
        <v>3935644</v>
      </c>
      <c r="E62" s="23">
        <v>262.72656875834446</v>
      </c>
      <c r="F62" s="24">
        <v>25485</v>
      </c>
      <c r="G62" s="22">
        <v>3502364</v>
      </c>
      <c r="H62" s="23">
        <v>137.42844810672946</v>
      </c>
      <c r="I62" s="24">
        <v>86990</v>
      </c>
      <c r="J62" s="22">
        <v>16975319</v>
      </c>
      <c r="K62" s="22">
        <v>195.14103919990802</v>
      </c>
      <c r="L62" s="25">
        <v>127455</v>
      </c>
      <c r="M62" s="26">
        <v>24413327</v>
      </c>
      <c r="N62" s="27">
        <v>191.54467851398533</v>
      </c>
      <c r="O62" s="28" t="s">
        <v>9</v>
      </c>
    </row>
    <row r="63" spans="1:15" x14ac:dyDescent="0.2">
      <c r="A63" s="12" t="s">
        <v>49</v>
      </c>
      <c r="B63" s="13" t="s">
        <v>50</v>
      </c>
      <c r="C63" s="21">
        <v>4638</v>
      </c>
      <c r="D63" s="22">
        <v>1015260</v>
      </c>
      <c r="E63" s="23">
        <v>218.90038809831825</v>
      </c>
      <c r="F63" s="24">
        <v>55782</v>
      </c>
      <c r="G63" s="22">
        <v>12249600</v>
      </c>
      <c r="H63" s="23">
        <v>219.59771969452513</v>
      </c>
      <c r="I63" s="24">
        <v>66525</v>
      </c>
      <c r="J63" s="22">
        <v>10216700</v>
      </c>
      <c r="K63" s="22">
        <v>153.57685080796693</v>
      </c>
      <c r="L63" s="25">
        <v>126945</v>
      </c>
      <c r="M63" s="26">
        <v>23481560</v>
      </c>
      <c r="N63" s="27">
        <v>184.97428020008664</v>
      </c>
      <c r="O63" s="28" t="s">
        <v>9</v>
      </c>
    </row>
    <row r="64" spans="1:15" x14ac:dyDescent="0.2">
      <c r="A64" s="12" t="s">
        <v>192</v>
      </c>
      <c r="B64" s="13" t="s">
        <v>36</v>
      </c>
      <c r="C64" s="21">
        <v>13200</v>
      </c>
      <c r="D64" s="22">
        <v>4950000</v>
      </c>
      <c r="E64" s="23">
        <v>375</v>
      </c>
      <c r="F64" s="24">
        <v>82400</v>
      </c>
      <c r="G64" s="22">
        <v>12403000</v>
      </c>
      <c r="H64" s="23">
        <v>150.52184466019418</v>
      </c>
      <c r="I64" s="24">
        <v>151200</v>
      </c>
      <c r="J64" s="22">
        <v>27399600</v>
      </c>
      <c r="K64" s="22">
        <v>181.21428571428572</v>
      </c>
      <c r="L64" s="25">
        <v>246800</v>
      </c>
      <c r="M64" s="26">
        <v>44752600</v>
      </c>
      <c r="N64" s="27">
        <v>181.33144246353322</v>
      </c>
      <c r="O64" s="28" t="s">
        <v>9</v>
      </c>
    </row>
    <row r="65" spans="1:15" x14ac:dyDescent="0.2">
      <c r="A65" s="12" t="s">
        <v>89</v>
      </c>
      <c r="B65" s="13" t="s">
        <v>90</v>
      </c>
      <c r="C65" s="21">
        <v>4962</v>
      </c>
      <c r="D65" s="22">
        <v>1040830</v>
      </c>
      <c r="E65" s="23">
        <v>209.76017734784361</v>
      </c>
      <c r="F65" s="24">
        <v>5315</v>
      </c>
      <c r="G65" s="22">
        <v>1060950</v>
      </c>
      <c r="H65" s="23">
        <v>199.6142991533396</v>
      </c>
      <c r="I65" s="24">
        <v>8800</v>
      </c>
      <c r="J65" s="22">
        <v>1256000</v>
      </c>
      <c r="K65" s="22">
        <v>142.72727272727272</v>
      </c>
      <c r="L65" s="25">
        <v>19077</v>
      </c>
      <c r="M65" s="26">
        <v>3357780</v>
      </c>
      <c r="N65" s="27">
        <v>176.01195156471144</v>
      </c>
      <c r="O65" s="28" t="s">
        <v>9</v>
      </c>
    </row>
    <row r="66" spans="1:15" x14ac:dyDescent="0.2">
      <c r="A66" s="12" t="s">
        <v>111</v>
      </c>
      <c r="B66" s="13" t="s">
        <v>112</v>
      </c>
      <c r="C66" s="21">
        <v>0</v>
      </c>
      <c r="D66" s="22">
        <v>0</v>
      </c>
      <c r="E66" s="23">
        <v>0</v>
      </c>
      <c r="F66" s="24">
        <v>1603</v>
      </c>
      <c r="G66" s="22">
        <v>286826</v>
      </c>
      <c r="H66" s="23">
        <v>178.93075483468496</v>
      </c>
      <c r="I66" s="24">
        <v>1830</v>
      </c>
      <c r="J66" s="22">
        <v>313170</v>
      </c>
      <c r="K66" s="22">
        <v>171.13114754098362</v>
      </c>
      <c r="L66" s="25">
        <v>3433</v>
      </c>
      <c r="M66" s="26">
        <v>599996</v>
      </c>
      <c r="N66" s="27">
        <v>174.77308476551121</v>
      </c>
      <c r="O66" s="28" t="s">
        <v>9</v>
      </c>
    </row>
    <row r="67" spans="1:15" x14ac:dyDescent="0.2">
      <c r="A67" s="12" t="s">
        <v>69</v>
      </c>
      <c r="B67" s="13" t="s">
        <v>70</v>
      </c>
      <c r="C67" s="21">
        <v>250</v>
      </c>
      <c r="D67" s="22">
        <v>47500</v>
      </c>
      <c r="E67" s="23">
        <v>190</v>
      </c>
      <c r="F67" s="24">
        <v>10635</v>
      </c>
      <c r="G67" s="22">
        <v>1852075</v>
      </c>
      <c r="H67" s="23">
        <v>174.14903620122237</v>
      </c>
      <c r="I67" s="24">
        <v>38637</v>
      </c>
      <c r="J67" s="22">
        <v>6718000</v>
      </c>
      <c r="K67" s="22">
        <v>173.8747832388643</v>
      </c>
      <c r="L67" s="25">
        <v>49522</v>
      </c>
      <c r="M67" s="26">
        <v>8617575</v>
      </c>
      <c r="N67" s="27">
        <v>174.01508420499979</v>
      </c>
      <c r="O67" s="28" t="s">
        <v>9</v>
      </c>
    </row>
    <row r="68" spans="1:15" x14ac:dyDescent="0.2">
      <c r="A68" s="12" t="s">
        <v>193</v>
      </c>
      <c r="B68" s="13" t="s">
        <v>76</v>
      </c>
      <c r="C68" s="21">
        <v>29200.400000000001</v>
      </c>
      <c r="D68" s="22">
        <v>5071897</v>
      </c>
      <c r="E68" s="23">
        <v>173.6927233873509</v>
      </c>
      <c r="F68" s="24">
        <v>0</v>
      </c>
      <c r="G68" s="22">
        <v>0</v>
      </c>
      <c r="H68" s="23">
        <v>0</v>
      </c>
      <c r="I68" s="24">
        <v>0</v>
      </c>
      <c r="J68" s="22">
        <v>0</v>
      </c>
      <c r="K68" s="22">
        <v>0</v>
      </c>
      <c r="L68" s="25">
        <v>29200.400000000001</v>
      </c>
      <c r="M68" s="26">
        <v>5071897</v>
      </c>
      <c r="N68" s="27">
        <v>173.6927233873509</v>
      </c>
      <c r="O68" s="28" t="s">
        <v>9</v>
      </c>
    </row>
    <row r="69" spans="1:15" x14ac:dyDescent="0.2">
      <c r="A69" s="12" t="s">
        <v>194</v>
      </c>
      <c r="B69" s="13" t="s">
        <v>64</v>
      </c>
      <c r="C69" s="21">
        <v>6620</v>
      </c>
      <c r="D69" s="22">
        <v>948000</v>
      </c>
      <c r="E69" s="23">
        <v>143.20241691842901</v>
      </c>
      <c r="F69" s="24">
        <v>17210</v>
      </c>
      <c r="G69" s="22">
        <v>2530110</v>
      </c>
      <c r="H69" s="23">
        <v>147.01394538059267</v>
      </c>
      <c r="I69" s="24">
        <v>40857</v>
      </c>
      <c r="J69" s="22">
        <v>7284385</v>
      </c>
      <c r="K69" s="22">
        <v>178.28976674743618</v>
      </c>
      <c r="L69" s="25">
        <v>64687</v>
      </c>
      <c r="M69" s="26">
        <v>10762495</v>
      </c>
      <c r="N69" s="27">
        <v>166.37802031320049</v>
      </c>
      <c r="O69" s="28" t="s">
        <v>9</v>
      </c>
    </row>
    <row r="70" spans="1:15" x14ac:dyDescent="0.2">
      <c r="A70" s="12" t="s">
        <v>195</v>
      </c>
      <c r="B70" s="13" t="s">
        <v>44</v>
      </c>
      <c r="C70" s="21">
        <v>0</v>
      </c>
      <c r="D70" s="22">
        <v>0</v>
      </c>
      <c r="E70" s="23">
        <v>0</v>
      </c>
      <c r="F70" s="24">
        <v>0</v>
      </c>
      <c r="G70" s="22">
        <v>0</v>
      </c>
      <c r="H70" s="23">
        <v>0</v>
      </c>
      <c r="I70" s="24">
        <v>166027</v>
      </c>
      <c r="J70" s="22">
        <v>26098697</v>
      </c>
      <c r="K70" s="22">
        <v>157.195498322562</v>
      </c>
      <c r="L70" s="25">
        <v>166027</v>
      </c>
      <c r="M70" s="26">
        <v>26098697</v>
      </c>
      <c r="N70" s="27">
        <v>157.195498322562</v>
      </c>
      <c r="O70" s="28" t="s">
        <v>9</v>
      </c>
    </row>
    <row r="71" spans="1:15" x14ac:dyDescent="0.2">
      <c r="A71" s="12" t="s">
        <v>152</v>
      </c>
      <c r="B71" s="13" t="s">
        <v>15</v>
      </c>
      <c r="C71" s="21">
        <v>69847</v>
      </c>
      <c r="D71" s="22">
        <v>20527850</v>
      </c>
      <c r="E71" s="23">
        <v>293.89737569258523</v>
      </c>
      <c r="F71" s="24">
        <v>214165</v>
      </c>
      <c r="G71" s="22">
        <v>22758440</v>
      </c>
      <c r="H71" s="23">
        <v>106.265916466276</v>
      </c>
      <c r="I71" s="24">
        <v>524746</v>
      </c>
      <c r="J71" s="22">
        <v>74412038</v>
      </c>
      <c r="K71" s="22">
        <v>141.80582224542923</v>
      </c>
      <c r="L71" s="25">
        <v>808758</v>
      </c>
      <c r="M71" s="26">
        <v>117698328</v>
      </c>
      <c r="N71" s="27">
        <v>145.5297233535866</v>
      </c>
      <c r="O71" s="28" t="s">
        <v>9</v>
      </c>
    </row>
    <row r="72" spans="1:15" x14ac:dyDescent="0.2">
      <c r="A72" s="12" t="s">
        <v>196</v>
      </c>
      <c r="B72" s="13" t="s">
        <v>140</v>
      </c>
      <c r="C72" s="21">
        <v>0</v>
      </c>
      <c r="D72" s="22">
        <v>0</v>
      </c>
      <c r="E72" s="23">
        <v>0</v>
      </c>
      <c r="F72" s="24">
        <v>0</v>
      </c>
      <c r="G72" s="22">
        <v>0</v>
      </c>
      <c r="H72" s="23">
        <v>0</v>
      </c>
      <c r="I72" s="24">
        <v>22</v>
      </c>
      <c r="J72" s="22">
        <v>3150</v>
      </c>
      <c r="K72" s="22">
        <v>143.18181818181819</v>
      </c>
      <c r="L72" s="25">
        <v>22</v>
      </c>
      <c r="M72" s="26">
        <v>3150</v>
      </c>
      <c r="N72" s="27">
        <v>143.18181818181819</v>
      </c>
      <c r="O72" s="28" t="s">
        <v>9</v>
      </c>
    </row>
    <row r="73" spans="1:15" x14ac:dyDescent="0.2">
      <c r="A73" s="12" t="s">
        <v>197</v>
      </c>
      <c r="B73" s="13" t="s">
        <v>66</v>
      </c>
      <c r="C73" s="21">
        <v>0</v>
      </c>
      <c r="D73" s="22">
        <v>0</v>
      </c>
      <c r="E73" s="23">
        <v>0</v>
      </c>
      <c r="F73" s="24">
        <v>16800</v>
      </c>
      <c r="G73" s="22">
        <v>1604400</v>
      </c>
      <c r="H73" s="23">
        <v>95.5</v>
      </c>
      <c r="I73" s="24">
        <v>37998</v>
      </c>
      <c r="J73" s="22">
        <v>3790600</v>
      </c>
      <c r="K73" s="22">
        <v>99.757881993789141</v>
      </c>
      <c r="L73" s="25">
        <v>54798</v>
      </c>
      <c r="M73" s="26">
        <v>5395000</v>
      </c>
      <c r="N73" s="27">
        <v>98.452498266360081</v>
      </c>
      <c r="O73" s="28" t="s">
        <v>9</v>
      </c>
    </row>
    <row r="74" spans="1:15" x14ac:dyDescent="0.2">
      <c r="A74" s="12" t="s">
        <v>198</v>
      </c>
      <c r="B74" s="13" t="s">
        <v>84</v>
      </c>
      <c r="C74" s="21">
        <v>0</v>
      </c>
      <c r="D74" s="22">
        <v>0</v>
      </c>
      <c r="E74" s="23">
        <v>0</v>
      </c>
      <c r="F74" s="24">
        <v>15200</v>
      </c>
      <c r="G74" s="22">
        <v>1390800</v>
      </c>
      <c r="H74" s="23">
        <v>91.5</v>
      </c>
      <c r="I74" s="24">
        <v>10860</v>
      </c>
      <c r="J74" s="22">
        <v>995925</v>
      </c>
      <c r="K74" s="22">
        <v>91.70580110497238</v>
      </c>
      <c r="L74" s="25">
        <v>26060</v>
      </c>
      <c r="M74" s="26">
        <v>2386725</v>
      </c>
      <c r="N74" s="27">
        <v>91.585763622409829</v>
      </c>
      <c r="O74" s="28" t="s">
        <v>9</v>
      </c>
    </row>
  </sheetData>
  <mergeCells count="4">
    <mergeCell ref="C7:E7"/>
    <mergeCell ref="F7:H7"/>
    <mergeCell ref="I7:K7"/>
    <mergeCell ref="L7:N7"/>
  </mergeCells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7"/>
  <sheetViews>
    <sheetView zoomScale="75" workbookViewId="0"/>
  </sheetViews>
  <sheetFormatPr defaultRowHeight="12.75" x14ac:dyDescent="0.2"/>
  <cols>
    <col min="1" max="1" width="39.7109375" customWidth="1"/>
    <col min="3" max="11" width="14.5703125" hidden="1" customWidth="1"/>
    <col min="12" max="14" width="14.5703125" customWidth="1"/>
    <col min="16" max="16" width="3.5703125" customWidth="1"/>
    <col min="17" max="17" width="9.5703125" customWidth="1"/>
    <col min="18" max="18" width="10.42578125" bestFit="1" customWidth="1"/>
  </cols>
  <sheetData>
    <row r="1" spans="1:18" x14ac:dyDescent="0.2">
      <c r="C1" s="2"/>
      <c r="F1" s="2"/>
      <c r="I1" s="2"/>
      <c r="J1" s="3"/>
      <c r="K1" s="3"/>
      <c r="L1" s="2"/>
      <c r="M1" s="3"/>
      <c r="N1" s="4"/>
    </row>
    <row r="2" spans="1:18" x14ac:dyDescent="0.2">
      <c r="C2" s="2"/>
      <c r="F2" s="2"/>
      <c r="I2" s="2"/>
      <c r="J2" s="3"/>
      <c r="K2" s="3"/>
      <c r="L2" s="2"/>
      <c r="M2" s="3"/>
      <c r="N2" s="4"/>
    </row>
    <row r="3" spans="1:18" x14ac:dyDescent="0.2">
      <c r="B3" s="1"/>
      <c r="C3" s="2"/>
      <c r="F3" s="2"/>
      <c r="I3" s="3"/>
      <c r="J3" s="3"/>
      <c r="K3" s="3"/>
      <c r="L3" s="2"/>
      <c r="M3" s="3"/>
      <c r="N3" s="4"/>
    </row>
    <row r="4" spans="1:18" x14ac:dyDescent="0.2">
      <c r="C4" s="2"/>
      <c r="F4" s="2"/>
      <c r="I4" s="2"/>
      <c r="J4" s="3"/>
      <c r="K4" s="3"/>
      <c r="L4" s="2"/>
      <c r="M4" s="3"/>
      <c r="N4" s="4"/>
    </row>
    <row r="5" spans="1:18" ht="13.5" thickBot="1" x14ac:dyDescent="0.25">
      <c r="A5" t="s">
        <v>171</v>
      </c>
      <c r="C5" s="2"/>
      <c r="F5" s="2"/>
      <c r="I5" s="2"/>
      <c r="J5" s="3"/>
      <c r="K5" s="3"/>
      <c r="L5" s="2"/>
      <c r="M5" s="3"/>
      <c r="N5" s="4"/>
    </row>
    <row r="6" spans="1:18" ht="18.75" thickBot="1" x14ac:dyDescent="0.3">
      <c r="C6" s="84" t="s">
        <v>0</v>
      </c>
      <c r="D6" s="85"/>
      <c r="E6" s="86"/>
      <c r="F6" s="84" t="s">
        <v>1</v>
      </c>
      <c r="G6" s="87"/>
      <c r="H6" s="88"/>
      <c r="I6" s="84" t="s">
        <v>2</v>
      </c>
      <c r="J6" s="85"/>
      <c r="K6" s="86"/>
      <c r="L6" s="89" t="s">
        <v>3</v>
      </c>
      <c r="M6" s="90"/>
      <c r="N6" s="91"/>
    </row>
    <row r="7" spans="1:18" ht="13.5" thickBot="1" x14ac:dyDescent="0.25">
      <c r="A7" s="5"/>
      <c r="B7" s="6"/>
      <c r="C7" s="7" t="s">
        <v>4</v>
      </c>
      <c r="D7" s="8" t="s">
        <v>5</v>
      </c>
      <c r="E7" s="9" t="s">
        <v>6</v>
      </c>
      <c r="F7" s="7" t="s">
        <v>4</v>
      </c>
      <c r="G7" s="8" t="s">
        <v>5</v>
      </c>
      <c r="H7" s="9" t="s">
        <v>6</v>
      </c>
      <c r="I7" s="7" t="s">
        <v>4</v>
      </c>
      <c r="J7" s="10" t="s">
        <v>5</v>
      </c>
      <c r="K7" s="9" t="s">
        <v>6</v>
      </c>
      <c r="L7" s="7" t="s">
        <v>4</v>
      </c>
      <c r="M7" s="10" t="s">
        <v>5</v>
      </c>
      <c r="N7" s="11" t="s">
        <v>6</v>
      </c>
      <c r="Q7" t="s">
        <v>172</v>
      </c>
      <c r="R7" t="s">
        <v>146</v>
      </c>
    </row>
    <row r="8" spans="1:18" x14ac:dyDescent="0.2">
      <c r="A8" s="12" t="s">
        <v>123</v>
      </c>
      <c r="B8" s="13" t="s">
        <v>124</v>
      </c>
      <c r="C8" s="14">
        <v>475</v>
      </c>
      <c r="D8" s="15">
        <v>318071</v>
      </c>
      <c r="E8" s="16">
        <v>669.62315789473689</v>
      </c>
      <c r="F8" s="17">
        <v>0</v>
      </c>
      <c r="G8" s="15">
        <v>0</v>
      </c>
      <c r="H8" s="16">
        <v>0</v>
      </c>
      <c r="I8" s="17">
        <v>0</v>
      </c>
      <c r="J8" s="15">
        <v>0</v>
      </c>
      <c r="K8" s="15">
        <v>0</v>
      </c>
      <c r="L8" s="18">
        <v>475</v>
      </c>
      <c r="M8" s="19">
        <v>318071</v>
      </c>
      <c r="N8" s="20">
        <v>669.62315789473689</v>
      </c>
      <c r="O8" s="28" t="s">
        <v>9</v>
      </c>
      <c r="Q8" s="82">
        <f>+L8/1000</f>
        <v>0.47499999999999998</v>
      </c>
      <c r="R8" s="81">
        <f>+N8</f>
        <v>669.62315789473689</v>
      </c>
    </row>
    <row r="9" spans="1:18" x14ac:dyDescent="0.2">
      <c r="A9" s="12" t="s">
        <v>105</v>
      </c>
      <c r="B9" s="13" t="s">
        <v>106</v>
      </c>
      <c r="C9" s="21">
        <v>3765</v>
      </c>
      <c r="D9" s="22">
        <v>2390850</v>
      </c>
      <c r="E9" s="23">
        <v>635.0199203187251</v>
      </c>
      <c r="F9" s="24">
        <v>105</v>
      </c>
      <c r="G9" s="22">
        <v>63375</v>
      </c>
      <c r="H9" s="23">
        <v>603.57142857142856</v>
      </c>
      <c r="I9" s="24">
        <v>0</v>
      </c>
      <c r="J9" s="22">
        <v>0</v>
      </c>
      <c r="K9" s="22">
        <v>0</v>
      </c>
      <c r="L9" s="25">
        <v>3870</v>
      </c>
      <c r="M9" s="26">
        <v>2454225</v>
      </c>
      <c r="N9" s="27">
        <v>634.16666666666663</v>
      </c>
      <c r="O9" s="28" t="s">
        <v>18</v>
      </c>
      <c r="Q9" s="82">
        <f>+Q8+L9/1000</f>
        <v>4.3449999999999998</v>
      </c>
      <c r="R9" s="81">
        <f>+N9</f>
        <v>634.16666666666663</v>
      </c>
    </row>
    <row r="10" spans="1:18" x14ac:dyDescent="0.2">
      <c r="A10" s="12" t="s">
        <v>129</v>
      </c>
      <c r="B10" s="13" t="s">
        <v>130</v>
      </c>
      <c r="C10" s="21">
        <v>180</v>
      </c>
      <c r="D10" s="22">
        <v>90000</v>
      </c>
      <c r="E10" s="23">
        <v>500</v>
      </c>
      <c r="F10" s="24">
        <v>0</v>
      </c>
      <c r="G10" s="22">
        <v>0</v>
      </c>
      <c r="H10" s="23">
        <v>0</v>
      </c>
      <c r="I10" s="24">
        <v>0</v>
      </c>
      <c r="J10" s="22">
        <v>0</v>
      </c>
      <c r="K10" s="22">
        <v>0</v>
      </c>
      <c r="L10" s="25">
        <v>180</v>
      </c>
      <c r="M10" s="26">
        <v>90000</v>
      </c>
      <c r="N10" s="27">
        <v>500</v>
      </c>
      <c r="O10" s="28" t="s">
        <v>9</v>
      </c>
      <c r="Q10" s="82">
        <f t="shared" ref="Q10:Q73" si="0">+Q9+L10/1000</f>
        <v>4.5249999999999995</v>
      </c>
      <c r="R10" s="81">
        <f t="shared" ref="R10:R73" si="1">+N10</f>
        <v>500</v>
      </c>
    </row>
    <row r="11" spans="1:18" x14ac:dyDescent="0.2">
      <c r="A11" s="12" t="s">
        <v>131</v>
      </c>
      <c r="B11" s="13" t="s">
        <v>132</v>
      </c>
      <c r="C11" s="21">
        <v>0</v>
      </c>
      <c r="D11" s="22">
        <v>0</v>
      </c>
      <c r="E11" s="23">
        <v>0</v>
      </c>
      <c r="F11" s="24">
        <v>175</v>
      </c>
      <c r="G11" s="22">
        <v>87500</v>
      </c>
      <c r="H11" s="23">
        <v>500</v>
      </c>
      <c r="I11" s="24">
        <v>0</v>
      </c>
      <c r="J11" s="22">
        <v>0</v>
      </c>
      <c r="K11" s="22">
        <v>0</v>
      </c>
      <c r="L11" s="25">
        <v>175</v>
      </c>
      <c r="M11" s="26">
        <v>87500</v>
      </c>
      <c r="N11" s="27">
        <v>500</v>
      </c>
      <c r="O11" s="28" t="s">
        <v>18</v>
      </c>
      <c r="Q11" s="82">
        <f t="shared" si="0"/>
        <v>4.6999999999999993</v>
      </c>
      <c r="R11" s="81">
        <f t="shared" si="1"/>
        <v>500</v>
      </c>
    </row>
    <row r="12" spans="1:18" x14ac:dyDescent="0.2">
      <c r="A12" s="12" t="s">
        <v>137</v>
      </c>
      <c r="B12" s="13" t="s">
        <v>138</v>
      </c>
      <c r="C12" s="21">
        <v>50</v>
      </c>
      <c r="D12" s="22">
        <v>25000</v>
      </c>
      <c r="E12" s="23">
        <v>500</v>
      </c>
      <c r="F12" s="24">
        <v>0</v>
      </c>
      <c r="G12" s="22">
        <v>0</v>
      </c>
      <c r="H12" s="23">
        <v>0</v>
      </c>
      <c r="I12" s="24">
        <v>0</v>
      </c>
      <c r="J12" s="22">
        <v>0</v>
      </c>
      <c r="K12" s="22">
        <v>0</v>
      </c>
      <c r="L12" s="25">
        <v>50</v>
      </c>
      <c r="M12" s="26">
        <v>25000</v>
      </c>
      <c r="N12" s="27">
        <v>500</v>
      </c>
      <c r="O12" s="28" t="s">
        <v>9</v>
      </c>
      <c r="Q12" s="82">
        <f t="shared" si="0"/>
        <v>4.7499999999999991</v>
      </c>
      <c r="R12" s="81">
        <f t="shared" si="1"/>
        <v>500</v>
      </c>
    </row>
    <row r="13" spans="1:18" x14ac:dyDescent="0.2">
      <c r="A13" s="12" t="s">
        <v>19</v>
      </c>
      <c r="B13" s="13" t="s">
        <v>20</v>
      </c>
      <c r="C13" s="21">
        <v>162716</v>
      </c>
      <c r="D13" s="22">
        <v>77185725</v>
      </c>
      <c r="E13" s="23">
        <v>474.35854494948251</v>
      </c>
      <c r="F13" s="24">
        <v>359167</v>
      </c>
      <c r="G13" s="22">
        <v>183583504</v>
      </c>
      <c r="H13" s="23">
        <v>511.13689175230462</v>
      </c>
      <c r="I13" s="24">
        <v>282418.71999999997</v>
      </c>
      <c r="J13" s="22">
        <v>139664793</v>
      </c>
      <c r="K13" s="22">
        <v>494.53093265205655</v>
      </c>
      <c r="L13" s="25">
        <v>804301.72</v>
      </c>
      <c r="M13" s="26">
        <v>400434022</v>
      </c>
      <c r="N13" s="27">
        <v>497.86543040091971</v>
      </c>
      <c r="O13" s="28" t="s">
        <v>18</v>
      </c>
      <c r="Q13" s="82">
        <f t="shared" si="0"/>
        <v>809.05171999999993</v>
      </c>
      <c r="R13" s="81">
        <f t="shared" si="1"/>
        <v>497.86543040091971</v>
      </c>
    </row>
    <row r="14" spans="1:18" x14ac:dyDescent="0.2">
      <c r="A14" s="12" t="s">
        <v>51</v>
      </c>
      <c r="B14" s="13" t="s">
        <v>52</v>
      </c>
      <c r="C14" s="21">
        <v>62645</v>
      </c>
      <c r="D14" s="22">
        <v>33602570</v>
      </c>
      <c r="E14" s="23">
        <v>536.39667970308881</v>
      </c>
      <c r="F14" s="24">
        <v>34606</v>
      </c>
      <c r="G14" s="22">
        <v>15848650</v>
      </c>
      <c r="H14" s="23">
        <v>457.97405074264577</v>
      </c>
      <c r="I14" s="24">
        <v>22282</v>
      </c>
      <c r="J14" s="22">
        <v>8108815</v>
      </c>
      <c r="K14" s="22">
        <v>363.91773628938154</v>
      </c>
      <c r="L14" s="25">
        <v>119533</v>
      </c>
      <c r="M14" s="26">
        <v>57560035</v>
      </c>
      <c r="N14" s="27">
        <v>481.54095521738765</v>
      </c>
      <c r="O14" s="28" t="s">
        <v>9</v>
      </c>
      <c r="Q14" s="82">
        <f t="shared" si="0"/>
        <v>928.58471999999995</v>
      </c>
      <c r="R14" s="81">
        <f t="shared" si="1"/>
        <v>481.54095521738765</v>
      </c>
    </row>
    <row r="15" spans="1:18" x14ac:dyDescent="0.2">
      <c r="A15" s="12" t="s">
        <v>103</v>
      </c>
      <c r="B15" s="13" t="s">
        <v>104</v>
      </c>
      <c r="C15" s="21">
        <v>246</v>
      </c>
      <c r="D15" s="22">
        <v>127075</v>
      </c>
      <c r="E15" s="23">
        <v>516.56504065040656</v>
      </c>
      <c r="F15" s="24">
        <v>2818</v>
      </c>
      <c r="G15" s="22">
        <v>1202285</v>
      </c>
      <c r="H15" s="23">
        <v>426.64478353442155</v>
      </c>
      <c r="I15" s="24">
        <v>2825</v>
      </c>
      <c r="J15" s="22">
        <v>1470425</v>
      </c>
      <c r="K15" s="22">
        <v>520.50442477876106</v>
      </c>
      <c r="L15" s="25">
        <v>5889</v>
      </c>
      <c r="M15" s="26">
        <v>2799785</v>
      </c>
      <c r="N15" s="27">
        <v>475.42621837323821</v>
      </c>
      <c r="O15" s="28" t="s">
        <v>18</v>
      </c>
      <c r="Q15" s="82">
        <f t="shared" si="0"/>
        <v>934.47371999999996</v>
      </c>
      <c r="R15" s="81">
        <f t="shared" si="1"/>
        <v>475.42621837323821</v>
      </c>
    </row>
    <row r="16" spans="1:18" x14ac:dyDescent="0.2">
      <c r="A16" s="12" t="s">
        <v>21</v>
      </c>
      <c r="B16" s="13" t="s">
        <v>22</v>
      </c>
      <c r="C16" s="21">
        <v>145622</v>
      </c>
      <c r="D16" s="22">
        <v>63770165</v>
      </c>
      <c r="E16" s="23">
        <v>437.91573388636334</v>
      </c>
      <c r="F16" s="24">
        <v>395939</v>
      </c>
      <c r="G16" s="22">
        <v>183795865</v>
      </c>
      <c r="H16" s="23">
        <v>464.2024781595145</v>
      </c>
      <c r="I16" s="24">
        <v>198282</v>
      </c>
      <c r="J16" s="22">
        <v>74011547</v>
      </c>
      <c r="K16" s="22">
        <v>373.26407339042373</v>
      </c>
      <c r="L16" s="25">
        <v>739843</v>
      </c>
      <c r="M16" s="26">
        <v>321577577</v>
      </c>
      <c r="N16" s="27">
        <v>434.65651090839543</v>
      </c>
      <c r="O16" s="28" t="s">
        <v>9</v>
      </c>
      <c r="Q16" s="82">
        <f t="shared" si="0"/>
        <v>1674.3167199999998</v>
      </c>
      <c r="R16" s="81">
        <f t="shared" si="1"/>
        <v>434.65651090839543</v>
      </c>
    </row>
    <row r="17" spans="1:18" x14ac:dyDescent="0.2">
      <c r="A17" s="12" t="s">
        <v>45</v>
      </c>
      <c r="B17" s="13" t="s">
        <v>46</v>
      </c>
      <c r="C17" s="21">
        <v>44322</v>
      </c>
      <c r="D17" s="22">
        <v>22041125</v>
      </c>
      <c r="E17" s="23">
        <v>497.29536122016157</v>
      </c>
      <c r="F17" s="24">
        <v>65473</v>
      </c>
      <c r="G17" s="22">
        <v>29465125</v>
      </c>
      <c r="H17" s="23">
        <v>450.03474714767918</v>
      </c>
      <c r="I17" s="24">
        <v>42055</v>
      </c>
      <c r="J17" s="22">
        <v>14149375</v>
      </c>
      <c r="K17" s="22">
        <v>336.44929259303291</v>
      </c>
      <c r="L17" s="25">
        <v>151850</v>
      </c>
      <c r="M17" s="26">
        <v>65655625</v>
      </c>
      <c r="N17" s="27">
        <v>432.37158379980241</v>
      </c>
      <c r="O17" s="28" t="s">
        <v>18</v>
      </c>
      <c r="Q17" s="82">
        <f t="shared" si="0"/>
        <v>1826.1667199999997</v>
      </c>
      <c r="R17" s="81">
        <f t="shared" si="1"/>
        <v>432.37158379980241</v>
      </c>
    </row>
    <row r="18" spans="1:18" x14ac:dyDescent="0.2">
      <c r="A18" s="12" t="s">
        <v>133</v>
      </c>
      <c r="B18" s="13" t="s">
        <v>134</v>
      </c>
      <c r="C18" s="21">
        <v>100</v>
      </c>
      <c r="D18" s="22">
        <v>40000</v>
      </c>
      <c r="E18" s="23">
        <v>400</v>
      </c>
      <c r="F18" s="24">
        <v>0</v>
      </c>
      <c r="G18" s="22">
        <v>0</v>
      </c>
      <c r="H18" s="23">
        <v>0</v>
      </c>
      <c r="I18" s="24">
        <v>0</v>
      </c>
      <c r="J18" s="22">
        <v>0</v>
      </c>
      <c r="K18" s="22">
        <v>0</v>
      </c>
      <c r="L18" s="25">
        <v>100</v>
      </c>
      <c r="M18" s="26">
        <v>40000</v>
      </c>
      <c r="N18" s="27">
        <v>400</v>
      </c>
      <c r="O18" s="28" t="s">
        <v>9</v>
      </c>
      <c r="Q18" s="82">
        <f t="shared" si="0"/>
        <v>1826.2667199999996</v>
      </c>
      <c r="R18" s="81">
        <f t="shared" si="1"/>
        <v>400</v>
      </c>
    </row>
    <row r="19" spans="1:18" x14ac:dyDescent="0.2">
      <c r="A19" s="12" t="s">
        <v>101</v>
      </c>
      <c r="B19" s="13" t="s">
        <v>102</v>
      </c>
      <c r="C19" s="21">
        <v>3930</v>
      </c>
      <c r="D19" s="22">
        <v>1390900</v>
      </c>
      <c r="E19" s="23">
        <v>353.91857506361322</v>
      </c>
      <c r="F19" s="24">
        <v>2600</v>
      </c>
      <c r="G19" s="22">
        <v>1064750</v>
      </c>
      <c r="H19" s="23">
        <v>409.51923076923077</v>
      </c>
      <c r="I19" s="24">
        <v>0</v>
      </c>
      <c r="J19" s="22">
        <v>0</v>
      </c>
      <c r="K19" s="22">
        <v>0</v>
      </c>
      <c r="L19" s="25">
        <v>6530</v>
      </c>
      <c r="M19" s="26">
        <v>2455650</v>
      </c>
      <c r="N19" s="27">
        <v>376.05666156202142</v>
      </c>
      <c r="O19" s="28" t="s">
        <v>9</v>
      </c>
      <c r="Q19" s="82">
        <f t="shared" si="0"/>
        <v>1832.7967199999996</v>
      </c>
      <c r="R19" s="81">
        <f t="shared" si="1"/>
        <v>376.05666156202142</v>
      </c>
    </row>
    <row r="20" spans="1:18" x14ac:dyDescent="0.2">
      <c r="A20" s="12" t="s">
        <v>61</v>
      </c>
      <c r="B20" s="13" t="s">
        <v>62</v>
      </c>
      <c r="C20" s="21">
        <v>0</v>
      </c>
      <c r="D20" s="22">
        <v>0</v>
      </c>
      <c r="E20" s="23">
        <v>0</v>
      </c>
      <c r="F20" s="24">
        <v>22595</v>
      </c>
      <c r="G20" s="22">
        <v>8712520</v>
      </c>
      <c r="H20" s="23">
        <v>385.59504315113963</v>
      </c>
      <c r="I20" s="24">
        <v>42275</v>
      </c>
      <c r="J20" s="22">
        <v>14901922</v>
      </c>
      <c r="K20" s="22">
        <v>352.49963335304551</v>
      </c>
      <c r="L20" s="25">
        <v>64870</v>
      </c>
      <c r="M20" s="26">
        <v>23614442</v>
      </c>
      <c r="N20" s="27">
        <v>364.02716201634036</v>
      </c>
      <c r="O20" s="28" t="s">
        <v>9</v>
      </c>
      <c r="Q20" s="82">
        <f t="shared" si="0"/>
        <v>1897.6667199999997</v>
      </c>
      <c r="R20" s="81">
        <f t="shared" si="1"/>
        <v>364.02716201634036</v>
      </c>
    </row>
    <row r="21" spans="1:18" x14ac:dyDescent="0.2">
      <c r="A21" s="12" t="s">
        <v>95</v>
      </c>
      <c r="B21" s="13" t="s">
        <v>96</v>
      </c>
      <c r="C21" s="21">
        <v>12400</v>
      </c>
      <c r="D21" s="22">
        <v>4362000</v>
      </c>
      <c r="E21" s="23">
        <v>351.77419354838707</v>
      </c>
      <c r="F21" s="24">
        <v>1563</v>
      </c>
      <c r="G21" s="22">
        <v>508450</v>
      </c>
      <c r="H21" s="23">
        <v>325.30390275111967</v>
      </c>
      <c r="I21" s="24">
        <v>0</v>
      </c>
      <c r="J21" s="22">
        <v>0</v>
      </c>
      <c r="K21" s="22">
        <v>0</v>
      </c>
      <c r="L21" s="25">
        <v>13963</v>
      </c>
      <c r="M21" s="26">
        <v>4870450</v>
      </c>
      <c r="N21" s="27">
        <v>348.81114373701928</v>
      </c>
      <c r="O21" s="28" t="s">
        <v>9</v>
      </c>
      <c r="Q21" s="82">
        <f t="shared" si="0"/>
        <v>1911.6297199999997</v>
      </c>
      <c r="R21" s="81">
        <f t="shared" si="1"/>
        <v>348.81114373701928</v>
      </c>
    </row>
    <row r="22" spans="1:18" x14ac:dyDescent="0.2">
      <c r="A22" s="12" t="s">
        <v>53</v>
      </c>
      <c r="B22" s="13" t="s">
        <v>54</v>
      </c>
      <c r="C22" s="21">
        <v>2500</v>
      </c>
      <c r="D22" s="22">
        <v>1170000</v>
      </c>
      <c r="E22" s="23">
        <v>468</v>
      </c>
      <c r="F22" s="24">
        <v>29125</v>
      </c>
      <c r="G22" s="22">
        <v>9984000</v>
      </c>
      <c r="H22" s="23">
        <v>342.79828326180257</v>
      </c>
      <c r="I22" s="24">
        <v>59584</v>
      </c>
      <c r="J22" s="22">
        <v>20602940</v>
      </c>
      <c r="K22" s="22">
        <v>345.77973952738989</v>
      </c>
      <c r="L22" s="25">
        <v>91209</v>
      </c>
      <c r="M22" s="26">
        <v>31756940</v>
      </c>
      <c r="N22" s="27">
        <v>348.17770176188753</v>
      </c>
      <c r="O22" s="28" t="s">
        <v>18</v>
      </c>
      <c r="Q22" s="82">
        <f t="shared" si="0"/>
        <v>2002.8387199999997</v>
      </c>
      <c r="R22" s="81">
        <f t="shared" si="1"/>
        <v>348.17770176188753</v>
      </c>
    </row>
    <row r="23" spans="1:18" x14ac:dyDescent="0.2">
      <c r="A23" s="12" t="s">
        <v>109</v>
      </c>
      <c r="B23" s="13" t="s">
        <v>110</v>
      </c>
      <c r="C23" s="21">
        <v>475</v>
      </c>
      <c r="D23" s="22">
        <v>217500</v>
      </c>
      <c r="E23" s="23">
        <v>457.89473684210526</v>
      </c>
      <c r="F23" s="24">
        <v>3100</v>
      </c>
      <c r="G23" s="22">
        <v>1007500</v>
      </c>
      <c r="H23" s="23">
        <v>325</v>
      </c>
      <c r="I23" s="24">
        <v>0</v>
      </c>
      <c r="J23" s="22">
        <v>0</v>
      </c>
      <c r="K23" s="22">
        <v>0</v>
      </c>
      <c r="L23" s="25">
        <v>3575</v>
      </c>
      <c r="M23" s="26">
        <v>1225000</v>
      </c>
      <c r="N23" s="27">
        <v>342.65734265734267</v>
      </c>
      <c r="O23" s="28" t="s">
        <v>9</v>
      </c>
      <c r="Q23" s="82">
        <f t="shared" si="0"/>
        <v>2006.4137199999998</v>
      </c>
      <c r="R23" s="81">
        <f t="shared" si="1"/>
        <v>342.65734265734267</v>
      </c>
    </row>
    <row r="24" spans="1:18" x14ac:dyDescent="0.2">
      <c r="A24" s="12" t="s">
        <v>85</v>
      </c>
      <c r="B24" s="13" t="s">
        <v>86</v>
      </c>
      <c r="C24" s="21">
        <v>10324</v>
      </c>
      <c r="D24" s="22">
        <v>4647500</v>
      </c>
      <c r="E24" s="23">
        <v>450.16466485858194</v>
      </c>
      <c r="F24" s="24">
        <v>13215</v>
      </c>
      <c r="G24" s="22">
        <v>3376250</v>
      </c>
      <c r="H24" s="23">
        <v>255.48618993567916</v>
      </c>
      <c r="I24" s="24">
        <v>0</v>
      </c>
      <c r="J24" s="22">
        <v>0</v>
      </c>
      <c r="K24" s="22">
        <v>0</v>
      </c>
      <c r="L24" s="25">
        <v>23539</v>
      </c>
      <c r="M24" s="26">
        <v>8023750</v>
      </c>
      <c r="N24" s="27">
        <v>340.87047028335951</v>
      </c>
      <c r="O24" s="28" t="s">
        <v>9</v>
      </c>
      <c r="Q24" s="82">
        <f t="shared" si="0"/>
        <v>2029.9527199999998</v>
      </c>
      <c r="R24" s="81">
        <f t="shared" si="1"/>
        <v>340.87047028335951</v>
      </c>
    </row>
    <row r="25" spans="1:18" x14ac:dyDescent="0.2">
      <c r="A25" s="12" t="s">
        <v>33</v>
      </c>
      <c r="B25" s="13" t="s">
        <v>34</v>
      </c>
      <c r="C25" s="21">
        <v>10568</v>
      </c>
      <c r="D25" s="22">
        <v>5656425</v>
      </c>
      <c r="E25" s="23">
        <v>535.24082134746402</v>
      </c>
      <c r="F25" s="24">
        <v>13586</v>
      </c>
      <c r="G25" s="22">
        <v>4663500</v>
      </c>
      <c r="H25" s="23">
        <v>343.2577653466804</v>
      </c>
      <c r="I25" s="24">
        <v>227954</v>
      </c>
      <c r="J25" s="22">
        <v>74652305</v>
      </c>
      <c r="K25" s="22">
        <v>327.48846258455654</v>
      </c>
      <c r="L25" s="25">
        <v>252108</v>
      </c>
      <c r="M25" s="26">
        <v>84972230</v>
      </c>
      <c r="N25" s="27">
        <v>337.04694020023163</v>
      </c>
      <c r="O25" s="28" t="s">
        <v>9</v>
      </c>
      <c r="Q25" s="82">
        <f t="shared" si="0"/>
        <v>2282.0607199999999</v>
      </c>
      <c r="R25" s="81">
        <f t="shared" si="1"/>
        <v>337.04694020023163</v>
      </c>
    </row>
    <row r="26" spans="1:18" x14ac:dyDescent="0.2">
      <c r="A26" s="12" t="s">
        <v>93</v>
      </c>
      <c r="B26" s="13" t="s">
        <v>94</v>
      </c>
      <c r="C26" s="21">
        <v>0</v>
      </c>
      <c r="D26" s="22">
        <v>0</v>
      </c>
      <c r="E26" s="23">
        <v>0</v>
      </c>
      <c r="F26" s="24">
        <v>5369</v>
      </c>
      <c r="G26" s="22">
        <v>2213120</v>
      </c>
      <c r="H26" s="23">
        <v>412.20338983050846</v>
      </c>
      <c r="I26" s="24">
        <v>9388</v>
      </c>
      <c r="J26" s="22">
        <v>2680925</v>
      </c>
      <c r="K26" s="22">
        <v>285.56934384320408</v>
      </c>
      <c r="L26" s="25">
        <v>14757</v>
      </c>
      <c r="M26" s="26">
        <v>4894045</v>
      </c>
      <c r="N26" s="27">
        <v>331.64227146438981</v>
      </c>
      <c r="O26" s="28" t="s">
        <v>18</v>
      </c>
      <c r="Q26" s="82">
        <f t="shared" si="0"/>
        <v>2296.81772</v>
      </c>
      <c r="R26" s="81">
        <f t="shared" si="1"/>
        <v>331.64227146438981</v>
      </c>
    </row>
    <row r="27" spans="1:18" x14ac:dyDescent="0.2">
      <c r="A27" s="12" t="s">
        <v>41</v>
      </c>
      <c r="B27" s="13" t="s">
        <v>42</v>
      </c>
      <c r="C27" s="21">
        <v>63366.8</v>
      </c>
      <c r="D27" s="22">
        <v>25052130</v>
      </c>
      <c r="E27" s="23">
        <v>395.35103555805244</v>
      </c>
      <c r="F27" s="24">
        <v>16200</v>
      </c>
      <c r="G27" s="22">
        <v>4774000</v>
      </c>
      <c r="H27" s="23">
        <v>294.69135802469134</v>
      </c>
      <c r="I27" s="24">
        <v>90800</v>
      </c>
      <c r="J27" s="22">
        <v>26478000</v>
      </c>
      <c r="K27" s="22">
        <v>291.6079295154185</v>
      </c>
      <c r="L27" s="25">
        <v>170366.8</v>
      </c>
      <c r="M27" s="26">
        <v>56304130</v>
      </c>
      <c r="N27" s="27">
        <v>330.48768891591556</v>
      </c>
      <c r="O27" s="28" t="s">
        <v>9</v>
      </c>
      <c r="Q27" s="82">
        <f t="shared" si="0"/>
        <v>2467.1845199999998</v>
      </c>
      <c r="R27" s="81">
        <f t="shared" si="1"/>
        <v>330.48768891591556</v>
      </c>
    </row>
    <row r="28" spans="1:18" x14ac:dyDescent="0.2">
      <c r="A28" s="12" t="s">
        <v>71</v>
      </c>
      <c r="B28" s="13" t="s">
        <v>72</v>
      </c>
      <c r="C28" s="21">
        <v>75</v>
      </c>
      <c r="D28" s="22">
        <v>14250</v>
      </c>
      <c r="E28" s="23">
        <v>190</v>
      </c>
      <c r="F28" s="24">
        <v>12495</v>
      </c>
      <c r="G28" s="22">
        <v>4861375</v>
      </c>
      <c r="H28" s="23">
        <v>389.0656262505002</v>
      </c>
      <c r="I28" s="24">
        <v>34985</v>
      </c>
      <c r="J28" s="22">
        <v>10833600</v>
      </c>
      <c r="K28" s="22">
        <v>309.66414177504646</v>
      </c>
      <c r="L28" s="25">
        <v>47555</v>
      </c>
      <c r="M28" s="26">
        <v>15709225</v>
      </c>
      <c r="N28" s="27">
        <v>330.3380296498791</v>
      </c>
      <c r="O28" s="28" t="s">
        <v>18</v>
      </c>
      <c r="Q28" s="82">
        <f t="shared" si="0"/>
        <v>2514.7395199999996</v>
      </c>
      <c r="R28" s="81">
        <f t="shared" si="1"/>
        <v>330.3380296498791</v>
      </c>
    </row>
    <row r="29" spans="1:18" x14ac:dyDescent="0.2">
      <c r="A29" s="12" t="s">
        <v>79</v>
      </c>
      <c r="B29" s="13" t="s">
        <v>80</v>
      </c>
      <c r="C29" s="21">
        <v>14400</v>
      </c>
      <c r="D29" s="22">
        <v>5400000</v>
      </c>
      <c r="E29" s="23">
        <v>375</v>
      </c>
      <c r="F29" s="24">
        <v>0</v>
      </c>
      <c r="G29" s="22">
        <v>0</v>
      </c>
      <c r="H29" s="23">
        <v>0</v>
      </c>
      <c r="I29" s="24">
        <v>12925</v>
      </c>
      <c r="J29" s="22">
        <v>3535050</v>
      </c>
      <c r="K29" s="22">
        <v>273.50483558994199</v>
      </c>
      <c r="L29" s="25">
        <v>27325</v>
      </c>
      <c r="M29" s="26">
        <v>8935050</v>
      </c>
      <c r="N29" s="27">
        <v>326.9917657822507</v>
      </c>
      <c r="O29" s="28" t="s">
        <v>18</v>
      </c>
      <c r="Q29" s="82">
        <f t="shared" si="0"/>
        <v>2542.0645199999994</v>
      </c>
      <c r="R29" s="81">
        <f t="shared" si="1"/>
        <v>326.9917657822507</v>
      </c>
    </row>
    <row r="30" spans="1:18" x14ac:dyDescent="0.2">
      <c r="A30" s="12" t="s">
        <v>107</v>
      </c>
      <c r="B30" s="13" t="s">
        <v>108</v>
      </c>
      <c r="C30" s="21">
        <v>425</v>
      </c>
      <c r="D30" s="22">
        <v>131750</v>
      </c>
      <c r="E30" s="23">
        <v>310</v>
      </c>
      <c r="F30" s="24">
        <v>3297</v>
      </c>
      <c r="G30" s="22">
        <v>1043600</v>
      </c>
      <c r="H30" s="23">
        <v>316.53017895056109</v>
      </c>
      <c r="I30" s="24">
        <v>0</v>
      </c>
      <c r="J30" s="22">
        <v>0</v>
      </c>
      <c r="K30" s="22">
        <v>0</v>
      </c>
      <c r="L30" s="25">
        <v>3722</v>
      </c>
      <c r="M30" s="26">
        <v>1175350</v>
      </c>
      <c r="N30" s="27">
        <v>315.78452444922084</v>
      </c>
      <c r="O30" s="28" t="s">
        <v>9</v>
      </c>
      <c r="Q30" s="82">
        <f t="shared" si="0"/>
        <v>2545.7865199999997</v>
      </c>
      <c r="R30" s="81">
        <f t="shared" si="1"/>
        <v>315.78452444922084</v>
      </c>
    </row>
    <row r="31" spans="1:18" x14ac:dyDescent="0.2">
      <c r="A31" s="12" t="s">
        <v>23</v>
      </c>
      <c r="B31" s="13" t="s">
        <v>24</v>
      </c>
      <c r="C31" s="21">
        <v>0</v>
      </c>
      <c r="D31" s="22">
        <v>0</v>
      </c>
      <c r="E31" s="23">
        <v>0</v>
      </c>
      <c r="F31" s="24">
        <v>100838</v>
      </c>
      <c r="G31" s="22">
        <v>30633830</v>
      </c>
      <c r="H31" s="23">
        <v>303.79251869334973</v>
      </c>
      <c r="I31" s="24">
        <v>360306</v>
      </c>
      <c r="J31" s="22">
        <v>109849580</v>
      </c>
      <c r="K31" s="22">
        <v>304.87857543310406</v>
      </c>
      <c r="L31" s="25">
        <v>461144</v>
      </c>
      <c r="M31" s="26">
        <v>140483410</v>
      </c>
      <c r="N31" s="27">
        <v>304.64108825009106</v>
      </c>
      <c r="O31" s="28" t="s">
        <v>18</v>
      </c>
      <c r="Q31" s="82">
        <f t="shared" si="0"/>
        <v>3006.9305199999999</v>
      </c>
      <c r="R31" s="81">
        <f t="shared" si="1"/>
        <v>304.64108825009106</v>
      </c>
    </row>
    <row r="32" spans="1:18" x14ac:dyDescent="0.2">
      <c r="A32" s="12" t="s">
        <v>16</v>
      </c>
      <c r="B32" s="13" t="s">
        <v>17</v>
      </c>
      <c r="C32" s="21">
        <v>205673</v>
      </c>
      <c r="D32" s="22">
        <v>53023046</v>
      </c>
      <c r="E32" s="23">
        <v>257.80265761670222</v>
      </c>
      <c r="F32" s="24">
        <v>456974</v>
      </c>
      <c r="G32" s="22">
        <v>137185915</v>
      </c>
      <c r="H32" s="23">
        <v>300.20507731293247</v>
      </c>
      <c r="I32" s="24">
        <v>142832</v>
      </c>
      <c r="J32" s="22">
        <v>45220236</v>
      </c>
      <c r="K32" s="22">
        <v>316.59737313767221</v>
      </c>
      <c r="L32" s="25">
        <v>805479</v>
      </c>
      <c r="M32" s="26">
        <v>235429197</v>
      </c>
      <c r="N32" s="27">
        <v>292.28471133325638</v>
      </c>
      <c r="O32" s="28" t="s">
        <v>18</v>
      </c>
      <c r="Q32" s="82">
        <f t="shared" si="0"/>
        <v>3812.4095200000002</v>
      </c>
      <c r="R32" s="81">
        <f t="shared" si="1"/>
        <v>292.28471133325638</v>
      </c>
    </row>
    <row r="33" spans="1:18" x14ac:dyDescent="0.2">
      <c r="A33" s="12" t="s">
        <v>125</v>
      </c>
      <c r="B33" s="13" t="s">
        <v>126</v>
      </c>
      <c r="C33" s="21">
        <v>400</v>
      </c>
      <c r="D33" s="22">
        <v>116000</v>
      </c>
      <c r="E33" s="23">
        <v>290</v>
      </c>
      <c r="F33" s="24">
        <v>0</v>
      </c>
      <c r="G33" s="22">
        <v>0</v>
      </c>
      <c r="H33" s="23">
        <v>0</v>
      </c>
      <c r="I33" s="24">
        <v>0</v>
      </c>
      <c r="J33" s="22">
        <v>0</v>
      </c>
      <c r="K33" s="22">
        <v>0</v>
      </c>
      <c r="L33" s="25">
        <v>400</v>
      </c>
      <c r="M33" s="26">
        <v>116000</v>
      </c>
      <c r="N33" s="27">
        <v>290</v>
      </c>
      <c r="O33" s="28" t="s">
        <v>18</v>
      </c>
      <c r="Q33" s="82">
        <f t="shared" si="0"/>
        <v>3812.8095200000002</v>
      </c>
      <c r="R33" s="81">
        <f t="shared" si="1"/>
        <v>290</v>
      </c>
    </row>
    <row r="34" spans="1:18" x14ac:dyDescent="0.2">
      <c r="A34" s="12" t="s">
        <v>113</v>
      </c>
      <c r="B34" s="13" t="s">
        <v>114</v>
      </c>
      <c r="C34" s="21">
        <v>400</v>
      </c>
      <c r="D34" s="22">
        <v>162000</v>
      </c>
      <c r="E34" s="23">
        <v>405</v>
      </c>
      <c r="F34" s="24">
        <v>1494</v>
      </c>
      <c r="G34" s="22">
        <v>373865</v>
      </c>
      <c r="H34" s="23">
        <v>250.24431057563586</v>
      </c>
      <c r="I34" s="24">
        <v>0</v>
      </c>
      <c r="J34" s="22">
        <v>0</v>
      </c>
      <c r="K34" s="22">
        <v>0</v>
      </c>
      <c r="L34" s="25">
        <v>1894</v>
      </c>
      <c r="M34" s="26">
        <v>535865</v>
      </c>
      <c r="N34" s="27">
        <v>282.92766631467794</v>
      </c>
      <c r="O34" s="28" t="s">
        <v>9</v>
      </c>
      <c r="Q34" s="82">
        <f t="shared" si="0"/>
        <v>3814.70352</v>
      </c>
      <c r="R34" s="81">
        <f t="shared" si="1"/>
        <v>282.92766631467794</v>
      </c>
    </row>
    <row r="35" spans="1:18" x14ac:dyDescent="0.2">
      <c r="A35" s="12" t="s">
        <v>10</v>
      </c>
      <c r="B35" s="13" t="s">
        <v>11</v>
      </c>
      <c r="C35" s="21">
        <v>39320</v>
      </c>
      <c r="D35" s="22">
        <v>9366300</v>
      </c>
      <c r="E35" s="23">
        <v>238.20701932858597</v>
      </c>
      <c r="F35" s="24">
        <v>371814</v>
      </c>
      <c r="G35" s="22">
        <v>121627650</v>
      </c>
      <c r="H35" s="23">
        <v>327.11960819119236</v>
      </c>
      <c r="I35" s="24">
        <v>707935</v>
      </c>
      <c r="J35" s="22">
        <v>180334966</v>
      </c>
      <c r="K35" s="22">
        <v>254.73379053161659</v>
      </c>
      <c r="L35" s="25">
        <v>1119069</v>
      </c>
      <c r="M35" s="26">
        <v>311328916</v>
      </c>
      <c r="N35" s="27">
        <v>278.20350309051543</v>
      </c>
      <c r="O35" s="28" t="s">
        <v>9</v>
      </c>
      <c r="Q35" s="82">
        <f t="shared" si="0"/>
        <v>4933.7725200000004</v>
      </c>
      <c r="R35" s="81">
        <f t="shared" si="1"/>
        <v>278.20350309051543</v>
      </c>
    </row>
    <row r="36" spans="1:18" x14ac:dyDescent="0.2">
      <c r="A36" s="12" t="s">
        <v>117</v>
      </c>
      <c r="B36" s="13" t="s">
        <v>118</v>
      </c>
      <c r="C36" s="21">
        <v>0</v>
      </c>
      <c r="D36" s="22">
        <v>0</v>
      </c>
      <c r="E36" s="23">
        <v>0</v>
      </c>
      <c r="F36" s="24">
        <v>800</v>
      </c>
      <c r="G36" s="22">
        <v>220000</v>
      </c>
      <c r="H36" s="23">
        <v>275</v>
      </c>
      <c r="I36" s="24">
        <v>0</v>
      </c>
      <c r="J36" s="22">
        <v>0</v>
      </c>
      <c r="K36" s="22">
        <v>0</v>
      </c>
      <c r="L36" s="25">
        <v>800</v>
      </c>
      <c r="M36" s="26">
        <v>220000</v>
      </c>
      <c r="N36" s="27">
        <v>275</v>
      </c>
      <c r="O36" s="28" t="s">
        <v>9</v>
      </c>
      <c r="Q36" s="82">
        <f t="shared" si="0"/>
        <v>4934.5725200000006</v>
      </c>
      <c r="R36" s="81">
        <f t="shared" si="1"/>
        <v>275</v>
      </c>
    </row>
    <row r="37" spans="1:18" x14ac:dyDescent="0.2">
      <c r="A37" s="12" t="s">
        <v>77</v>
      </c>
      <c r="B37" s="13" t="s">
        <v>78</v>
      </c>
      <c r="C37" s="21">
        <v>860</v>
      </c>
      <c r="D37" s="22">
        <v>249400</v>
      </c>
      <c r="E37" s="23">
        <v>290</v>
      </c>
      <c r="F37" s="24">
        <v>7935</v>
      </c>
      <c r="G37" s="22">
        <v>2425075</v>
      </c>
      <c r="H37" s="23">
        <v>305.61751732829237</v>
      </c>
      <c r="I37" s="24">
        <v>20145</v>
      </c>
      <c r="J37" s="22">
        <v>5230050</v>
      </c>
      <c r="K37" s="22">
        <v>259.62025316455697</v>
      </c>
      <c r="L37" s="25">
        <v>28940</v>
      </c>
      <c r="M37" s="26">
        <v>7904525</v>
      </c>
      <c r="N37" s="27">
        <v>273.13493434692469</v>
      </c>
      <c r="O37" s="28" t="s">
        <v>18</v>
      </c>
      <c r="Q37" s="82">
        <f t="shared" si="0"/>
        <v>4963.5125200000002</v>
      </c>
      <c r="R37" s="81">
        <f t="shared" si="1"/>
        <v>273.13493434692469</v>
      </c>
    </row>
    <row r="38" spans="1:18" x14ac:dyDescent="0.2">
      <c r="A38" s="12" t="s">
        <v>135</v>
      </c>
      <c r="B38" s="13" t="s">
        <v>136</v>
      </c>
      <c r="C38" s="21">
        <v>52</v>
      </c>
      <c r="D38" s="22">
        <v>10400</v>
      </c>
      <c r="E38" s="23">
        <v>200</v>
      </c>
      <c r="F38" s="24">
        <v>13</v>
      </c>
      <c r="G38" s="22">
        <v>6175</v>
      </c>
      <c r="H38" s="23">
        <v>475</v>
      </c>
      <c r="I38" s="24">
        <v>0</v>
      </c>
      <c r="J38" s="22">
        <v>0</v>
      </c>
      <c r="K38" s="22">
        <v>0</v>
      </c>
      <c r="L38" s="25">
        <v>65</v>
      </c>
      <c r="M38" s="26">
        <v>16575</v>
      </c>
      <c r="N38" s="27">
        <v>255</v>
      </c>
      <c r="O38" s="28" t="s">
        <v>18</v>
      </c>
      <c r="Q38" s="82">
        <f t="shared" si="0"/>
        <v>4963.5775199999998</v>
      </c>
      <c r="R38" s="81">
        <f t="shared" si="1"/>
        <v>255</v>
      </c>
    </row>
    <row r="39" spans="1:18" x14ac:dyDescent="0.2">
      <c r="A39" s="12" t="s">
        <v>119</v>
      </c>
      <c r="B39" s="13" t="s">
        <v>120</v>
      </c>
      <c r="C39" s="21">
        <v>0</v>
      </c>
      <c r="D39" s="22">
        <v>0</v>
      </c>
      <c r="E39" s="23">
        <v>0</v>
      </c>
      <c r="F39" s="24">
        <v>75</v>
      </c>
      <c r="G39" s="22">
        <v>4500</v>
      </c>
      <c r="H39" s="23">
        <v>60</v>
      </c>
      <c r="I39" s="24">
        <v>665</v>
      </c>
      <c r="J39" s="22">
        <v>183500</v>
      </c>
      <c r="K39" s="22">
        <v>275.93984962406017</v>
      </c>
      <c r="L39" s="25">
        <v>740</v>
      </c>
      <c r="M39" s="26">
        <v>188000</v>
      </c>
      <c r="N39" s="27">
        <v>254.05405405405406</v>
      </c>
      <c r="O39" s="28" t="s">
        <v>18</v>
      </c>
      <c r="Q39" s="82">
        <f t="shared" si="0"/>
        <v>4964.3175199999996</v>
      </c>
      <c r="R39" s="81">
        <f t="shared" si="1"/>
        <v>254.05405405405406</v>
      </c>
    </row>
    <row r="40" spans="1:18" x14ac:dyDescent="0.2">
      <c r="A40" s="12" t="s">
        <v>55</v>
      </c>
      <c r="B40" s="13" t="s">
        <v>56</v>
      </c>
      <c r="C40" s="21">
        <v>1200</v>
      </c>
      <c r="D40" s="22">
        <v>272000</v>
      </c>
      <c r="E40" s="23">
        <v>226.66666666666666</v>
      </c>
      <c r="F40" s="24">
        <v>38725</v>
      </c>
      <c r="G40" s="22">
        <v>12966380</v>
      </c>
      <c r="H40" s="23">
        <v>334.83227888960619</v>
      </c>
      <c r="I40" s="24">
        <v>46812</v>
      </c>
      <c r="J40" s="22">
        <v>8789052</v>
      </c>
      <c r="K40" s="22">
        <v>187.75211484234811</v>
      </c>
      <c r="L40" s="25">
        <v>86737</v>
      </c>
      <c r="M40" s="26">
        <v>22027432</v>
      </c>
      <c r="N40" s="27">
        <v>253.95658138971834</v>
      </c>
      <c r="O40" s="28" t="s">
        <v>9</v>
      </c>
      <c r="Q40" s="82">
        <f t="shared" si="0"/>
        <v>5051.0545199999997</v>
      </c>
      <c r="R40" s="81">
        <f t="shared" si="1"/>
        <v>253.95658138971834</v>
      </c>
    </row>
    <row r="41" spans="1:18" x14ac:dyDescent="0.2">
      <c r="A41" s="12" t="s">
        <v>31</v>
      </c>
      <c r="B41" s="13" t="s">
        <v>32</v>
      </c>
      <c r="C41" s="21">
        <v>11942</v>
      </c>
      <c r="D41" s="22">
        <v>3443050</v>
      </c>
      <c r="E41" s="23">
        <v>288.31435270473958</v>
      </c>
      <c r="F41" s="24">
        <v>57138</v>
      </c>
      <c r="G41" s="22">
        <v>17331125</v>
      </c>
      <c r="H41" s="23">
        <v>303.32046973992789</v>
      </c>
      <c r="I41" s="24">
        <v>199661</v>
      </c>
      <c r="J41" s="22">
        <v>46670090</v>
      </c>
      <c r="K41" s="22">
        <v>233.74665057272077</v>
      </c>
      <c r="L41" s="25">
        <v>268741</v>
      </c>
      <c r="M41" s="26">
        <v>67444265</v>
      </c>
      <c r="N41" s="27">
        <v>250.96380902058115</v>
      </c>
      <c r="O41" s="28" t="s">
        <v>9</v>
      </c>
      <c r="Q41" s="82">
        <f t="shared" si="0"/>
        <v>5319.7955199999997</v>
      </c>
      <c r="R41" s="81">
        <f t="shared" si="1"/>
        <v>250.96380902058115</v>
      </c>
    </row>
    <row r="42" spans="1:18" x14ac:dyDescent="0.2">
      <c r="A42" s="12" t="s">
        <v>12</v>
      </c>
      <c r="B42" s="13" t="s">
        <v>13</v>
      </c>
      <c r="C42" s="21">
        <v>47380</v>
      </c>
      <c r="D42" s="22">
        <v>14763600</v>
      </c>
      <c r="E42" s="23">
        <v>311.59983115238498</v>
      </c>
      <c r="F42" s="24">
        <v>216564</v>
      </c>
      <c r="G42" s="22">
        <v>62886259</v>
      </c>
      <c r="H42" s="23">
        <v>290.38186863929371</v>
      </c>
      <c r="I42" s="24">
        <v>617802</v>
      </c>
      <c r="J42" s="22">
        <v>133639070</v>
      </c>
      <c r="K42" s="22">
        <v>216.31375424488752</v>
      </c>
      <c r="L42" s="25">
        <v>881746</v>
      </c>
      <c r="M42" s="26">
        <v>211288929</v>
      </c>
      <c r="N42" s="27">
        <v>239.62561667418962</v>
      </c>
      <c r="O42" s="28" t="s">
        <v>9</v>
      </c>
      <c r="Q42" s="82">
        <f t="shared" si="0"/>
        <v>6201.5415199999998</v>
      </c>
      <c r="R42" s="81">
        <f t="shared" si="1"/>
        <v>239.62561667418962</v>
      </c>
    </row>
    <row r="43" spans="1:18" x14ac:dyDescent="0.2">
      <c r="A43" s="12" t="s">
        <v>97</v>
      </c>
      <c r="B43" s="13" t="s">
        <v>98</v>
      </c>
      <c r="C43" s="21">
        <v>220</v>
      </c>
      <c r="D43" s="22">
        <v>27177</v>
      </c>
      <c r="E43" s="23">
        <v>123.53181818181818</v>
      </c>
      <c r="F43" s="24">
        <v>5180</v>
      </c>
      <c r="G43" s="22">
        <v>1357950</v>
      </c>
      <c r="H43" s="23">
        <v>262.15250965250965</v>
      </c>
      <c r="I43" s="24">
        <v>5275</v>
      </c>
      <c r="J43" s="22">
        <v>1148160</v>
      </c>
      <c r="K43" s="22">
        <v>217.66066350710901</v>
      </c>
      <c r="L43" s="25">
        <v>10675</v>
      </c>
      <c r="M43" s="26">
        <v>2533287</v>
      </c>
      <c r="N43" s="27">
        <v>237.31025761124121</v>
      </c>
      <c r="O43" s="28" t="s">
        <v>18</v>
      </c>
      <c r="Q43" s="82">
        <f t="shared" si="0"/>
        <v>6212.2165199999999</v>
      </c>
      <c r="R43" s="81">
        <f t="shared" si="1"/>
        <v>237.31025761124121</v>
      </c>
    </row>
    <row r="44" spans="1:18" x14ac:dyDescent="0.2">
      <c r="A44" s="12" t="s">
        <v>91</v>
      </c>
      <c r="B44" s="13" t="s">
        <v>92</v>
      </c>
      <c r="C44" s="21">
        <v>0</v>
      </c>
      <c r="D44" s="22">
        <v>0</v>
      </c>
      <c r="E44" s="23">
        <v>0</v>
      </c>
      <c r="F44" s="24">
        <v>15959</v>
      </c>
      <c r="G44" s="22">
        <v>3785080</v>
      </c>
      <c r="H44" s="23">
        <v>237.17526160787017</v>
      </c>
      <c r="I44" s="24">
        <v>54</v>
      </c>
      <c r="J44" s="22">
        <v>6480</v>
      </c>
      <c r="K44" s="22">
        <v>120</v>
      </c>
      <c r="L44" s="25">
        <v>16013</v>
      </c>
      <c r="M44" s="26">
        <v>3791560</v>
      </c>
      <c r="N44" s="27">
        <v>236.78011615562355</v>
      </c>
      <c r="O44" s="28" t="s">
        <v>9</v>
      </c>
      <c r="Q44" s="82">
        <f t="shared" si="0"/>
        <v>6228.2295199999999</v>
      </c>
      <c r="R44" s="81">
        <f t="shared" si="1"/>
        <v>236.78011615562355</v>
      </c>
    </row>
    <row r="45" spans="1:18" x14ac:dyDescent="0.2">
      <c r="A45" s="12" t="s">
        <v>25</v>
      </c>
      <c r="B45" s="13" t="s">
        <v>26</v>
      </c>
      <c r="C45" s="21">
        <v>43385</v>
      </c>
      <c r="D45" s="22">
        <v>6846000</v>
      </c>
      <c r="E45" s="23">
        <v>157.79647343551918</v>
      </c>
      <c r="F45" s="24">
        <v>264186</v>
      </c>
      <c r="G45" s="22">
        <v>60459790</v>
      </c>
      <c r="H45" s="23">
        <v>228.85311863611244</v>
      </c>
      <c r="I45" s="24">
        <v>141393.82</v>
      </c>
      <c r="J45" s="22">
        <v>38782230</v>
      </c>
      <c r="K45" s="22">
        <v>274.28518445855696</v>
      </c>
      <c r="L45" s="25">
        <v>448964.82</v>
      </c>
      <c r="M45" s="26">
        <v>106088020</v>
      </c>
      <c r="N45" s="27">
        <v>236.2947279477265</v>
      </c>
      <c r="O45" s="28" t="s">
        <v>9</v>
      </c>
      <c r="Q45" s="82">
        <f t="shared" si="0"/>
        <v>6677.19434</v>
      </c>
      <c r="R45" s="81">
        <f t="shared" si="1"/>
        <v>236.2947279477265</v>
      </c>
    </row>
    <row r="46" spans="1:18" x14ac:dyDescent="0.2">
      <c r="A46" s="12" t="s">
        <v>27</v>
      </c>
      <c r="B46" s="13" t="s">
        <v>28</v>
      </c>
      <c r="C46" s="21">
        <v>49560</v>
      </c>
      <c r="D46" s="22">
        <v>12360300</v>
      </c>
      <c r="E46" s="23">
        <v>249.40072639225181</v>
      </c>
      <c r="F46" s="24">
        <v>109310</v>
      </c>
      <c r="G46" s="22">
        <v>25266240</v>
      </c>
      <c r="H46" s="23">
        <v>231.14298783276919</v>
      </c>
      <c r="I46" s="24">
        <v>176628</v>
      </c>
      <c r="J46" s="22">
        <v>38637897</v>
      </c>
      <c r="K46" s="22">
        <v>218.75295536381549</v>
      </c>
      <c r="L46" s="25">
        <v>335498</v>
      </c>
      <c r="M46" s="26">
        <v>76264437</v>
      </c>
      <c r="N46" s="27">
        <v>227.31711366386685</v>
      </c>
      <c r="O46" s="28" t="s">
        <v>9</v>
      </c>
      <c r="Q46" s="82">
        <f t="shared" si="0"/>
        <v>7012.6923399999996</v>
      </c>
      <c r="R46" s="81">
        <f t="shared" si="1"/>
        <v>227.31711366386685</v>
      </c>
    </row>
    <row r="47" spans="1:18" x14ac:dyDescent="0.2">
      <c r="A47" s="12" t="s">
        <v>7</v>
      </c>
      <c r="B47" s="13" t="s">
        <v>8</v>
      </c>
      <c r="C47" s="21">
        <v>239155</v>
      </c>
      <c r="D47" s="22">
        <v>64842275</v>
      </c>
      <c r="E47" s="23">
        <v>271.13075202274678</v>
      </c>
      <c r="F47" s="24">
        <v>1103212</v>
      </c>
      <c r="G47" s="22">
        <v>242614135</v>
      </c>
      <c r="H47" s="23">
        <v>219.91614938923797</v>
      </c>
      <c r="I47" s="24">
        <v>1797133</v>
      </c>
      <c r="J47" s="22">
        <v>398852963</v>
      </c>
      <c r="K47" s="22">
        <v>221.93847812042847</v>
      </c>
      <c r="L47" s="25">
        <v>3139500</v>
      </c>
      <c r="M47" s="26">
        <v>706309373</v>
      </c>
      <c r="N47" s="27">
        <v>224.97511482720179</v>
      </c>
      <c r="O47" s="28" t="s">
        <v>9</v>
      </c>
      <c r="Q47" s="82">
        <f t="shared" si="0"/>
        <v>10152.19234</v>
      </c>
      <c r="R47" s="81">
        <f t="shared" si="1"/>
        <v>224.97511482720179</v>
      </c>
    </row>
    <row r="48" spans="1:18" x14ac:dyDescent="0.2">
      <c r="A48" s="12" t="s">
        <v>59</v>
      </c>
      <c r="B48" s="13" t="s">
        <v>60</v>
      </c>
      <c r="C48" s="21">
        <v>1400</v>
      </c>
      <c r="D48" s="22">
        <v>381000</v>
      </c>
      <c r="E48" s="23">
        <v>272.14285714285717</v>
      </c>
      <c r="F48" s="24">
        <v>59336</v>
      </c>
      <c r="G48" s="22">
        <v>13399640</v>
      </c>
      <c r="H48" s="23">
        <v>225.82647970877713</v>
      </c>
      <c r="I48" s="24">
        <v>4224</v>
      </c>
      <c r="J48" s="22">
        <v>729600</v>
      </c>
      <c r="K48" s="22">
        <v>172.72727272727272</v>
      </c>
      <c r="L48" s="25">
        <v>64960</v>
      </c>
      <c r="M48" s="26">
        <v>14510240</v>
      </c>
      <c r="N48" s="27">
        <v>223.37192118226602</v>
      </c>
      <c r="O48" s="28" t="s">
        <v>9</v>
      </c>
      <c r="Q48" s="82">
        <f t="shared" si="0"/>
        <v>10217.152339999999</v>
      </c>
      <c r="R48" s="81">
        <f t="shared" si="1"/>
        <v>223.37192118226602</v>
      </c>
    </row>
    <row r="49" spans="1:18" x14ac:dyDescent="0.2">
      <c r="A49" s="12" t="s">
        <v>39</v>
      </c>
      <c r="B49" s="13" t="s">
        <v>40</v>
      </c>
      <c r="C49" s="21">
        <v>21700</v>
      </c>
      <c r="D49" s="22">
        <v>5261500</v>
      </c>
      <c r="E49" s="23">
        <v>242.46543778801842</v>
      </c>
      <c r="F49" s="24">
        <v>75902</v>
      </c>
      <c r="G49" s="22">
        <v>18163350</v>
      </c>
      <c r="H49" s="23">
        <v>239.30001844483675</v>
      </c>
      <c r="I49" s="24">
        <v>104186</v>
      </c>
      <c r="J49" s="22">
        <v>20907785</v>
      </c>
      <c r="K49" s="22">
        <v>200.67749025780816</v>
      </c>
      <c r="L49" s="25">
        <v>201788</v>
      </c>
      <c r="M49" s="26">
        <v>44332635</v>
      </c>
      <c r="N49" s="27">
        <v>219.69906535571985</v>
      </c>
      <c r="O49" s="28" t="s">
        <v>9</v>
      </c>
      <c r="Q49" s="82">
        <f t="shared" si="0"/>
        <v>10418.940339999999</v>
      </c>
      <c r="R49" s="81">
        <f t="shared" si="1"/>
        <v>219.69906535571985</v>
      </c>
    </row>
    <row r="50" spans="1:18" x14ac:dyDescent="0.2">
      <c r="A50" s="12" t="s">
        <v>121</v>
      </c>
      <c r="B50" s="13" t="s">
        <v>122</v>
      </c>
      <c r="C50" s="21">
        <v>0</v>
      </c>
      <c r="D50" s="22">
        <v>0</v>
      </c>
      <c r="E50" s="23">
        <v>0</v>
      </c>
      <c r="F50" s="24">
        <v>0</v>
      </c>
      <c r="G50" s="22">
        <v>0</v>
      </c>
      <c r="H50" s="23">
        <v>0</v>
      </c>
      <c r="I50" s="24">
        <v>552</v>
      </c>
      <c r="J50" s="22">
        <v>116080</v>
      </c>
      <c r="K50" s="22">
        <v>210.28985507246378</v>
      </c>
      <c r="L50" s="25">
        <v>552</v>
      </c>
      <c r="M50" s="26">
        <v>116080</v>
      </c>
      <c r="N50" s="27">
        <v>210.28985507246378</v>
      </c>
      <c r="O50" s="28" t="s">
        <v>18</v>
      </c>
      <c r="Q50" s="82">
        <f t="shared" si="0"/>
        <v>10419.492339999999</v>
      </c>
      <c r="R50" s="81">
        <f t="shared" si="1"/>
        <v>210.28985507246378</v>
      </c>
    </row>
    <row r="51" spans="1:18" x14ac:dyDescent="0.2">
      <c r="A51" s="12" t="s">
        <v>37</v>
      </c>
      <c r="B51" s="13" t="s">
        <v>38</v>
      </c>
      <c r="C51" s="21">
        <v>12929</v>
      </c>
      <c r="D51" s="22">
        <v>3672830</v>
      </c>
      <c r="E51" s="23">
        <v>284.07688142934489</v>
      </c>
      <c r="F51" s="24">
        <v>51154</v>
      </c>
      <c r="G51" s="22">
        <v>10053985</v>
      </c>
      <c r="H51" s="23">
        <v>196.54347656097275</v>
      </c>
      <c r="I51" s="24">
        <v>165956</v>
      </c>
      <c r="J51" s="22">
        <v>34171371</v>
      </c>
      <c r="K51" s="22">
        <v>205.90621007978018</v>
      </c>
      <c r="L51" s="25">
        <v>230039</v>
      </c>
      <c r="M51" s="26">
        <v>47898186</v>
      </c>
      <c r="N51" s="27">
        <v>208.21767613317741</v>
      </c>
      <c r="O51" s="28" t="s">
        <v>9</v>
      </c>
      <c r="Q51" s="82">
        <f t="shared" si="0"/>
        <v>10649.53134</v>
      </c>
      <c r="R51" s="81">
        <f t="shared" si="1"/>
        <v>208.21767613317741</v>
      </c>
    </row>
    <row r="52" spans="1:18" x14ac:dyDescent="0.2">
      <c r="A52" s="12" t="s">
        <v>29</v>
      </c>
      <c r="B52" s="13" t="s">
        <v>30</v>
      </c>
      <c r="C52" s="21">
        <v>81301.899999999994</v>
      </c>
      <c r="D52" s="22">
        <v>18050264</v>
      </c>
      <c r="E52" s="23">
        <v>222.0152788557217</v>
      </c>
      <c r="F52" s="24">
        <v>116352</v>
      </c>
      <c r="G52" s="22">
        <v>23679438</v>
      </c>
      <c r="H52" s="23">
        <v>203.51552186468646</v>
      </c>
      <c r="I52" s="24">
        <v>89800</v>
      </c>
      <c r="J52" s="22">
        <v>17271124</v>
      </c>
      <c r="K52" s="22">
        <v>192.3287750556793</v>
      </c>
      <c r="L52" s="25">
        <v>287453.90000000002</v>
      </c>
      <c r="M52" s="26">
        <v>59000826</v>
      </c>
      <c r="N52" s="27">
        <v>205.25317624843495</v>
      </c>
      <c r="O52" s="28" t="s">
        <v>18</v>
      </c>
      <c r="Q52" s="82">
        <f t="shared" si="0"/>
        <v>10936.98524</v>
      </c>
      <c r="R52" s="81">
        <f t="shared" si="1"/>
        <v>205.25317624843495</v>
      </c>
    </row>
    <row r="53" spans="1:18" x14ac:dyDescent="0.2">
      <c r="A53" s="12" t="s">
        <v>67</v>
      </c>
      <c r="B53" s="13" t="s">
        <v>68</v>
      </c>
      <c r="C53" s="21">
        <v>2802</v>
      </c>
      <c r="D53" s="22">
        <v>644460</v>
      </c>
      <c r="E53" s="23">
        <v>230</v>
      </c>
      <c r="F53" s="24">
        <v>26350</v>
      </c>
      <c r="G53" s="22">
        <v>5474250</v>
      </c>
      <c r="H53" s="23">
        <v>207.75142314990512</v>
      </c>
      <c r="I53" s="24">
        <v>21600</v>
      </c>
      <c r="J53" s="22">
        <v>3672000</v>
      </c>
      <c r="K53" s="22">
        <v>170</v>
      </c>
      <c r="L53" s="25">
        <v>50752</v>
      </c>
      <c r="M53" s="26">
        <v>9790710</v>
      </c>
      <c r="N53" s="27">
        <v>192.91279161412359</v>
      </c>
      <c r="O53" s="28" t="s">
        <v>18</v>
      </c>
      <c r="Q53" s="82">
        <f t="shared" si="0"/>
        <v>10987.73724</v>
      </c>
      <c r="R53" s="81">
        <f t="shared" si="1"/>
        <v>192.91279161412359</v>
      </c>
    </row>
    <row r="54" spans="1:18" x14ac:dyDescent="0.2">
      <c r="A54" s="12" t="s">
        <v>99</v>
      </c>
      <c r="B54" s="13" t="s">
        <v>100</v>
      </c>
      <c r="C54" s="21">
        <v>0</v>
      </c>
      <c r="D54" s="22">
        <v>0</v>
      </c>
      <c r="E54" s="23">
        <v>0</v>
      </c>
      <c r="F54" s="24">
        <v>5535</v>
      </c>
      <c r="G54" s="22">
        <v>1052340</v>
      </c>
      <c r="H54" s="23">
        <v>190.12466124661248</v>
      </c>
      <c r="I54" s="24">
        <v>4251</v>
      </c>
      <c r="J54" s="22">
        <v>833407</v>
      </c>
      <c r="K54" s="22">
        <v>196.0496353799106</v>
      </c>
      <c r="L54" s="25">
        <v>9786</v>
      </c>
      <c r="M54" s="26">
        <v>1885747</v>
      </c>
      <c r="N54" s="27">
        <v>192.69844676067851</v>
      </c>
      <c r="O54" s="28" t="s">
        <v>9</v>
      </c>
      <c r="Q54" s="82">
        <f t="shared" si="0"/>
        <v>10997.52324</v>
      </c>
      <c r="R54" s="81">
        <f t="shared" si="1"/>
        <v>192.69844676067851</v>
      </c>
    </row>
    <row r="55" spans="1:18" x14ac:dyDescent="0.2">
      <c r="A55" s="12" t="s">
        <v>47</v>
      </c>
      <c r="B55" s="13" t="s">
        <v>48</v>
      </c>
      <c r="C55" s="21">
        <v>14980</v>
      </c>
      <c r="D55" s="22">
        <v>3935644</v>
      </c>
      <c r="E55" s="23">
        <v>262.72656875834446</v>
      </c>
      <c r="F55" s="24">
        <v>25485</v>
      </c>
      <c r="G55" s="22">
        <v>3502364</v>
      </c>
      <c r="H55" s="23">
        <v>137.42844810672946</v>
      </c>
      <c r="I55" s="24">
        <v>86990</v>
      </c>
      <c r="J55" s="22">
        <v>16975319</v>
      </c>
      <c r="K55" s="22">
        <v>195.14103919990802</v>
      </c>
      <c r="L55" s="25">
        <v>127455</v>
      </c>
      <c r="M55" s="26">
        <v>24413327</v>
      </c>
      <c r="N55" s="27">
        <v>191.54467851398533</v>
      </c>
      <c r="O55" s="28" t="s">
        <v>9</v>
      </c>
      <c r="Q55" s="82">
        <f t="shared" si="0"/>
        <v>11124.97824</v>
      </c>
      <c r="R55" s="81">
        <f t="shared" si="1"/>
        <v>191.54467851398533</v>
      </c>
    </row>
    <row r="56" spans="1:18" x14ac:dyDescent="0.2">
      <c r="A56" s="12" t="s">
        <v>127</v>
      </c>
      <c r="B56" s="13" t="s">
        <v>128</v>
      </c>
      <c r="C56" s="21">
        <v>0</v>
      </c>
      <c r="D56" s="22">
        <v>0</v>
      </c>
      <c r="E56" s="23">
        <v>0</v>
      </c>
      <c r="F56" s="24">
        <v>330</v>
      </c>
      <c r="G56" s="22">
        <v>62700</v>
      </c>
      <c r="H56" s="23">
        <v>190</v>
      </c>
      <c r="I56" s="24">
        <v>0</v>
      </c>
      <c r="J56" s="22">
        <v>0</v>
      </c>
      <c r="K56" s="22">
        <v>0</v>
      </c>
      <c r="L56" s="25">
        <v>330</v>
      </c>
      <c r="M56" s="26">
        <v>62700</v>
      </c>
      <c r="N56" s="27">
        <v>190</v>
      </c>
      <c r="O56" s="28" t="s">
        <v>18</v>
      </c>
      <c r="Q56" s="82">
        <f t="shared" si="0"/>
        <v>11125.30824</v>
      </c>
      <c r="R56" s="81">
        <f t="shared" si="1"/>
        <v>190</v>
      </c>
    </row>
    <row r="57" spans="1:18" x14ac:dyDescent="0.2">
      <c r="A57" s="12" t="s">
        <v>81</v>
      </c>
      <c r="B57" s="13" t="s">
        <v>82</v>
      </c>
      <c r="C57" s="21">
        <v>6190</v>
      </c>
      <c r="D57" s="22">
        <v>1585150</v>
      </c>
      <c r="E57" s="23">
        <v>256.08239095315025</v>
      </c>
      <c r="F57" s="24">
        <v>5584</v>
      </c>
      <c r="G57" s="22">
        <v>1040210</v>
      </c>
      <c r="H57" s="23">
        <v>186.28402578796562</v>
      </c>
      <c r="I57" s="24">
        <v>15398</v>
      </c>
      <c r="J57" s="22">
        <v>2452400</v>
      </c>
      <c r="K57" s="22">
        <v>159.26743732952332</v>
      </c>
      <c r="L57" s="25">
        <v>27172</v>
      </c>
      <c r="M57" s="26">
        <v>5077760</v>
      </c>
      <c r="N57" s="27">
        <v>186.87472398056823</v>
      </c>
      <c r="O57" s="28" t="s">
        <v>18</v>
      </c>
      <c r="Q57" s="82">
        <f t="shared" si="0"/>
        <v>11152.480240000001</v>
      </c>
      <c r="R57" s="81">
        <f t="shared" si="1"/>
        <v>186.87472398056823</v>
      </c>
    </row>
    <row r="58" spans="1:18" x14ac:dyDescent="0.2">
      <c r="A58" s="12" t="s">
        <v>49</v>
      </c>
      <c r="B58" s="13" t="s">
        <v>50</v>
      </c>
      <c r="C58" s="21">
        <v>4638</v>
      </c>
      <c r="D58" s="22">
        <v>1015260</v>
      </c>
      <c r="E58" s="23">
        <v>218.90038809831825</v>
      </c>
      <c r="F58" s="24">
        <v>55782</v>
      </c>
      <c r="G58" s="22">
        <v>12249600</v>
      </c>
      <c r="H58" s="23">
        <v>219.59771969452513</v>
      </c>
      <c r="I58" s="24">
        <v>66525</v>
      </c>
      <c r="J58" s="22">
        <v>10216700</v>
      </c>
      <c r="K58" s="22">
        <v>153.57685080796693</v>
      </c>
      <c r="L58" s="25">
        <v>126945</v>
      </c>
      <c r="M58" s="26">
        <v>23481560</v>
      </c>
      <c r="N58" s="27">
        <v>184.97428020008664</v>
      </c>
      <c r="O58" s="28" t="s">
        <v>9</v>
      </c>
      <c r="Q58" s="82">
        <f t="shared" si="0"/>
        <v>11279.42524</v>
      </c>
      <c r="R58" s="81">
        <f t="shared" si="1"/>
        <v>184.97428020008664</v>
      </c>
    </row>
    <row r="59" spans="1:18" x14ac:dyDescent="0.2">
      <c r="A59" s="12" t="s">
        <v>35</v>
      </c>
      <c r="B59" s="13" t="s">
        <v>36</v>
      </c>
      <c r="C59" s="21">
        <v>13200</v>
      </c>
      <c r="D59" s="22">
        <v>4950000</v>
      </c>
      <c r="E59" s="23">
        <v>375</v>
      </c>
      <c r="F59" s="24">
        <v>82400</v>
      </c>
      <c r="G59" s="22">
        <v>12403000</v>
      </c>
      <c r="H59" s="23">
        <v>150.52184466019418</v>
      </c>
      <c r="I59" s="24">
        <v>151200</v>
      </c>
      <c r="J59" s="22">
        <v>27399600</v>
      </c>
      <c r="K59" s="22">
        <v>181.21428571428572</v>
      </c>
      <c r="L59" s="25">
        <v>246800</v>
      </c>
      <c r="M59" s="26">
        <v>44752600</v>
      </c>
      <c r="N59" s="27">
        <v>181.33144246353322</v>
      </c>
      <c r="O59" s="28" t="s">
        <v>9</v>
      </c>
      <c r="Q59" s="82">
        <f t="shared" si="0"/>
        <v>11526.22524</v>
      </c>
      <c r="R59" s="81">
        <f t="shared" si="1"/>
        <v>181.33144246353322</v>
      </c>
    </row>
    <row r="60" spans="1:18" x14ac:dyDescent="0.2">
      <c r="A60" s="12" t="s">
        <v>89</v>
      </c>
      <c r="B60" s="13" t="s">
        <v>90</v>
      </c>
      <c r="C60" s="21">
        <v>4962</v>
      </c>
      <c r="D60" s="22">
        <v>1040830</v>
      </c>
      <c r="E60" s="23">
        <v>209.76017734784361</v>
      </c>
      <c r="F60" s="24">
        <v>5315</v>
      </c>
      <c r="G60" s="22">
        <v>1060950</v>
      </c>
      <c r="H60" s="23">
        <v>199.6142991533396</v>
      </c>
      <c r="I60" s="24">
        <v>8800</v>
      </c>
      <c r="J60" s="22">
        <v>1256000</v>
      </c>
      <c r="K60" s="22">
        <v>142.72727272727272</v>
      </c>
      <c r="L60" s="25">
        <v>19077</v>
      </c>
      <c r="M60" s="26">
        <v>3357780</v>
      </c>
      <c r="N60" s="27">
        <v>176.01195156471144</v>
      </c>
      <c r="O60" s="28" t="s">
        <v>9</v>
      </c>
      <c r="Q60" s="82">
        <f t="shared" si="0"/>
        <v>11545.302239999999</v>
      </c>
      <c r="R60" s="81">
        <f t="shared" si="1"/>
        <v>176.01195156471144</v>
      </c>
    </row>
    <row r="61" spans="1:18" x14ac:dyDescent="0.2">
      <c r="A61" s="12" t="s">
        <v>111</v>
      </c>
      <c r="B61" s="13" t="s">
        <v>112</v>
      </c>
      <c r="C61" s="21">
        <v>0</v>
      </c>
      <c r="D61" s="22">
        <v>0</v>
      </c>
      <c r="E61" s="23">
        <v>0</v>
      </c>
      <c r="F61" s="24">
        <v>1603</v>
      </c>
      <c r="G61" s="22">
        <v>286826</v>
      </c>
      <c r="H61" s="23">
        <v>178.93075483468496</v>
      </c>
      <c r="I61" s="24">
        <v>1830</v>
      </c>
      <c r="J61" s="22">
        <v>313170</v>
      </c>
      <c r="K61" s="22">
        <v>171.13114754098362</v>
      </c>
      <c r="L61" s="25">
        <v>3433</v>
      </c>
      <c r="M61" s="26">
        <v>599996</v>
      </c>
      <c r="N61" s="27">
        <v>174.77308476551121</v>
      </c>
      <c r="O61" s="28" t="s">
        <v>9</v>
      </c>
      <c r="Q61" s="82">
        <f t="shared" si="0"/>
        <v>11548.73524</v>
      </c>
      <c r="R61" s="81">
        <f t="shared" si="1"/>
        <v>174.77308476551121</v>
      </c>
    </row>
    <row r="62" spans="1:18" x14ac:dyDescent="0.2">
      <c r="A62" s="12" t="s">
        <v>69</v>
      </c>
      <c r="B62" s="13" t="s">
        <v>70</v>
      </c>
      <c r="C62" s="21">
        <v>250</v>
      </c>
      <c r="D62" s="22">
        <v>47500</v>
      </c>
      <c r="E62" s="23">
        <v>190</v>
      </c>
      <c r="F62" s="24">
        <v>10635</v>
      </c>
      <c r="G62" s="22">
        <v>1852075</v>
      </c>
      <c r="H62" s="23">
        <v>174.14903620122237</v>
      </c>
      <c r="I62" s="24">
        <v>38637</v>
      </c>
      <c r="J62" s="22">
        <v>6718000</v>
      </c>
      <c r="K62" s="22">
        <v>173.8747832388643</v>
      </c>
      <c r="L62" s="25">
        <v>49522</v>
      </c>
      <c r="M62" s="26">
        <v>8617575</v>
      </c>
      <c r="N62" s="27">
        <v>174.01508420499979</v>
      </c>
      <c r="O62" s="28" t="s">
        <v>9</v>
      </c>
      <c r="Q62" s="82">
        <f t="shared" si="0"/>
        <v>11598.257240000001</v>
      </c>
      <c r="R62" s="81">
        <f t="shared" si="1"/>
        <v>174.01508420499979</v>
      </c>
    </row>
    <row r="63" spans="1:18" x14ac:dyDescent="0.2">
      <c r="A63" s="12" t="s">
        <v>75</v>
      </c>
      <c r="B63" s="13" t="s">
        <v>76</v>
      </c>
      <c r="C63" s="21">
        <v>29200.400000000001</v>
      </c>
      <c r="D63" s="22">
        <v>5071897</v>
      </c>
      <c r="E63" s="23">
        <v>173.6927233873509</v>
      </c>
      <c r="F63" s="24">
        <v>0</v>
      </c>
      <c r="G63" s="22">
        <v>0</v>
      </c>
      <c r="H63" s="23">
        <v>0</v>
      </c>
      <c r="I63" s="24">
        <v>0</v>
      </c>
      <c r="J63" s="22">
        <v>0</v>
      </c>
      <c r="K63" s="22">
        <v>0</v>
      </c>
      <c r="L63" s="25">
        <v>29200.400000000001</v>
      </c>
      <c r="M63" s="26">
        <v>5071897</v>
      </c>
      <c r="N63" s="27">
        <v>173.6927233873509</v>
      </c>
      <c r="O63" s="28" t="s">
        <v>9</v>
      </c>
      <c r="Q63" s="82">
        <f t="shared" si="0"/>
        <v>11627.457640000001</v>
      </c>
      <c r="R63" s="81">
        <f t="shared" si="1"/>
        <v>173.6927233873509</v>
      </c>
    </row>
    <row r="64" spans="1:18" x14ac:dyDescent="0.2">
      <c r="A64" s="12" t="s">
        <v>115</v>
      </c>
      <c r="B64" s="13" t="s">
        <v>116</v>
      </c>
      <c r="C64" s="21">
        <v>0</v>
      </c>
      <c r="D64" s="22">
        <v>0</v>
      </c>
      <c r="E64" s="23">
        <v>0</v>
      </c>
      <c r="F64" s="24">
        <v>0</v>
      </c>
      <c r="G64" s="22">
        <v>0</v>
      </c>
      <c r="H64" s="23">
        <v>0</v>
      </c>
      <c r="I64" s="24">
        <v>1424</v>
      </c>
      <c r="J64" s="22">
        <v>246352</v>
      </c>
      <c r="K64" s="22">
        <v>173</v>
      </c>
      <c r="L64" s="25">
        <v>1424</v>
      </c>
      <c r="M64" s="26">
        <v>246352</v>
      </c>
      <c r="N64" s="27">
        <v>173</v>
      </c>
      <c r="O64" s="28" t="s">
        <v>18</v>
      </c>
      <c r="Q64" s="82">
        <f t="shared" si="0"/>
        <v>11628.881640000001</v>
      </c>
      <c r="R64" s="81">
        <f t="shared" si="1"/>
        <v>173</v>
      </c>
    </row>
    <row r="65" spans="1:18" x14ac:dyDescent="0.2">
      <c r="A65" s="12" t="s">
        <v>57</v>
      </c>
      <c r="B65" s="13" t="s">
        <v>58</v>
      </c>
      <c r="C65" s="21">
        <v>14705</v>
      </c>
      <c r="D65" s="22">
        <v>2705275</v>
      </c>
      <c r="E65" s="23">
        <v>183.96973818429106</v>
      </c>
      <c r="F65" s="24">
        <v>60691</v>
      </c>
      <c r="G65" s="22">
        <v>10013925</v>
      </c>
      <c r="H65" s="23">
        <v>164.99851707831473</v>
      </c>
      <c r="I65" s="24">
        <v>4680</v>
      </c>
      <c r="J65" s="22">
        <v>827625</v>
      </c>
      <c r="K65" s="22">
        <v>176.84294871794873</v>
      </c>
      <c r="L65" s="25">
        <v>80076</v>
      </c>
      <c r="M65" s="26">
        <v>13546825</v>
      </c>
      <c r="N65" s="27">
        <v>169.17459663319846</v>
      </c>
      <c r="O65" s="28" t="s">
        <v>18</v>
      </c>
      <c r="Q65" s="82">
        <f t="shared" si="0"/>
        <v>11708.957640000001</v>
      </c>
      <c r="R65" s="81">
        <f t="shared" si="1"/>
        <v>169.17459663319846</v>
      </c>
    </row>
    <row r="66" spans="1:18" x14ac:dyDescent="0.2">
      <c r="A66" s="12" t="s">
        <v>63</v>
      </c>
      <c r="B66" s="13" t="s">
        <v>64</v>
      </c>
      <c r="C66" s="21">
        <v>6620</v>
      </c>
      <c r="D66" s="22">
        <v>948000</v>
      </c>
      <c r="E66" s="23">
        <v>143.20241691842901</v>
      </c>
      <c r="F66" s="24">
        <v>17210</v>
      </c>
      <c r="G66" s="22">
        <v>2530110</v>
      </c>
      <c r="H66" s="23">
        <v>147.01394538059267</v>
      </c>
      <c r="I66" s="24">
        <v>40857</v>
      </c>
      <c r="J66" s="22">
        <v>7284385</v>
      </c>
      <c r="K66" s="22">
        <v>178.28976674743618</v>
      </c>
      <c r="L66" s="25">
        <v>64687</v>
      </c>
      <c r="M66" s="26">
        <v>10762495</v>
      </c>
      <c r="N66" s="27">
        <v>166.37802031320049</v>
      </c>
      <c r="O66" s="28" t="s">
        <v>9</v>
      </c>
      <c r="Q66" s="82">
        <f t="shared" si="0"/>
        <v>11773.64464</v>
      </c>
      <c r="R66" s="81">
        <f t="shared" si="1"/>
        <v>166.37802031320049</v>
      </c>
    </row>
    <row r="67" spans="1:18" x14ac:dyDescent="0.2">
      <c r="A67" s="12" t="s">
        <v>87</v>
      </c>
      <c r="B67" s="13" t="s">
        <v>88</v>
      </c>
      <c r="C67" s="21">
        <v>525</v>
      </c>
      <c r="D67" s="22">
        <v>82875</v>
      </c>
      <c r="E67" s="23">
        <v>157.85714285714286</v>
      </c>
      <c r="F67" s="24">
        <v>9789</v>
      </c>
      <c r="G67" s="22">
        <v>1734847</v>
      </c>
      <c r="H67" s="23">
        <v>177.22412912452754</v>
      </c>
      <c r="I67" s="24">
        <v>11831</v>
      </c>
      <c r="J67" s="22">
        <v>1762567</v>
      </c>
      <c r="K67" s="22">
        <v>148.97870002535711</v>
      </c>
      <c r="L67" s="25">
        <v>22145</v>
      </c>
      <c r="M67" s="26">
        <v>3580289</v>
      </c>
      <c r="N67" s="27">
        <v>161.67482501693385</v>
      </c>
      <c r="O67" s="28" t="s">
        <v>18</v>
      </c>
      <c r="Q67" s="82">
        <f t="shared" si="0"/>
        <v>11795.789640000001</v>
      </c>
      <c r="R67" s="81">
        <f t="shared" si="1"/>
        <v>161.67482501693385</v>
      </c>
    </row>
    <row r="68" spans="1:18" x14ac:dyDescent="0.2">
      <c r="A68" s="12" t="s">
        <v>43</v>
      </c>
      <c r="B68" s="13" t="s">
        <v>44</v>
      </c>
      <c r="C68" s="21">
        <v>0</v>
      </c>
      <c r="D68" s="22">
        <v>0</v>
      </c>
      <c r="E68" s="23">
        <v>0</v>
      </c>
      <c r="F68" s="24">
        <v>0</v>
      </c>
      <c r="G68" s="22">
        <v>0</v>
      </c>
      <c r="H68" s="23">
        <v>0</v>
      </c>
      <c r="I68" s="24">
        <v>166027</v>
      </c>
      <c r="J68" s="22">
        <v>26098697</v>
      </c>
      <c r="K68" s="22">
        <v>157.195498322562</v>
      </c>
      <c r="L68" s="25">
        <v>166027</v>
      </c>
      <c r="M68" s="26">
        <v>26098697</v>
      </c>
      <c r="N68" s="27">
        <v>157.195498322562</v>
      </c>
      <c r="O68" s="28" t="s">
        <v>9</v>
      </c>
      <c r="Q68" s="82">
        <f t="shared" si="0"/>
        <v>11961.816640000001</v>
      </c>
      <c r="R68" s="81">
        <f t="shared" si="1"/>
        <v>157.195498322562</v>
      </c>
    </row>
    <row r="69" spans="1:18" x14ac:dyDescent="0.2">
      <c r="A69" s="12" t="s">
        <v>73</v>
      </c>
      <c r="B69" s="13" t="s">
        <v>74</v>
      </c>
      <c r="C69" s="21">
        <v>2647</v>
      </c>
      <c r="D69" s="22">
        <v>461280</v>
      </c>
      <c r="E69" s="23">
        <v>174.2652058934643</v>
      </c>
      <c r="F69" s="24">
        <v>22558</v>
      </c>
      <c r="G69" s="22">
        <v>3454610</v>
      </c>
      <c r="H69" s="23">
        <v>153.1434524337264</v>
      </c>
      <c r="I69" s="24">
        <v>8327</v>
      </c>
      <c r="J69" s="22">
        <v>1201233</v>
      </c>
      <c r="K69" s="22">
        <v>144.25759577278731</v>
      </c>
      <c r="L69" s="25">
        <v>33532</v>
      </c>
      <c r="M69" s="26">
        <v>5117123</v>
      </c>
      <c r="N69" s="27">
        <v>152.60416915185493</v>
      </c>
      <c r="O69" s="28" t="s">
        <v>18</v>
      </c>
      <c r="Q69" s="82">
        <f t="shared" si="0"/>
        <v>11995.34864</v>
      </c>
      <c r="R69" s="81">
        <f t="shared" si="1"/>
        <v>152.60416915185493</v>
      </c>
    </row>
    <row r="70" spans="1:18" x14ac:dyDescent="0.2">
      <c r="A70" s="12" t="s">
        <v>14</v>
      </c>
      <c r="B70" s="13" t="s">
        <v>15</v>
      </c>
      <c r="C70" s="21">
        <v>69847</v>
      </c>
      <c r="D70" s="22">
        <v>20527850</v>
      </c>
      <c r="E70" s="23">
        <v>293.89737569258523</v>
      </c>
      <c r="F70" s="24">
        <v>214165</v>
      </c>
      <c r="G70" s="22">
        <v>22758440</v>
      </c>
      <c r="H70" s="23">
        <v>106.265916466276</v>
      </c>
      <c r="I70" s="24">
        <v>524746</v>
      </c>
      <c r="J70" s="22">
        <v>74412038</v>
      </c>
      <c r="K70" s="22">
        <v>141.80582224542923</v>
      </c>
      <c r="L70" s="25">
        <v>808758</v>
      </c>
      <c r="M70" s="26">
        <v>117698328</v>
      </c>
      <c r="N70" s="27">
        <v>145.5297233535866</v>
      </c>
      <c r="O70" s="28" t="s">
        <v>9</v>
      </c>
      <c r="Q70" s="82">
        <f t="shared" si="0"/>
        <v>12804.10664</v>
      </c>
      <c r="R70" s="81">
        <f t="shared" si="1"/>
        <v>145.5297233535866</v>
      </c>
    </row>
    <row r="71" spans="1:18" x14ac:dyDescent="0.2">
      <c r="A71" s="12" t="s">
        <v>139</v>
      </c>
      <c r="B71" s="13" t="s">
        <v>140</v>
      </c>
      <c r="C71" s="21">
        <v>0</v>
      </c>
      <c r="D71" s="22">
        <v>0</v>
      </c>
      <c r="E71" s="23">
        <v>0</v>
      </c>
      <c r="F71" s="24">
        <v>0</v>
      </c>
      <c r="G71" s="22">
        <v>0</v>
      </c>
      <c r="H71" s="23">
        <v>0</v>
      </c>
      <c r="I71" s="24">
        <v>22</v>
      </c>
      <c r="J71" s="22">
        <v>3150</v>
      </c>
      <c r="K71" s="22">
        <v>143.18181818181819</v>
      </c>
      <c r="L71" s="25">
        <v>22</v>
      </c>
      <c r="M71" s="26">
        <v>3150</v>
      </c>
      <c r="N71" s="27">
        <v>143.18181818181819</v>
      </c>
      <c r="O71" s="28" t="s">
        <v>9</v>
      </c>
      <c r="Q71" s="82">
        <f t="shared" si="0"/>
        <v>12804.128640000001</v>
      </c>
      <c r="R71" s="81">
        <f t="shared" si="1"/>
        <v>143.18181818181819</v>
      </c>
    </row>
    <row r="72" spans="1:18" x14ac:dyDescent="0.2">
      <c r="A72" s="12" t="s">
        <v>65</v>
      </c>
      <c r="B72" s="13" t="s">
        <v>66</v>
      </c>
      <c r="C72" s="21">
        <v>0</v>
      </c>
      <c r="D72" s="22">
        <v>0</v>
      </c>
      <c r="E72" s="23">
        <v>0</v>
      </c>
      <c r="F72" s="24">
        <v>16800</v>
      </c>
      <c r="G72" s="22">
        <v>1604400</v>
      </c>
      <c r="H72" s="23">
        <v>95.5</v>
      </c>
      <c r="I72" s="24">
        <v>37998</v>
      </c>
      <c r="J72" s="22">
        <v>3790600</v>
      </c>
      <c r="K72" s="22">
        <v>99.757881993789141</v>
      </c>
      <c r="L72" s="25">
        <v>54798</v>
      </c>
      <c r="M72" s="26">
        <v>5395000</v>
      </c>
      <c r="N72" s="27">
        <v>98.452498266360081</v>
      </c>
      <c r="O72" s="28" t="s">
        <v>9</v>
      </c>
      <c r="Q72" s="82">
        <f t="shared" si="0"/>
        <v>12858.926640000001</v>
      </c>
      <c r="R72" s="81">
        <f t="shared" si="1"/>
        <v>98.452498266360081</v>
      </c>
    </row>
    <row r="73" spans="1:18" x14ac:dyDescent="0.2">
      <c r="A73" s="12" t="s">
        <v>83</v>
      </c>
      <c r="B73" s="13" t="s">
        <v>84</v>
      </c>
      <c r="C73" s="21">
        <v>0</v>
      </c>
      <c r="D73" s="22">
        <v>0</v>
      </c>
      <c r="E73" s="23">
        <v>0</v>
      </c>
      <c r="F73" s="24">
        <v>15200</v>
      </c>
      <c r="G73" s="22">
        <v>1390800</v>
      </c>
      <c r="H73" s="23">
        <v>91.5</v>
      </c>
      <c r="I73" s="24">
        <v>10860</v>
      </c>
      <c r="J73" s="22">
        <v>995925</v>
      </c>
      <c r="K73" s="22">
        <v>91.70580110497238</v>
      </c>
      <c r="L73" s="25">
        <v>26060</v>
      </c>
      <c r="M73" s="26">
        <v>2386725</v>
      </c>
      <c r="N73" s="27">
        <v>91.585763622409829</v>
      </c>
      <c r="O73" s="28" t="s">
        <v>9</v>
      </c>
      <c r="Q73" s="82">
        <f t="shared" si="0"/>
        <v>12884.986640000001</v>
      </c>
      <c r="R73" s="81">
        <f t="shared" si="1"/>
        <v>91.585763622409829</v>
      </c>
    </row>
    <row r="74" spans="1:18" x14ac:dyDescent="0.2">
      <c r="A74" s="12"/>
      <c r="B74" s="29"/>
      <c r="C74" s="21"/>
      <c r="D74" s="22"/>
      <c r="E74" s="23"/>
      <c r="F74" s="24"/>
      <c r="G74" s="22"/>
      <c r="H74" s="23"/>
      <c r="I74" s="24"/>
      <c r="J74" s="22"/>
      <c r="K74" s="22"/>
      <c r="L74" s="25"/>
      <c r="M74" s="26"/>
      <c r="N74" s="27"/>
    </row>
    <row r="75" spans="1:18" ht="13.5" thickBot="1" x14ac:dyDescent="0.25">
      <c r="A75" s="30"/>
      <c r="B75" s="31"/>
      <c r="C75" s="32"/>
      <c r="D75" s="33"/>
      <c r="E75" s="34"/>
      <c r="F75" s="35"/>
      <c r="G75" s="33"/>
      <c r="H75" s="34"/>
      <c r="I75" s="35"/>
      <c r="J75" s="33"/>
      <c r="K75" s="33"/>
      <c r="L75" s="36"/>
      <c r="M75" s="37"/>
      <c r="N75" s="38"/>
    </row>
    <row r="76" spans="1:18" x14ac:dyDescent="0.2">
      <c r="M76">
        <f>SUM(M8:M73)/SUM(L8:L73)</f>
        <v>268.8984158698359</v>
      </c>
    </row>
    <row r="77" spans="1:18" ht="15.75" customHeight="1" x14ac:dyDescent="0.2"/>
    <row r="79" spans="1:18" ht="13.5" thickBot="1" x14ac:dyDescent="0.25"/>
    <row r="80" spans="1:18" ht="18.75" thickBot="1" x14ac:dyDescent="0.3">
      <c r="C80" s="84" t="s">
        <v>0</v>
      </c>
      <c r="D80" s="85"/>
      <c r="E80" s="86"/>
      <c r="F80" s="84" t="s">
        <v>1</v>
      </c>
      <c r="G80" s="87"/>
      <c r="H80" s="88"/>
      <c r="I80" s="84" t="s">
        <v>2</v>
      </c>
      <c r="J80" s="85"/>
      <c r="K80" s="86"/>
      <c r="L80" s="89" t="s">
        <v>3</v>
      </c>
      <c r="M80" s="90"/>
      <c r="N80" s="91"/>
    </row>
    <row r="81" spans="1:18" ht="13.5" thickBot="1" x14ac:dyDescent="0.25">
      <c r="A81" s="5" t="s">
        <v>173</v>
      </c>
      <c r="B81" s="6"/>
      <c r="C81" s="7" t="s">
        <v>4</v>
      </c>
      <c r="D81" s="8" t="s">
        <v>5</v>
      </c>
      <c r="E81" s="9" t="s">
        <v>6</v>
      </c>
      <c r="F81" s="7" t="s">
        <v>4</v>
      </c>
      <c r="G81" s="8" t="s">
        <v>5</v>
      </c>
      <c r="H81" s="9" t="s">
        <v>6</v>
      </c>
      <c r="I81" s="7" t="s">
        <v>4</v>
      </c>
      <c r="J81" s="10" t="s">
        <v>5</v>
      </c>
      <c r="K81" s="9" t="s">
        <v>6</v>
      </c>
      <c r="L81" s="7" t="s">
        <v>4</v>
      </c>
      <c r="M81" s="10" t="s">
        <v>5</v>
      </c>
      <c r="N81" s="11" t="s">
        <v>6</v>
      </c>
      <c r="Q81" t="s">
        <v>174</v>
      </c>
      <c r="R81" t="s">
        <v>148</v>
      </c>
    </row>
    <row r="82" spans="1:18" x14ac:dyDescent="0.2">
      <c r="A82" s="12" t="s">
        <v>123</v>
      </c>
      <c r="B82" s="13" t="s">
        <v>124</v>
      </c>
      <c r="C82" s="14">
        <v>475</v>
      </c>
      <c r="D82" s="15">
        <v>318071</v>
      </c>
      <c r="E82" s="16">
        <v>669.62315789473689</v>
      </c>
      <c r="F82" s="17">
        <v>0</v>
      </c>
      <c r="G82" s="15">
        <v>0</v>
      </c>
      <c r="H82" s="16">
        <v>0</v>
      </c>
      <c r="I82" s="17">
        <v>0</v>
      </c>
      <c r="J82" s="15">
        <v>0</v>
      </c>
      <c r="K82" s="15">
        <v>0</v>
      </c>
      <c r="L82" s="18">
        <v>475</v>
      </c>
      <c r="M82" s="19">
        <v>318071</v>
      </c>
      <c r="N82" s="20">
        <v>669.62315789473689</v>
      </c>
      <c r="O82" s="28" t="s">
        <v>9</v>
      </c>
      <c r="Q82" s="83">
        <f>+N82</f>
        <v>669.62315789473689</v>
      </c>
      <c r="R82" s="83"/>
    </row>
    <row r="83" spans="1:18" x14ac:dyDescent="0.2">
      <c r="A83" s="12" t="s">
        <v>105</v>
      </c>
      <c r="B83" s="13" t="s">
        <v>106</v>
      </c>
      <c r="C83" s="21">
        <v>3765</v>
      </c>
      <c r="D83" s="22">
        <v>2390850</v>
      </c>
      <c r="E83" s="23">
        <v>635.0199203187251</v>
      </c>
      <c r="F83" s="24">
        <v>105</v>
      </c>
      <c r="G83" s="22">
        <v>63375</v>
      </c>
      <c r="H83" s="23">
        <v>603.57142857142856</v>
      </c>
      <c r="I83" s="24">
        <v>0</v>
      </c>
      <c r="J83" s="22">
        <v>0</v>
      </c>
      <c r="K83" s="22">
        <v>0</v>
      </c>
      <c r="L83" s="25">
        <v>3870</v>
      </c>
      <c r="M83" s="26">
        <v>2454225</v>
      </c>
      <c r="N83" s="27">
        <v>634.16666666666663</v>
      </c>
      <c r="O83" s="28" t="s">
        <v>18</v>
      </c>
      <c r="Q83" s="83"/>
      <c r="R83" s="83">
        <f>+N83</f>
        <v>634.16666666666663</v>
      </c>
    </row>
    <row r="84" spans="1:18" x14ac:dyDescent="0.2">
      <c r="A84" s="12" t="s">
        <v>129</v>
      </c>
      <c r="B84" s="13" t="s">
        <v>130</v>
      </c>
      <c r="C84" s="21">
        <v>180</v>
      </c>
      <c r="D84" s="22">
        <v>90000</v>
      </c>
      <c r="E84" s="23">
        <v>500</v>
      </c>
      <c r="F84" s="24">
        <v>0</v>
      </c>
      <c r="G84" s="22">
        <v>0</v>
      </c>
      <c r="H84" s="23">
        <v>0</v>
      </c>
      <c r="I84" s="24">
        <v>0</v>
      </c>
      <c r="J84" s="22">
        <v>0</v>
      </c>
      <c r="K84" s="22">
        <v>0</v>
      </c>
      <c r="L84" s="25">
        <v>180</v>
      </c>
      <c r="M84" s="26">
        <v>90000</v>
      </c>
      <c r="N84" s="27">
        <v>500</v>
      </c>
      <c r="O84" s="28" t="s">
        <v>9</v>
      </c>
      <c r="Q84" s="83">
        <f t="shared" ref="Q84:Q147" si="2">+N84</f>
        <v>500</v>
      </c>
      <c r="R84" s="83"/>
    </row>
    <row r="85" spans="1:18" x14ac:dyDescent="0.2">
      <c r="A85" s="12" t="s">
        <v>131</v>
      </c>
      <c r="B85" s="13" t="s">
        <v>132</v>
      </c>
      <c r="C85" s="21">
        <v>0</v>
      </c>
      <c r="D85" s="22">
        <v>0</v>
      </c>
      <c r="E85" s="23">
        <v>0</v>
      </c>
      <c r="F85" s="24">
        <v>175</v>
      </c>
      <c r="G85" s="22">
        <v>87500</v>
      </c>
      <c r="H85" s="23">
        <v>500</v>
      </c>
      <c r="I85" s="24">
        <v>0</v>
      </c>
      <c r="J85" s="22">
        <v>0</v>
      </c>
      <c r="K85" s="22">
        <v>0</v>
      </c>
      <c r="L85" s="25">
        <v>175</v>
      </c>
      <c r="M85" s="26">
        <v>87500</v>
      </c>
      <c r="N85" s="27">
        <v>500</v>
      </c>
      <c r="O85" s="28" t="s">
        <v>18</v>
      </c>
      <c r="Q85" s="83"/>
      <c r="R85" s="83">
        <f>+N85</f>
        <v>500</v>
      </c>
    </row>
    <row r="86" spans="1:18" x14ac:dyDescent="0.2">
      <c r="A86" s="12" t="s">
        <v>137</v>
      </c>
      <c r="B86" s="13" t="s">
        <v>138</v>
      </c>
      <c r="C86" s="21">
        <v>50</v>
      </c>
      <c r="D86" s="22">
        <v>25000</v>
      </c>
      <c r="E86" s="23">
        <v>500</v>
      </c>
      <c r="F86" s="24">
        <v>0</v>
      </c>
      <c r="G86" s="22">
        <v>0</v>
      </c>
      <c r="H86" s="23">
        <v>0</v>
      </c>
      <c r="I86" s="24">
        <v>0</v>
      </c>
      <c r="J86" s="22">
        <v>0</v>
      </c>
      <c r="K86" s="22">
        <v>0</v>
      </c>
      <c r="L86" s="25">
        <v>50</v>
      </c>
      <c r="M86" s="26">
        <v>25000</v>
      </c>
      <c r="N86" s="27">
        <v>500</v>
      </c>
      <c r="O86" s="28" t="s">
        <v>9</v>
      </c>
      <c r="Q86" s="83">
        <f t="shared" si="2"/>
        <v>500</v>
      </c>
      <c r="R86" s="83"/>
    </row>
    <row r="87" spans="1:18" x14ac:dyDescent="0.2">
      <c r="A87" s="12" t="s">
        <v>19</v>
      </c>
      <c r="B87" s="13" t="s">
        <v>20</v>
      </c>
      <c r="C87" s="21">
        <v>162716</v>
      </c>
      <c r="D87" s="22">
        <v>77185725</v>
      </c>
      <c r="E87" s="23">
        <v>474.35854494948251</v>
      </c>
      <c r="F87" s="24">
        <v>359167</v>
      </c>
      <c r="G87" s="22">
        <v>183583504</v>
      </c>
      <c r="H87" s="23">
        <v>511.13689175230462</v>
      </c>
      <c r="I87" s="24">
        <v>282418.71999999997</v>
      </c>
      <c r="J87" s="22">
        <v>139664793</v>
      </c>
      <c r="K87" s="22">
        <v>494.53093265205655</v>
      </c>
      <c r="L87" s="25">
        <v>804301.72</v>
      </c>
      <c r="M87" s="26">
        <v>400434022</v>
      </c>
      <c r="N87" s="27">
        <v>497.86543040091971</v>
      </c>
      <c r="O87" s="28" t="s">
        <v>18</v>
      </c>
      <c r="Q87" s="83"/>
      <c r="R87" s="83">
        <f>+N87</f>
        <v>497.86543040091971</v>
      </c>
    </row>
    <row r="88" spans="1:18" x14ac:dyDescent="0.2">
      <c r="A88" s="12" t="s">
        <v>51</v>
      </c>
      <c r="B88" s="13" t="s">
        <v>52</v>
      </c>
      <c r="C88" s="21">
        <v>62645</v>
      </c>
      <c r="D88" s="22">
        <v>33602570</v>
      </c>
      <c r="E88" s="23">
        <v>536.39667970308881</v>
      </c>
      <c r="F88" s="24">
        <v>34606</v>
      </c>
      <c r="G88" s="22">
        <v>15848650</v>
      </c>
      <c r="H88" s="23">
        <v>457.97405074264577</v>
      </c>
      <c r="I88" s="24">
        <v>22282</v>
      </c>
      <c r="J88" s="22">
        <v>8108815</v>
      </c>
      <c r="K88" s="22">
        <v>363.91773628938154</v>
      </c>
      <c r="L88" s="25">
        <v>119533</v>
      </c>
      <c r="M88" s="26">
        <v>57560035</v>
      </c>
      <c r="N88" s="27">
        <v>481.54095521738765</v>
      </c>
      <c r="O88" s="28" t="s">
        <v>9</v>
      </c>
      <c r="Q88" s="83">
        <f t="shared" si="2"/>
        <v>481.54095521738765</v>
      </c>
      <c r="R88" s="83"/>
    </row>
    <row r="89" spans="1:18" x14ac:dyDescent="0.2">
      <c r="A89" s="12" t="s">
        <v>103</v>
      </c>
      <c r="B89" s="13" t="s">
        <v>104</v>
      </c>
      <c r="C89" s="21">
        <v>246</v>
      </c>
      <c r="D89" s="22">
        <v>127075</v>
      </c>
      <c r="E89" s="23">
        <v>516.56504065040656</v>
      </c>
      <c r="F89" s="24">
        <v>2818</v>
      </c>
      <c r="G89" s="22">
        <v>1202285</v>
      </c>
      <c r="H89" s="23">
        <v>426.64478353442155</v>
      </c>
      <c r="I89" s="24">
        <v>2825</v>
      </c>
      <c r="J89" s="22">
        <v>1470425</v>
      </c>
      <c r="K89" s="22">
        <v>520.50442477876106</v>
      </c>
      <c r="L89" s="25">
        <v>5889</v>
      </c>
      <c r="M89" s="26">
        <v>2799785</v>
      </c>
      <c r="N89" s="27">
        <v>475.42621837323821</v>
      </c>
      <c r="O89" s="28" t="s">
        <v>18</v>
      </c>
      <c r="Q89" s="83"/>
      <c r="R89" s="83">
        <f>+N89</f>
        <v>475.42621837323821</v>
      </c>
    </row>
    <row r="90" spans="1:18" x14ac:dyDescent="0.2">
      <c r="A90" s="12" t="s">
        <v>21</v>
      </c>
      <c r="B90" s="13" t="s">
        <v>22</v>
      </c>
      <c r="C90" s="21">
        <v>145622</v>
      </c>
      <c r="D90" s="22">
        <v>63770165</v>
      </c>
      <c r="E90" s="23">
        <v>437.91573388636334</v>
      </c>
      <c r="F90" s="24">
        <v>395939</v>
      </c>
      <c r="G90" s="22">
        <v>183795865</v>
      </c>
      <c r="H90" s="23">
        <v>464.2024781595145</v>
      </c>
      <c r="I90" s="24">
        <v>198282</v>
      </c>
      <c r="J90" s="22">
        <v>74011547</v>
      </c>
      <c r="K90" s="22">
        <v>373.26407339042373</v>
      </c>
      <c r="L90" s="25">
        <v>739843</v>
      </c>
      <c r="M90" s="26">
        <v>321577577</v>
      </c>
      <c r="N90" s="27">
        <v>434.65651090839543</v>
      </c>
      <c r="O90" s="28" t="s">
        <v>9</v>
      </c>
      <c r="Q90" s="83">
        <f t="shared" si="2"/>
        <v>434.65651090839543</v>
      </c>
      <c r="R90" s="83"/>
    </row>
    <row r="91" spans="1:18" x14ac:dyDescent="0.2">
      <c r="A91" s="12" t="s">
        <v>45</v>
      </c>
      <c r="B91" s="13" t="s">
        <v>46</v>
      </c>
      <c r="C91" s="21">
        <v>44322</v>
      </c>
      <c r="D91" s="22">
        <v>22041125</v>
      </c>
      <c r="E91" s="23">
        <v>497.29536122016157</v>
      </c>
      <c r="F91" s="24">
        <v>65473</v>
      </c>
      <c r="G91" s="22">
        <v>29465125</v>
      </c>
      <c r="H91" s="23">
        <v>450.03474714767918</v>
      </c>
      <c r="I91" s="24">
        <v>42055</v>
      </c>
      <c r="J91" s="22">
        <v>14149375</v>
      </c>
      <c r="K91" s="22">
        <v>336.44929259303291</v>
      </c>
      <c r="L91" s="25">
        <v>151850</v>
      </c>
      <c r="M91" s="26">
        <v>65655625</v>
      </c>
      <c r="N91" s="27">
        <v>432.37158379980241</v>
      </c>
      <c r="O91" s="28" t="s">
        <v>18</v>
      </c>
      <c r="Q91" s="83"/>
      <c r="R91" s="83">
        <f>+N91</f>
        <v>432.37158379980241</v>
      </c>
    </row>
    <row r="92" spans="1:18" x14ac:dyDescent="0.2">
      <c r="A92" s="12" t="s">
        <v>133</v>
      </c>
      <c r="B92" s="13" t="s">
        <v>134</v>
      </c>
      <c r="C92" s="21">
        <v>100</v>
      </c>
      <c r="D92" s="22">
        <v>40000</v>
      </c>
      <c r="E92" s="23">
        <v>400</v>
      </c>
      <c r="F92" s="24">
        <v>0</v>
      </c>
      <c r="G92" s="22">
        <v>0</v>
      </c>
      <c r="H92" s="23">
        <v>0</v>
      </c>
      <c r="I92" s="24">
        <v>0</v>
      </c>
      <c r="J92" s="22">
        <v>0</v>
      </c>
      <c r="K92" s="22">
        <v>0</v>
      </c>
      <c r="L92" s="25">
        <v>100</v>
      </c>
      <c r="M92" s="26">
        <v>40000</v>
      </c>
      <c r="N92" s="27">
        <v>400</v>
      </c>
      <c r="O92" s="28" t="s">
        <v>9</v>
      </c>
      <c r="Q92" s="83">
        <f t="shared" si="2"/>
        <v>400</v>
      </c>
      <c r="R92" s="83"/>
    </row>
    <row r="93" spans="1:18" x14ac:dyDescent="0.2">
      <c r="A93" s="12" t="s">
        <v>101</v>
      </c>
      <c r="B93" s="13" t="s">
        <v>102</v>
      </c>
      <c r="C93" s="21">
        <v>3930</v>
      </c>
      <c r="D93" s="22">
        <v>1390900</v>
      </c>
      <c r="E93" s="23">
        <v>353.91857506361322</v>
      </c>
      <c r="F93" s="24">
        <v>2600</v>
      </c>
      <c r="G93" s="22">
        <v>1064750</v>
      </c>
      <c r="H93" s="23">
        <v>409.51923076923077</v>
      </c>
      <c r="I93" s="24">
        <v>0</v>
      </c>
      <c r="J93" s="22">
        <v>0</v>
      </c>
      <c r="K93" s="22">
        <v>0</v>
      </c>
      <c r="L93" s="25">
        <v>6530</v>
      </c>
      <c r="M93" s="26">
        <v>2455650</v>
      </c>
      <c r="N93" s="27">
        <v>376.05666156202142</v>
      </c>
      <c r="O93" s="28" t="s">
        <v>9</v>
      </c>
      <c r="Q93" s="83">
        <f t="shared" si="2"/>
        <v>376.05666156202142</v>
      </c>
      <c r="R93" s="83"/>
    </row>
    <row r="94" spans="1:18" x14ac:dyDescent="0.2">
      <c r="A94" s="12" t="s">
        <v>61</v>
      </c>
      <c r="B94" s="13" t="s">
        <v>62</v>
      </c>
      <c r="C94" s="21">
        <v>0</v>
      </c>
      <c r="D94" s="22">
        <v>0</v>
      </c>
      <c r="E94" s="23">
        <v>0</v>
      </c>
      <c r="F94" s="24">
        <v>22595</v>
      </c>
      <c r="G94" s="22">
        <v>8712520</v>
      </c>
      <c r="H94" s="23">
        <v>385.59504315113963</v>
      </c>
      <c r="I94" s="24">
        <v>42275</v>
      </c>
      <c r="J94" s="22">
        <v>14901922</v>
      </c>
      <c r="K94" s="22">
        <v>352.49963335304551</v>
      </c>
      <c r="L94" s="25">
        <v>64870</v>
      </c>
      <c r="M94" s="26">
        <v>23614442</v>
      </c>
      <c r="N94" s="27">
        <v>364.02716201634036</v>
      </c>
      <c r="O94" s="28" t="s">
        <v>9</v>
      </c>
      <c r="Q94" s="83">
        <f t="shared" si="2"/>
        <v>364.02716201634036</v>
      </c>
      <c r="R94" s="83"/>
    </row>
    <row r="95" spans="1:18" x14ac:dyDescent="0.2">
      <c r="A95" s="12" t="s">
        <v>95</v>
      </c>
      <c r="B95" s="13" t="s">
        <v>96</v>
      </c>
      <c r="C95" s="21">
        <v>12400</v>
      </c>
      <c r="D95" s="22">
        <v>4362000</v>
      </c>
      <c r="E95" s="23">
        <v>351.77419354838707</v>
      </c>
      <c r="F95" s="24">
        <v>1563</v>
      </c>
      <c r="G95" s="22">
        <v>508450</v>
      </c>
      <c r="H95" s="23">
        <v>325.30390275111967</v>
      </c>
      <c r="I95" s="24">
        <v>0</v>
      </c>
      <c r="J95" s="22">
        <v>0</v>
      </c>
      <c r="K95" s="22">
        <v>0</v>
      </c>
      <c r="L95" s="25">
        <v>13963</v>
      </c>
      <c r="M95" s="26">
        <v>4870450</v>
      </c>
      <c r="N95" s="27">
        <v>348.81114373701928</v>
      </c>
      <c r="O95" s="28" t="s">
        <v>9</v>
      </c>
      <c r="Q95" s="83">
        <f t="shared" si="2"/>
        <v>348.81114373701928</v>
      </c>
      <c r="R95" s="83"/>
    </row>
    <row r="96" spans="1:18" x14ac:dyDescent="0.2">
      <c r="A96" s="12" t="s">
        <v>53</v>
      </c>
      <c r="B96" s="13" t="s">
        <v>54</v>
      </c>
      <c r="C96" s="21">
        <v>2500</v>
      </c>
      <c r="D96" s="22">
        <v>1170000</v>
      </c>
      <c r="E96" s="23">
        <v>468</v>
      </c>
      <c r="F96" s="24">
        <v>29125</v>
      </c>
      <c r="G96" s="22">
        <v>9984000</v>
      </c>
      <c r="H96" s="23">
        <v>342.79828326180257</v>
      </c>
      <c r="I96" s="24">
        <v>59584</v>
      </c>
      <c r="J96" s="22">
        <v>20602940</v>
      </c>
      <c r="K96" s="22">
        <v>345.77973952738989</v>
      </c>
      <c r="L96" s="25">
        <v>91209</v>
      </c>
      <c r="M96" s="26">
        <v>31756940</v>
      </c>
      <c r="N96" s="27">
        <v>348.17770176188753</v>
      </c>
      <c r="O96" s="28" t="s">
        <v>18</v>
      </c>
      <c r="Q96" s="83"/>
      <c r="R96" s="83">
        <f>+N96</f>
        <v>348.17770176188753</v>
      </c>
    </row>
    <row r="97" spans="1:18" x14ac:dyDescent="0.2">
      <c r="A97" s="12" t="s">
        <v>109</v>
      </c>
      <c r="B97" s="13" t="s">
        <v>110</v>
      </c>
      <c r="C97" s="21">
        <v>475</v>
      </c>
      <c r="D97" s="22">
        <v>217500</v>
      </c>
      <c r="E97" s="23">
        <v>457.89473684210526</v>
      </c>
      <c r="F97" s="24">
        <v>3100</v>
      </c>
      <c r="G97" s="22">
        <v>1007500</v>
      </c>
      <c r="H97" s="23">
        <v>325</v>
      </c>
      <c r="I97" s="24">
        <v>0</v>
      </c>
      <c r="J97" s="22">
        <v>0</v>
      </c>
      <c r="K97" s="22">
        <v>0</v>
      </c>
      <c r="L97" s="25">
        <v>3575</v>
      </c>
      <c r="M97" s="26">
        <v>1225000</v>
      </c>
      <c r="N97" s="27">
        <v>342.65734265734267</v>
      </c>
      <c r="O97" s="28" t="s">
        <v>9</v>
      </c>
      <c r="Q97" s="83">
        <f t="shared" si="2"/>
        <v>342.65734265734267</v>
      </c>
      <c r="R97" s="83"/>
    </row>
    <row r="98" spans="1:18" x14ac:dyDescent="0.2">
      <c r="A98" s="12" t="s">
        <v>85</v>
      </c>
      <c r="B98" s="13" t="s">
        <v>86</v>
      </c>
      <c r="C98" s="21">
        <v>10324</v>
      </c>
      <c r="D98" s="22">
        <v>4647500</v>
      </c>
      <c r="E98" s="23">
        <v>450.16466485858194</v>
      </c>
      <c r="F98" s="24">
        <v>13215</v>
      </c>
      <c r="G98" s="22">
        <v>3376250</v>
      </c>
      <c r="H98" s="23">
        <v>255.48618993567916</v>
      </c>
      <c r="I98" s="24">
        <v>0</v>
      </c>
      <c r="J98" s="22">
        <v>0</v>
      </c>
      <c r="K98" s="22">
        <v>0</v>
      </c>
      <c r="L98" s="25">
        <v>23539</v>
      </c>
      <c r="M98" s="26">
        <v>8023750</v>
      </c>
      <c r="N98" s="27">
        <v>340.87047028335951</v>
      </c>
      <c r="O98" s="28" t="s">
        <v>9</v>
      </c>
      <c r="Q98" s="83">
        <f t="shared" si="2"/>
        <v>340.87047028335951</v>
      </c>
      <c r="R98" s="83"/>
    </row>
    <row r="99" spans="1:18" x14ac:dyDescent="0.2">
      <c r="A99" s="12" t="s">
        <v>33</v>
      </c>
      <c r="B99" s="13" t="s">
        <v>34</v>
      </c>
      <c r="C99" s="21">
        <v>10568</v>
      </c>
      <c r="D99" s="22">
        <v>5656425</v>
      </c>
      <c r="E99" s="23">
        <v>535.24082134746402</v>
      </c>
      <c r="F99" s="24">
        <v>13586</v>
      </c>
      <c r="G99" s="22">
        <v>4663500</v>
      </c>
      <c r="H99" s="23">
        <v>343.2577653466804</v>
      </c>
      <c r="I99" s="24">
        <v>227954</v>
      </c>
      <c r="J99" s="22">
        <v>74652305</v>
      </c>
      <c r="K99" s="22">
        <v>327.48846258455654</v>
      </c>
      <c r="L99" s="25">
        <v>252108</v>
      </c>
      <c r="M99" s="26">
        <v>84972230</v>
      </c>
      <c r="N99" s="27">
        <v>337.04694020023163</v>
      </c>
      <c r="O99" s="28" t="s">
        <v>9</v>
      </c>
      <c r="Q99" s="83">
        <f t="shared" si="2"/>
        <v>337.04694020023163</v>
      </c>
      <c r="R99" s="83"/>
    </row>
    <row r="100" spans="1:18" x14ac:dyDescent="0.2">
      <c r="A100" s="12" t="s">
        <v>93</v>
      </c>
      <c r="B100" s="13" t="s">
        <v>94</v>
      </c>
      <c r="C100" s="21">
        <v>0</v>
      </c>
      <c r="D100" s="22">
        <v>0</v>
      </c>
      <c r="E100" s="23">
        <v>0</v>
      </c>
      <c r="F100" s="24">
        <v>5369</v>
      </c>
      <c r="G100" s="22">
        <v>2213120</v>
      </c>
      <c r="H100" s="23">
        <v>412.20338983050846</v>
      </c>
      <c r="I100" s="24">
        <v>9388</v>
      </c>
      <c r="J100" s="22">
        <v>2680925</v>
      </c>
      <c r="K100" s="22">
        <v>285.56934384320408</v>
      </c>
      <c r="L100" s="25">
        <v>14757</v>
      </c>
      <c r="M100" s="26">
        <v>4894045</v>
      </c>
      <c r="N100" s="27">
        <v>331.64227146438981</v>
      </c>
      <c r="O100" s="28" t="s">
        <v>18</v>
      </c>
      <c r="Q100" s="83"/>
      <c r="R100" s="83">
        <f>+N100</f>
        <v>331.64227146438981</v>
      </c>
    </row>
    <row r="101" spans="1:18" x14ac:dyDescent="0.2">
      <c r="A101" s="12" t="s">
        <v>41</v>
      </c>
      <c r="B101" s="13" t="s">
        <v>42</v>
      </c>
      <c r="C101" s="21">
        <v>63366.8</v>
      </c>
      <c r="D101" s="22">
        <v>25052130</v>
      </c>
      <c r="E101" s="23">
        <v>395.35103555805244</v>
      </c>
      <c r="F101" s="24">
        <v>16200</v>
      </c>
      <c r="G101" s="22">
        <v>4774000</v>
      </c>
      <c r="H101" s="23">
        <v>294.69135802469134</v>
      </c>
      <c r="I101" s="24">
        <v>90800</v>
      </c>
      <c r="J101" s="22">
        <v>26478000</v>
      </c>
      <c r="K101" s="22">
        <v>291.6079295154185</v>
      </c>
      <c r="L101" s="25">
        <v>170366.8</v>
      </c>
      <c r="M101" s="26">
        <v>56304130</v>
      </c>
      <c r="N101" s="27">
        <v>330.48768891591556</v>
      </c>
      <c r="O101" s="28" t="s">
        <v>9</v>
      </c>
      <c r="Q101" s="83">
        <f t="shared" si="2"/>
        <v>330.48768891591556</v>
      </c>
      <c r="R101" s="83"/>
    </row>
    <row r="102" spans="1:18" x14ac:dyDescent="0.2">
      <c r="A102" s="12" t="s">
        <v>71</v>
      </c>
      <c r="B102" s="13" t="s">
        <v>72</v>
      </c>
      <c r="C102" s="21">
        <v>75</v>
      </c>
      <c r="D102" s="22">
        <v>14250</v>
      </c>
      <c r="E102" s="23">
        <v>190</v>
      </c>
      <c r="F102" s="24">
        <v>12495</v>
      </c>
      <c r="G102" s="22">
        <v>4861375</v>
      </c>
      <c r="H102" s="23">
        <v>389.0656262505002</v>
      </c>
      <c r="I102" s="24">
        <v>34985</v>
      </c>
      <c r="J102" s="22">
        <v>10833600</v>
      </c>
      <c r="K102" s="22">
        <v>309.66414177504646</v>
      </c>
      <c r="L102" s="25">
        <v>47555</v>
      </c>
      <c r="M102" s="26">
        <v>15709225</v>
      </c>
      <c r="N102" s="27">
        <v>330.3380296498791</v>
      </c>
      <c r="O102" s="28" t="s">
        <v>18</v>
      </c>
      <c r="Q102" s="83"/>
      <c r="R102" s="83">
        <f>+N102</f>
        <v>330.3380296498791</v>
      </c>
    </row>
    <row r="103" spans="1:18" x14ac:dyDescent="0.2">
      <c r="A103" s="12" t="s">
        <v>79</v>
      </c>
      <c r="B103" s="13" t="s">
        <v>80</v>
      </c>
      <c r="C103" s="21">
        <v>14400</v>
      </c>
      <c r="D103" s="22">
        <v>5400000</v>
      </c>
      <c r="E103" s="23">
        <v>375</v>
      </c>
      <c r="F103" s="24">
        <v>0</v>
      </c>
      <c r="G103" s="22">
        <v>0</v>
      </c>
      <c r="H103" s="23">
        <v>0</v>
      </c>
      <c r="I103" s="24">
        <v>12925</v>
      </c>
      <c r="J103" s="22">
        <v>3535050</v>
      </c>
      <c r="K103" s="22">
        <v>273.50483558994199</v>
      </c>
      <c r="L103" s="25">
        <v>27325</v>
      </c>
      <c r="M103" s="26">
        <v>8935050</v>
      </c>
      <c r="N103" s="27">
        <v>326.9917657822507</v>
      </c>
      <c r="O103" s="28" t="s">
        <v>18</v>
      </c>
      <c r="Q103" s="83"/>
      <c r="R103" s="83">
        <f>+N103</f>
        <v>326.9917657822507</v>
      </c>
    </row>
    <row r="104" spans="1:18" x14ac:dyDescent="0.2">
      <c r="A104" s="12" t="s">
        <v>107</v>
      </c>
      <c r="B104" s="13" t="s">
        <v>108</v>
      </c>
      <c r="C104" s="21">
        <v>425</v>
      </c>
      <c r="D104" s="22">
        <v>131750</v>
      </c>
      <c r="E104" s="23">
        <v>310</v>
      </c>
      <c r="F104" s="24">
        <v>3297</v>
      </c>
      <c r="G104" s="22">
        <v>1043600</v>
      </c>
      <c r="H104" s="23">
        <v>316.53017895056109</v>
      </c>
      <c r="I104" s="24">
        <v>0</v>
      </c>
      <c r="J104" s="22">
        <v>0</v>
      </c>
      <c r="K104" s="22">
        <v>0</v>
      </c>
      <c r="L104" s="25">
        <v>3722</v>
      </c>
      <c r="M104" s="26">
        <v>1175350</v>
      </c>
      <c r="N104" s="27">
        <v>315.78452444922084</v>
      </c>
      <c r="O104" s="28" t="s">
        <v>9</v>
      </c>
      <c r="Q104" s="83">
        <f t="shared" si="2"/>
        <v>315.78452444922084</v>
      </c>
      <c r="R104" s="83"/>
    </row>
    <row r="105" spans="1:18" x14ac:dyDescent="0.2">
      <c r="A105" s="12" t="s">
        <v>23</v>
      </c>
      <c r="B105" s="13" t="s">
        <v>24</v>
      </c>
      <c r="C105" s="21">
        <v>0</v>
      </c>
      <c r="D105" s="22">
        <v>0</v>
      </c>
      <c r="E105" s="23">
        <v>0</v>
      </c>
      <c r="F105" s="24">
        <v>100838</v>
      </c>
      <c r="G105" s="22">
        <v>30633830</v>
      </c>
      <c r="H105" s="23">
        <v>303.79251869334973</v>
      </c>
      <c r="I105" s="24">
        <v>360306</v>
      </c>
      <c r="J105" s="22">
        <v>109849580</v>
      </c>
      <c r="K105" s="22">
        <v>304.87857543310406</v>
      </c>
      <c r="L105" s="25">
        <v>461144</v>
      </c>
      <c r="M105" s="26">
        <v>140483410</v>
      </c>
      <c r="N105" s="27">
        <v>304.64108825009106</v>
      </c>
      <c r="O105" s="28" t="s">
        <v>18</v>
      </c>
      <c r="Q105" s="83"/>
      <c r="R105" s="83">
        <f>+N105</f>
        <v>304.64108825009106</v>
      </c>
    </row>
    <row r="106" spans="1:18" x14ac:dyDescent="0.2">
      <c r="A106" s="12" t="s">
        <v>16</v>
      </c>
      <c r="B106" s="13" t="s">
        <v>17</v>
      </c>
      <c r="C106" s="21">
        <v>205673</v>
      </c>
      <c r="D106" s="22">
        <v>53023046</v>
      </c>
      <c r="E106" s="23">
        <v>257.80265761670222</v>
      </c>
      <c r="F106" s="24">
        <v>456974</v>
      </c>
      <c r="G106" s="22">
        <v>137185915</v>
      </c>
      <c r="H106" s="23">
        <v>300.20507731293247</v>
      </c>
      <c r="I106" s="24">
        <v>142832</v>
      </c>
      <c r="J106" s="22">
        <v>45220236</v>
      </c>
      <c r="K106" s="22">
        <v>316.59737313767221</v>
      </c>
      <c r="L106" s="25">
        <v>805479</v>
      </c>
      <c r="M106" s="26">
        <v>235429197</v>
      </c>
      <c r="N106" s="27">
        <v>292.28471133325638</v>
      </c>
      <c r="O106" s="28" t="s">
        <v>18</v>
      </c>
      <c r="Q106" s="83"/>
      <c r="R106" s="83">
        <f>+N106</f>
        <v>292.28471133325638</v>
      </c>
    </row>
    <row r="107" spans="1:18" x14ac:dyDescent="0.2">
      <c r="A107" s="12" t="s">
        <v>125</v>
      </c>
      <c r="B107" s="13" t="s">
        <v>126</v>
      </c>
      <c r="C107" s="21">
        <v>400</v>
      </c>
      <c r="D107" s="22">
        <v>116000</v>
      </c>
      <c r="E107" s="23">
        <v>290</v>
      </c>
      <c r="F107" s="24">
        <v>0</v>
      </c>
      <c r="G107" s="22">
        <v>0</v>
      </c>
      <c r="H107" s="23">
        <v>0</v>
      </c>
      <c r="I107" s="24">
        <v>0</v>
      </c>
      <c r="J107" s="22">
        <v>0</v>
      </c>
      <c r="K107" s="22">
        <v>0</v>
      </c>
      <c r="L107" s="25">
        <v>400</v>
      </c>
      <c r="M107" s="26">
        <v>116000</v>
      </c>
      <c r="N107" s="27">
        <v>290</v>
      </c>
      <c r="O107" s="28" t="s">
        <v>18</v>
      </c>
      <c r="Q107" s="83"/>
      <c r="R107" s="83">
        <f>+N107</f>
        <v>290</v>
      </c>
    </row>
    <row r="108" spans="1:18" x14ac:dyDescent="0.2">
      <c r="A108" s="12" t="s">
        <v>113</v>
      </c>
      <c r="B108" s="13" t="s">
        <v>114</v>
      </c>
      <c r="C108" s="21">
        <v>400</v>
      </c>
      <c r="D108" s="22">
        <v>162000</v>
      </c>
      <c r="E108" s="23">
        <v>405</v>
      </c>
      <c r="F108" s="24">
        <v>1494</v>
      </c>
      <c r="G108" s="22">
        <v>373865</v>
      </c>
      <c r="H108" s="23">
        <v>250.24431057563586</v>
      </c>
      <c r="I108" s="24">
        <v>0</v>
      </c>
      <c r="J108" s="22">
        <v>0</v>
      </c>
      <c r="K108" s="22">
        <v>0</v>
      </c>
      <c r="L108" s="25">
        <v>1894</v>
      </c>
      <c r="M108" s="26">
        <v>535865</v>
      </c>
      <c r="N108" s="27">
        <v>282.92766631467794</v>
      </c>
      <c r="O108" s="28" t="s">
        <v>9</v>
      </c>
      <c r="Q108" s="83">
        <f t="shared" si="2"/>
        <v>282.92766631467794</v>
      </c>
      <c r="R108" s="83"/>
    </row>
    <row r="109" spans="1:18" x14ac:dyDescent="0.2">
      <c r="A109" s="12" t="s">
        <v>10</v>
      </c>
      <c r="B109" s="13" t="s">
        <v>11</v>
      </c>
      <c r="C109" s="21">
        <v>39320</v>
      </c>
      <c r="D109" s="22">
        <v>9366300</v>
      </c>
      <c r="E109" s="23">
        <v>238.20701932858597</v>
      </c>
      <c r="F109" s="24">
        <v>371814</v>
      </c>
      <c r="G109" s="22">
        <v>121627650</v>
      </c>
      <c r="H109" s="23">
        <v>327.11960819119236</v>
      </c>
      <c r="I109" s="24">
        <v>707935</v>
      </c>
      <c r="J109" s="22">
        <v>180334966</v>
      </c>
      <c r="K109" s="22">
        <v>254.73379053161659</v>
      </c>
      <c r="L109" s="25">
        <v>1119069</v>
      </c>
      <c r="M109" s="26">
        <v>311328916</v>
      </c>
      <c r="N109" s="27">
        <v>278.20350309051543</v>
      </c>
      <c r="O109" s="28" t="s">
        <v>9</v>
      </c>
      <c r="Q109" s="83">
        <f t="shared" si="2"/>
        <v>278.20350309051543</v>
      </c>
      <c r="R109" s="83"/>
    </row>
    <row r="110" spans="1:18" x14ac:dyDescent="0.2">
      <c r="A110" s="12" t="s">
        <v>117</v>
      </c>
      <c r="B110" s="13" t="s">
        <v>118</v>
      </c>
      <c r="C110" s="21">
        <v>0</v>
      </c>
      <c r="D110" s="22">
        <v>0</v>
      </c>
      <c r="E110" s="23">
        <v>0</v>
      </c>
      <c r="F110" s="24">
        <v>800</v>
      </c>
      <c r="G110" s="22">
        <v>220000</v>
      </c>
      <c r="H110" s="23">
        <v>275</v>
      </c>
      <c r="I110" s="24">
        <v>0</v>
      </c>
      <c r="J110" s="22">
        <v>0</v>
      </c>
      <c r="K110" s="22">
        <v>0</v>
      </c>
      <c r="L110" s="25">
        <v>800</v>
      </c>
      <c r="M110" s="26">
        <v>220000</v>
      </c>
      <c r="N110" s="27">
        <v>275</v>
      </c>
      <c r="O110" s="28" t="s">
        <v>9</v>
      </c>
      <c r="Q110" s="83">
        <f t="shared" si="2"/>
        <v>275</v>
      </c>
      <c r="R110" s="83"/>
    </row>
    <row r="111" spans="1:18" x14ac:dyDescent="0.2">
      <c r="A111" s="12" t="s">
        <v>77</v>
      </c>
      <c r="B111" s="13" t="s">
        <v>78</v>
      </c>
      <c r="C111" s="21">
        <v>860</v>
      </c>
      <c r="D111" s="22">
        <v>249400</v>
      </c>
      <c r="E111" s="23">
        <v>290</v>
      </c>
      <c r="F111" s="24">
        <v>7935</v>
      </c>
      <c r="G111" s="22">
        <v>2425075</v>
      </c>
      <c r="H111" s="23">
        <v>305.61751732829237</v>
      </c>
      <c r="I111" s="24">
        <v>20145</v>
      </c>
      <c r="J111" s="22">
        <v>5230050</v>
      </c>
      <c r="K111" s="22">
        <v>259.62025316455697</v>
      </c>
      <c r="L111" s="25">
        <v>28940</v>
      </c>
      <c r="M111" s="26">
        <v>7904525</v>
      </c>
      <c r="N111" s="27">
        <v>273.13493434692469</v>
      </c>
      <c r="O111" s="28" t="s">
        <v>18</v>
      </c>
      <c r="Q111" s="83"/>
      <c r="R111" s="83">
        <f>+N111</f>
        <v>273.13493434692469</v>
      </c>
    </row>
    <row r="112" spans="1:18" x14ac:dyDescent="0.2">
      <c r="A112" s="12" t="s">
        <v>135</v>
      </c>
      <c r="B112" s="13" t="s">
        <v>136</v>
      </c>
      <c r="C112" s="21">
        <v>52</v>
      </c>
      <c r="D112" s="22">
        <v>10400</v>
      </c>
      <c r="E112" s="23">
        <v>200</v>
      </c>
      <c r="F112" s="24">
        <v>13</v>
      </c>
      <c r="G112" s="22">
        <v>6175</v>
      </c>
      <c r="H112" s="23">
        <v>475</v>
      </c>
      <c r="I112" s="24">
        <v>0</v>
      </c>
      <c r="J112" s="22">
        <v>0</v>
      </c>
      <c r="K112" s="22">
        <v>0</v>
      </c>
      <c r="L112" s="25">
        <v>65</v>
      </c>
      <c r="M112" s="26">
        <v>16575</v>
      </c>
      <c r="N112" s="27">
        <v>255</v>
      </c>
      <c r="O112" s="28" t="s">
        <v>18</v>
      </c>
      <c r="Q112" s="83"/>
      <c r="R112" s="83">
        <f>+N112</f>
        <v>255</v>
      </c>
    </row>
    <row r="113" spans="1:18" x14ac:dyDescent="0.2">
      <c r="A113" s="12" t="s">
        <v>119</v>
      </c>
      <c r="B113" s="13" t="s">
        <v>120</v>
      </c>
      <c r="C113" s="21">
        <v>0</v>
      </c>
      <c r="D113" s="22">
        <v>0</v>
      </c>
      <c r="E113" s="23">
        <v>0</v>
      </c>
      <c r="F113" s="24">
        <v>75</v>
      </c>
      <c r="G113" s="22">
        <v>4500</v>
      </c>
      <c r="H113" s="23">
        <v>60</v>
      </c>
      <c r="I113" s="24">
        <v>665</v>
      </c>
      <c r="J113" s="22">
        <v>183500</v>
      </c>
      <c r="K113" s="22">
        <v>275.93984962406017</v>
      </c>
      <c r="L113" s="25">
        <v>740</v>
      </c>
      <c r="M113" s="26">
        <v>188000</v>
      </c>
      <c r="N113" s="27">
        <v>254.05405405405406</v>
      </c>
      <c r="O113" s="28" t="s">
        <v>18</v>
      </c>
      <c r="Q113" s="83"/>
      <c r="R113" s="83">
        <f>+N113</f>
        <v>254.05405405405406</v>
      </c>
    </row>
    <row r="114" spans="1:18" x14ac:dyDescent="0.2">
      <c r="A114" s="12" t="s">
        <v>55</v>
      </c>
      <c r="B114" s="13" t="s">
        <v>56</v>
      </c>
      <c r="C114" s="21">
        <v>1200</v>
      </c>
      <c r="D114" s="22">
        <v>272000</v>
      </c>
      <c r="E114" s="23">
        <v>226.66666666666666</v>
      </c>
      <c r="F114" s="24">
        <v>38725</v>
      </c>
      <c r="G114" s="22">
        <v>12966380</v>
      </c>
      <c r="H114" s="23">
        <v>334.83227888960619</v>
      </c>
      <c r="I114" s="24">
        <v>46812</v>
      </c>
      <c r="J114" s="22">
        <v>8789052</v>
      </c>
      <c r="K114" s="22">
        <v>187.75211484234811</v>
      </c>
      <c r="L114" s="25">
        <v>86737</v>
      </c>
      <c r="M114" s="26">
        <v>22027432</v>
      </c>
      <c r="N114" s="27">
        <v>253.95658138971834</v>
      </c>
      <c r="O114" s="28" t="s">
        <v>9</v>
      </c>
      <c r="Q114" s="83">
        <f t="shared" si="2"/>
        <v>253.95658138971834</v>
      </c>
      <c r="R114" s="83"/>
    </row>
    <row r="115" spans="1:18" x14ac:dyDescent="0.2">
      <c r="A115" s="12" t="s">
        <v>31</v>
      </c>
      <c r="B115" s="13" t="s">
        <v>32</v>
      </c>
      <c r="C115" s="21">
        <v>11942</v>
      </c>
      <c r="D115" s="22">
        <v>3443050</v>
      </c>
      <c r="E115" s="23">
        <v>288.31435270473958</v>
      </c>
      <c r="F115" s="24">
        <v>57138</v>
      </c>
      <c r="G115" s="22">
        <v>17331125</v>
      </c>
      <c r="H115" s="23">
        <v>303.32046973992789</v>
      </c>
      <c r="I115" s="24">
        <v>199661</v>
      </c>
      <c r="J115" s="22">
        <v>46670090</v>
      </c>
      <c r="K115" s="22">
        <v>233.74665057272077</v>
      </c>
      <c r="L115" s="25">
        <v>268741</v>
      </c>
      <c r="M115" s="26">
        <v>67444265</v>
      </c>
      <c r="N115" s="27">
        <v>250.96380902058115</v>
      </c>
      <c r="O115" s="28" t="s">
        <v>9</v>
      </c>
      <c r="Q115" s="83">
        <f t="shared" si="2"/>
        <v>250.96380902058115</v>
      </c>
      <c r="R115" s="83"/>
    </row>
    <row r="116" spans="1:18" x14ac:dyDescent="0.2">
      <c r="A116" s="12" t="s">
        <v>12</v>
      </c>
      <c r="B116" s="13" t="s">
        <v>13</v>
      </c>
      <c r="C116" s="21">
        <v>47380</v>
      </c>
      <c r="D116" s="22">
        <v>14763600</v>
      </c>
      <c r="E116" s="23">
        <v>311.59983115238498</v>
      </c>
      <c r="F116" s="24">
        <v>216564</v>
      </c>
      <c r="G116" s="22">
        <v>62886259</v>
      </c>
      <c r="H116" s="23">
        <v>290.38186863929371</v>
      </c>
      <c r="I116" s="24">
        <v>617802</v>
      </c>
      <c r="J116" s="22">
        <v>133639070</v>
      </c>
      <c r="K116" s="22">
        <v>216.31375424488752</v>
      </c>
      <c r="L116" s="25">
        <v>881746</v>
      </c>
      <c r="M116" s="26">
        <v>211288929</v>
      </c>
      <c r="N116" s="27">
        <v>239.62561667418962</v>
      </c>
      <c r="O116" s="28" t="s">
        <v>9</v>
      </c>
      <c r="Q116" s="83">
        <f t="shared" si="2"/>
        <v>239.62561667418962</v>
      </c>
      <c r="R116" s="83"/>
    </row>
    <row r="117" spans="1:18" x14ac:dyDescent="0.2">
      <c r="A117" s="12" t="s">
        <v>97</v>
      </c>
      <c r="B117" s="13" t="s">
        <v>98</v>
      </c>
      <c r="C117" s="21">
        <v>220</v>
      </c>
      <c r="D117" s="22">
        <v>27177</v>
      </c>
      <c r="E117" s="23">
        <v>123.53181818181818</v>
      </c>
      <c r="F117" s="24">
        <v>5180</v>
      </c>
      <c r="G117" s="22">
        <v>1357950</v>
      </c>
      <c r="H117" s="23">
        <v>262.15250965250965</v>
      </c>
      <c r="I117" s="24">
        <v>5275</v>
      </c>
      <c r="J117" s="22">
        <v>1148160</v>
      </c>
      <c r="K117" s="22">
        <v>217.66066350710901</v>
      </c>
      <c r="L117" s="25">
        <v>10675</v>
      </c>
      <c r="M117" s="26">
        <v>2533287</v>
      </c>
      <c r="N117" s="27">
        <v>237.31025761124121</v>
      </c>
      <c r="O117" s="28" t="s">
        <v>18</v>
      </c>
      <c r="Q117" s="83"/>
      <c r="R117" s="83">
        <f>+N117</f>
        <v>237.31025761124121</v>
      </c>
    </row>
    <row r="118" spans="1:18" x14ac:dyDescent="0.2">
      <c r="A118" s="12" t="s">
        <v>91</v>
      </c>
      <c r="B118" s="13" t="s">
        <v>92</v>
      </c>
      <c r="C118" s="21">
        <v>0</v>
      </c>
      <c r="D118" s="22">
        <v>0</v>
      </c>
      <c r="E118" s="23">
        <v>0</v>
      </c>
      <c r="F118" s="24">
        <v>15959</v>
      </c>
      <c r="G118" s="22">
        <v>3785080</v>
      </c>
      <c r="H118" s="23">
        <v>237.17526160787017</v>
      </c>
      <c r="I118" s="24">
        <v>54</v>
      </c>
      <c r="J118" s="22">
        <v>6480</v>
      </c>
      <c r="K118" s="22">
        <v>120</v>
      </c>
      <c r="L118" s="25">
        <v>16013</v>
      </c>
      <c r="M118" s="26">
        <v>3791560</v>
      </c>
      <c r="N118" s="27">
        <v>236.78011615562355</v>
      </c>
      <c r="O118" s="28" t="s">
        <v>9</v>
      </c>
      <c r="Q118" s="83">
        <f t="shared" si="2"/>
        <v>236.78011615562355</v>
      </c>
      <c r="R118" s="83"/>
    </row>
    <row r="119" spans="1:18" x14ac:dyDescent="0.2">
      <c r="A119" s="12" t="s">
        <v>25</v>
      </c>
      <c r="B119" s="13" t="s">
        <v>26</v>
      </c>
      <c r="C119" s="21">
        <v>43385</v>
      </c>
      <c r="D119" s="22">
        <v>6846000</v>
      </c>
      <c r="E119" s="23">
        <v>157.79647343551918</v>
      </c>
      <c r="F119" s="24">
        <v>264186</v>
      </c>
      <c r="G119" s="22">
        <v>60459790</v>
      </c>
      <c r="H119" s="23">
        <v>228.85311863611244</v>
      </c>
      <c r="I119" s="24">
        <v>141393.82</v>
      </c>
      <c r="J119" s="22">
        <v>38782230</v>
      </c>
      <c r="K119" s="22">
        <v>274.28518445855696</v>
      </c>
      <c r="L119" s="25">
        <v>448964.82</v>
      </c>
      <c r="M119" s="26">
        <v>106088020</v>
      </c>
      <c r="N119" s="27">
        <v>236.2947279477265</v>
      </c>
      <c r="O119" s="28" t="s">
        <v>9</v>
      </c>
      <c r="Q119" s="83">
        <f t="shared" si="2"/>
        <v>236.2947279477265</v>
      </c>
      <c r="R119" s="83"/>
    </row>
    <row r="120" spans="1:18" x14ac:dyDescent="0.2">
      <c r="A120" s="12" t="s">
        <v>27</v>
      </c>
      <c r="B120" s="13" t="s">
        <v>28</v>
      </c>
      <c r="C120" s="21">
        <v>49560</v>
      </c>
      <c r="D120" s="22">
        <v>12360300</v>
      </c>
      <c r="E120" s="23">
        <v>249.40072639225181</v>
      </c>
      <c r="F120" s="24">
        <v>109310</v>
      </c>
      <c r="G120" s="22">
        <v>25266240</v>
      </c>
      <c r="H120" s="23">
        <v>231.14298783276919</v>
      </c>
      <c r="I120" s="24">
        <v>176628</v>
      </c>
      <c r="J120" s="22">
        <v>38637897</v>
      </c>
      <c r="K120" s="22">
        <v>218.75295536381549</v>
      </c>
      <c r="L120" s="25">
        <v>335498</v>
      </c>
      <c r="M120" s="26">
        <v>76264437</v>
      </c>
      <c r="N120" s="27">
        <v>227.31711366386685</v>
      </c>
      <c r="O120" s="28" t="s">
        <v>9</v>
      </c>
      <c r="Q120" s="83">
        <f t="shared" si="2"/>
        <v>227.31711366386685</v>
      </c>
      <c r="R120" s="83"/>
    </row>
    <row r="121" spans="1:18" x14ac:dyDescent="0.2">
      <c r="A121" s="12" t="s">
        <v>7</v>
      </c>
      <c r="B121" s="13" t="s">
        <v>8</v>
      </c>
      <c r="C121" s="21">
        <v>239155</v>
      </c>
      <c r="D121" s="22">
        <v>64842275</v>
      </c>
      <c r="E121" s="23">
        <v>271.13075202274678</v>
      </c>
      <c r="F121" s="24">
        <v>1103212</v>
      </c>
      <c r="G121" s="22">
        <v>242614135</v>
      </c>
      <c r="H121" s="23">
        <v>219.91614938923797</v>
      </c>
      <c r="I121" s="24">
        <v>1797133</v>
      </c>
      <c r="J121" s="22">
        <v>398852963</v>
      </c>
      <c r="K121" s="22">
        <v>221.93847812042847</v>
      </c>
      <c r="L121" s="25">
        <v>3139500</v>
      </c>
      <c r="M121" s="26">
        <v>706309373</v>
      </c>
      <c r="N121" s="27">
        <v>224.97511482720179</v>
      </c>
      <c r="O121" s="28" t="s">
        <v>9</v>
      </c>
      <c r="Q121" s="83">
        <f t="shared" si="2"/>
        <v>224.97511482720179</v>
      </c>
      <c r="R121" s="83"/>
    </row>
    <row r="122" spans="1:18" x14ac:dyDescent="0.2">
      <c r="A122" s="12" t="s">
        <v>59</v>
      </c>
      <c r="B122" s="13" t="s">
        <v>60</v>
      </c>
      <c r="C122" s="21">
        <v>1400</v>
      </c>
      <c r="D122" s="22">
        <v>381000</v>
      </c>
      <c r="E122" s="23">
        <v>272.14285714285717</v>
      </c>
      <c r="F122" s="24">
        <v>59336</v>
      </c>
      <c r="G122" s="22">
        <v>13399640</v>
      </c>
      <c r="H122" s="23">
        <v>225.82647970877713</v>
      </c>
      <c r="I122" s="24">
        <v>4224</v>
      </c>
      <c r="J122" s="22">
        <v>729600</v>
      </c>
      <c r="K122" s="22">
        <v>172.72727272727272</v>
      </c>
      <c r="L122" s="25">
        <v>64960</v>
      </c>
      <c r="M122" s="26">
        <v>14510240</v>
      </c>
      <c r="N122" s="27">
        <v>223.37192118226602</v>
      </c>
      <c r="O122" s="28" t="s">
        <v>9</v>
      </c>
      <c r="Q122" s="83">
        <f t="shared" si="2"/>
        <v>223.37192118226602</v>
      </c>
      <c r="R122" s="83"/>
    </row>
    <row r="123" spans="1:18" x14ac:dyDescent="0.2">
      <c r="A123" s="12" t="s">
        <v>39</v>
      </c>
      <c r="B123" s="13" t="s">
        <v>40</v>
      </c>
      <c r="C123" s="21">
        <v>21700</v>
      </c>
      <c r="D123" s="22">
        <v>5261500</v>
      </c>
      <c r="E123" s="23">
        <v>242.46543778801842</v>
      </c>
      <c r="F123" s="24">
        <v>75902</v>
      </c>
      <c r="G123" s="22">
        <v>18163350</v>
      </c>
      <c r="H123" s="23">
        <v>239.30001844483675</v>
      </c>
      <c r="I123" s="24">
        <v>104186</v>
      </c>
      <c r="J123" s="22">
        <v>20907785</v>
      </c>
      <c r="K123" s="22">
        <v>200.67749025780816</v>
      </c>
      <c r="L123" s="25">
        <v>201788</v>
      </c>
      <c r="M123" s="26">
        <v>44332635</v>
      </c>
      <c r="N123" s="27">
        <v>219.69906535571985</v>
      </c>
      <c r="O123" s="28" t="s">
        <v>9</v>
      </c>
      <c r="Q123" s="83">
        <f t="shared" si="2"/>
        <v>219.69906535571985</v>
      </c>
      <c r="R123" s="83"/>
    </row>
    <row r="124" spans="1:18" x14ac:dyDescent="0.2">
      <c r="A124" s="12" t="s">
        <v>121</v>
      </c>
      <c r="B124" s="13" t="s">
        <v>122</v>
      </c>
      <c r="C124" s="21">
        <v>0</v>
      </c>
      <c r="D124" s="22">
        <v>0</v>
      </c>
      <c r="E124" s="23">
        <v>0</v>
      </c>
      <c r="F124" s="24">
        <v>0</v>
      </c>
      <c r="G124" s="22">
        <v>0</v>
      </c>
      <c r="H124" s="23">
        <v>0</v>
      </c>
      <c r="I124" s="24">
        <v>552</v>
      </c>
      <c r="J124" s="22">
        <v>116080</v>
      </c>
      <c r="K124" s="22">
        <v>210.28985507246378</v>
      </c>
      <c r="L124" s="25">
        <v>552</v>
      </c>
      <c r="M124" s="26">
        <v>116080</v>
      </c>
      <c r="N124" s="27">
        <v>210.28985507246378</v>
      </c>
      <c r="O124" s="28" t="s">
        <v>18</v>
      </c>
      <c r="Q124" s="83"/>
      <c r="R124" s="83">
        <f>+N124</f>
        <v>210.28985507246378</v>
      </c>
    </row>
    <row r="125" spans="1:18" x14ac:dyDescent="0.2">
      <c r="A125" s="12" t="s">
        <v>37</v>
      </c>
      <c r="B125" s="13" t="s">
        <v>38</v>
      </c>
      <c r="C125" s="21">
        <v>12929</v>
      </c>
      <c r="D125" s="22">
        <v>3672830</v>
      </c>
      <c r="E125" s="23">
        <v>284.07688142934489</v>
      </c>
      <c r="F125" s="24">
        <v>51154</v>
      </c>
      <c r="G125" s="22">
        <v>10053985</v>
      </c>
      <c r="H125" s="23">
        <v>196.54347656097275</v>
      </c>
      <c r="I125" s="24">
        <v>165956</v>
      </c>
      <c r="J125" s="22">
        <v>34171371</v>
      </c>
      <c r="K125" s="22">
        <v>205.90621007978018</v>
      </c>
      <c r="L125" s="25">
        <v>230039</v>
      </c>
      <c r="M125" s="26">
        <v>47898186</v>
      </c>
      <c r="N125" s="27">
        <v>208.21767613317741</v>
      </c>
      <c r="O125" s="28" t="s">
        <v>9</v>
      </c>
      <c r="Q125" s="83">
        <f t="shared" si="2"/>
        <v>208.21767613317741</v>
      </c>
      <c r="R125" s="83"/>
    </row>
    <row r="126" spans="1:18" x14ac:dyDescent="0.2">
      <c r="A126" s="12" t="s">
        <v>29</v>
      </c>
      <c r="B126" s="13" t="s">
        <v>30</v>
      </c>
      <c r="C126" s="21">
        <v>81301.899999999994</v>
      </c>
      <c r="D126" s="22">
        <v>18050264</v>
      </c>
      <c r="E126" s="23">
        <v>222.0152788557217</v>
      </c>
      <c r="F126" s="24">
        <v>116352</v>
      </c>
      <c r="G126" s="22">
        <v>23679438</v>
      </c>
      <c r="H126" s="23">
        <v>203.51552186468646</v>
      </c>
      <c r="I126" s="24">
        <v>89800</v>
      </c>
      <c r="J126" s="22">
        <v>17271124</v>
      </c>
      <c r="K126" s="22">
        <v>192.3287750556793</v>
      </c>
      <c r="L126" s="25">
        <v>287453.90000000002</v>
      </c>
      <c r="M126" s="26">
        <v>59000826</v>
      </c>
      <c r="N126" s="27">
        <v>205.25317624843495</v>
      </c>
      <c r="O126" s="28" t="s">
        <v>18</v>
      </c>
      <c r="Q126" s="83"/>
      <c r="R126" s="83">
        <f>+N126</f>
        <v>205.25317624843495</v>
      </c>
    </row>
    <row r="127" spans="1:18" x14ac:dyDescent="0.2">
      <c r="A127" s="12" t="s">
        <v>67</v>
      </c>
      <c r="B127" s="13" t="s">
        <v>68</v>
      </c>
      <c r="C127" s="21">
        <v>2802</v>
      </c>
      <c r="D127" s="22">
        <v>644460</v>
      </c>
      <c r="E127" s="23">
        <v>230</v>
      </c>
      <c r="F127" s="24">
        <v>26350</v>
      </c>
      <c r="G127" s="22">
        <v>5474250</v>
      </c>
      <c r="H127" s="23">
        <v>207.75142314990512</v>
      </c>
      <c r="I127" s="24">
        <v>21600</v>
      </c>
      <c r="J127" s="22">
        <v>3672000</v>
      </c>
      <c r="K127" s="22">
        <v>170</v>
      </c>
      <c r="L127" s="25">
        <v>50752</v>
      </c>
      <c r="M127" s="26">
        <v>9790710</v>
      </c>
      <c r="N127" s="27">
        <v>192.91279161412359</v>
      </c>
      <c r="O127" s="28" t="s">
        <v>18</v>
      </c>
      <c r="Q127" s="83"/>
      <c r="R127" s="83">
        <f>+N127</f>
        <v>192.91279161412359</v>
      </c>
    </row>
    <row r="128" spans="1:18" x14ac:dyDescent="0.2">
      <c r="A128" s="12" t="s">
        <v>99</v>
      </c>
      <c r="B128" s="13" t="s">
        <v>100</v>
      </c>
      <c r="C128" s="21">
        <v>0</v>
      </c>
      <c r="D128" s="22">
        <v>0</v>
      </c>
      <c r="E128" s="23">
        <v>0</v>
      </c>
      <c r="F128" s="24">
        <v>5535</v>
      </c>
      <c r="G128" s="22">
        <v>1052340</v>
      </c>
      <c r="H128" s="23">
        <v>190.12466124661248</v>
      </c>
      <c r="I128" s="24">
        <v>4251</v>
      </c>
      <c r="J128" s="22">
        <v>833407</v>
      </c>
      <c r="K128" s="22">
        <v>196.0496353799106</v>
      </c>
      <c r="L128" s="25">
        <v>9786</v>
      </c>
      <c r="M128" s="26">
        <v>1885747</v>
      </c>
      <c r="N128" s="27">
        <v>192.69844676067851</v>
      </c>
      <c r="O128" s="28" t="s">
        <v>9</v>
      </c>
      <c r="Q128" s="83">
        <f t="shared" si="2"/>
        <v>192.69844676067851</v>
      </c>
      <c r="R128" s="83"/>
    </row>
    <row r="129" spans="1:18" x14ac:dyDescent="0.2">
      <c r="A129" s="12" t="s">
        <v>47</v>
      </c>
      <c r="B129" s="13" t="s">
        <v>48</v>
      </c>
      <c r="C129" s="21">
        <v>14980</v>
      </c>
      <c r="D129" s="22">
        <v>3935644</v>
      </c>
      <c r="E129" s="23">
        <v>262.72656875834446</v>
      </c>
      <c r="F129" s="24">
        <v>25485</v>
      </c>
      <c r="G129" s="22">
        <v>3502364</v>
      </c>
      <c r="H129" s="23">
        <v>137.42844810672946</v>
      </c>
      <c r="I129" s="24">
        <v>86990</v>
      </c>
      <c r="J129" s="22">
        <v>16975319</v>
      </c>
      <c r="K129" s="22">
        <v>195.14103919990802</v>
      </c>
      <c r="L129" s="25">
        <v>127455</v>
      </c>
      <c r="M129" s="26">
        <v>24413327</v>
      </c>
      <c r="N129" s="27">
        <v>191.54467851398533</v>
      </c>
      <c r="O129" s="28" t="s">
        <v>9</v>
      </c>
      <c r="Q129" s="83">
        <f t="shared" si="2"/>
        <v>191.54467851398533</v>
      </c>
      <c r="R129" s="83"/>
    </row>
    <row r="130" spans="1:18" x14ac:dyDescent="0.2">
      <c r="A130" s="12" t="s">
        <v>127</v>
      </c>
      <c r="B130" s="13" t="s">
        <v>128</v>
      </c>
      <c r="C130" s="21">
        <v>0</v>
      </c>
      <c r="D130" s="22">
        <v>0</v>
      </c>
      <c r="E130" s="23">
        <v>0</v>
      </c>
      <c r="F130" s="24">
        <v>330</v>
      </c>
      <c r="G130" s="22">
        <v>62700</v>
      </c>
      <c r="H130" s="23">
        <v>190</v>
      </c>
      <c r="I130" s="24">
        <v>0</v>
      </c>
      <c r="J130" s="22">
        <v>0</v>
      </c>
      <c r="K130" s="22">
        <v>0</v>
      </c>
      <c r="L130" s="25">
        <v>330</v>
      </c>
      <c r="M130" s="26">
        <v>62700</v>
      </c>
      <c r="N130" s="27">
        <v>190</v>
      </c>
      <c r="O130" s="28" t="s">
        <v>18</v>
      </c>
      <c r="Q130" s="83"/>
      <c r="R130" s="83">
        <f>+N130</f>
        <v>190</v>
      </c>
    </row>
    <row r="131" spans="1:18" x14ac:dyDescent="0.2">
      <c r="A131" s="12" t="s">
        <v>81</v>
      </c>
      <c r="B131" s="13" t="s">
        <v>82</v>
      </c>
      <c r="C131" s="21">
        <v>6190</v>
      </c>
      <c r="D131" s="22">
        <v>1585150</v>
      </c>
      <c r="E131" s="23">
        <v>256.08239095315025</v>
      </c>
      <c r="F131" s="24">
        <v>5584</v>
      </c>
      <c r="G131" s="22">
        <v>1040210</v>
      </c>
      <c r="H131" s="23">
        <v>186.28402578796562</v>
      </c>
      <c r="I131" s="24">
        <v>15398</v>
      </c>
      <c r="J131" s="22">
        <v>2452400</v>
      </c>
      <c r="K131" s="22">
        <v>159.26743732952332</v>
      </c>
      <c r="L131" s="25">
        <v>27172</v>
      </c>
      <c r="M131" s="26">
        <v>5077760</v>
      </c>
      <c r="N131" s="27">
        <v>186.87472398056823</v>
      </c>
      <c r="O131" s="28" t="s">
        <v>18</v>
      </c>
      <c r="Q131" s="83"/>
      <c r="R131" s="83">
        <f>+N131</f>
        <v>186.87472398056823</v>
      </c>
    </row>
    <row r="132" spans="1:18" x14ac:dyDescent="0.2">
      <c r="A132" s="12" t="s">
        <v>49</v>
      </c>
      <c r="B132" s="13" t="s">
        <v>50</v>
      </c>
      <c r="C132" s="21">
        <v>4638</v>
      </c>
      <c r="D132" s="22">
        <v>1015260</v>
      </c>
      <c r="E132" s="23">
        <v>218.90038809831825</v>
      </c>
      <c r="F132" s="24">
        <v>55782</v>
      </c>
      <c r="G132" s="22">
        <v>12249600</v>
      </c>
      <c r="H132" s="23">
        <v>219.59771969452513</v>
      </c>
      <c r="I132" s="24">
        <v>66525</v>
      </c>
      <c r="J132" s="22">
        <v>10216700</v>
      </c>
      <c r="K132" s="22">
        <v>153.57685080796693</v>
      </c>
      <c r="L132" s="25">
        <v>126945</v>
      </c>
      <c r="M132" s="26">
        <v>23481560</v>
      </c>
      <c r="N132" s="27">
        <v>184.97428020008664</v>
      </c>
      <c r="O132" s="28" t="s">
        <v>9</v>
      </c>
      <c r="Q132" s="83">
        <f t="shared" si="2"/>
        <v>184.97428020008664</v>
      </c>
      <c r="R132" s="83"/>
    </row>
    <row r="133" spans="1:18" x14ac:dyDescent="0.2">
      <c r="A133" s="12" t="s">
        <v>35</v>
      </c>
      <c r="B133" s="13" t="s">
        <v>36</v>
      </c>
      <c r="C133" s="21">
        <v>13200</v>
      </c>
      <c r="D133" s="22">
        <v>4950000</v>
      </c>
      <c r="E133" s="23">
        <v>375</v>
      </c>
      <c r="F133" s="24">
        <v>82400</v>
      </c>
      <c r="G133" s="22">
        <v>12403000</v>
      </c>
      <c r="H133" s="23">
        <v>150.52184466019418</v>
      </c>
      <c r="I133" s="24">
        <v>151200</v>
      </c>
      <c r="J133" s="22">
        <v>27399600</v>
      </c>
      <c r="K133" s="22">
        <v>181.21428571428572</v>
      </c>
      <c r="L133" s="25">
        <v>246800</v>
      </c>
      <c r="M133" s="26">
        <v>44752600</v>
      </c>
      <c r="N133" s="27">
        <v>181.33144246353322</v>
      </c>
      <c r="O133" s="28" t="s">
        <v>9</v>
      </c>
      <c r="Q133" s="83">
        <f t="shared" si="2"/>
        <v>181.33144246353322</v>
      </c>
      <c r="R133" s="83"/>
    </row>
    <row r="134" spans="1:18" x14ac:dyDescent="0.2">
      <c r="A134" s="12" t="s">
        <v>89</v>
      </c>
      <c r="B134" s="13" t="s">
        <v>90</v>
      </c>
      <c r="C134" s="21">
        <v>4962</v>
      </c>
      <c r="D134" s="22">
        <v>1040830</v>
      </c>
      <c r="E134" s="23">
        <v>209.76017734784361</v>
      </c>
      <c r="F134" s="24">
        <v>5315</v>
      </c>
      <c r="G134" s="22">
        <v>1060950</v>
      </c>
      <c r="H134" s="23">
        <v>199.6142991533396</v>
      </c>
      <c r="I134" s="24">
        <v>8800</v>
      </c>
      <c r="J134" s="22">
        <v>1256000</v>
      </c>
      <c r="K134" s="22">
        <v>142.72727272727272</v>
      </c>
      <c r="L134" s="25">
        <v>19077</v>
      </c>
      <c r="M134" s="26">
        <v>3357780</v>
      </c>
      <c r="N134" s="27">
        <v>176.01195156471144</v>
      </c>
      <c r="O134" s="28" t="s">
        <v>9</v>
      </c>
      <c r="Q134" s="83">
        <f t="shared" si="2"/>
        <v>176.01195156471144</v>
      </c>
      <c r="R134" s="83"/>
    </row>
    <row r="135" spans="1:18" x14ac:dyDescent="0.2">
      <c r="A135" s="12" t="s">
        <v>111</v>
      </c>
      <c r="B135" s="13" t="s">
        <v>112</v>
      </c>
      <c r="C135" s="21">
        <v>0</v>
      </c>
      <c r="D135" s="22">
        <v>0</v>
      </c>
      <c r="E135" s="23">
        <v>0</v>
      </c>
      <c r="F135" s="24">
        <v>1603</v>
      </c>
      <c r="G135" s="22">
        <v>286826</v>
      </c>
      <c r="H135" s="23">
        <v>178.93075483468496</v>
      </c>
      <c r="I135" s="24">
        <v>1830</v>
      </c>
      <c r="J135" s="22">
        <v>313170</v>
      </c>
      <c r="K135" s="22">
        <v>171.13114754098362</v>
      </c>
      <c r="L135" s="25">
        <v>3433</v>
      </c>
      <c r="M135" s="26">
        <v>599996</v>
      </c>
      <c r="N135" s="27">
        <v>174.77308476551121</v>
      </c>
      <c r="O135" s="28" t="s">
        <v>9</v>
      </c>
      <c r="Q135" s="83">
        <f t="shared" si="2"/>
        <v>174.77308476551121</v>
      </c>
      <c r="R135" s="83"/>
    </row>
    <row r="136" spans="1:18" x14ac:dyDescent="0.2">
      <c r="A136" s="12" t="s">
        <v>69</v>
      </c>
      <c r="B136" s="13" t="s">
        <v>70</v>
      </c>
      <c r="C136" s="21">
        <v>250</v>
      </c>
      <c r="D136" s="22">
        <v>47500</v>
      </c>
      <c r="E136" s="23">
        <v>190</v>
      </c>
      <c r="F136" s="24">
        <v>10635</v>
      </c>
      <c r="G136" s="22">
        <v>1852075</v>
      </c>
      <c r="H136" s="23">
        <v>174.14903620122237</v>
      </c>
      <c r="I136" s="24">
        <v>38637</v>
      </c>
      <c r="J136" s="22">
        <v>6718000</v>
      </c>
      <c r="K136" s="22">
        <v>173.8747832388643</v>
      </c>
      <c r="L136" s="25">
        <v>49522</v>
      </c>
      <c r="M136" s="26">
        <v>8617575</v>
      </c>
      <c r="N136" s="27">
        <v>174.01508420499979</v>
      </c>
      <c r="O136" s="28" t="s">
        <v>9</v>
      </c>
      <c r="Q136" s="83">
        <f t="shared" si="2"/>
        <v>174.01508420499979</v>
      </c>
      <c r="R136" s="83"/>
    </row>
    <row r="137" spans="1:18" x14ac:dyDescent="0.2">
      <c r="A137" s="12" t="s">
        <v>75</v>
      </c>
      <c r="B137" s="13" t="s">
        <v>76</v>
      </c>
      <c r="C137" s="21">
        <v>29200.400000000001</v>
      </c>
      <c r="D137" s="22">
        <v>5071897</v>
      </c>
      <c r="E137" s="23">
        <v>173.6927233873509</v>
      </c>
      <c r="F137" s="24">
        <v>0</v>
      </c>
      <c r="G137" s="22">
        <v>0</v>
      </c>
      <c r="H137" s="23">
        <v>0</v>
      </c>
      <c r="I137" s="24">
        <v>0</v>
      </c>
      <c r="J137" s="22">
        <v>0</v>
      </c>
      <c r="K137" s="22">
        <v>0</v>
      </c>
      <c r="L137" s="25">
        <v>29200.400000000001</v>
      </c>
      <c r="M137" s="26">
        <v>5071897</v>
      </c>
      <c r="N137" s="27">
        <v>173.6927233873509</v>
      </c>
      <c r="O137" s="28" t="s">
        <v>9</v>
      </c>
      <c r="Q137" s="83">
        <f t="shared" si="2"/>
        <v>173.6927233873509</v>
      </c>
      <c r="R137" s="83"/>
    </row>
    <row r="138" spans="1:18" x14ac:dyDescent="0.2">
      <c r="A138" s="12" t="s">
        <v>115</v>
      </c>
      <c r="B138" s="13" t="s">
        <v>116</v>
      </c>
      <c r="C138" s="21">
        <v>0</v>
      </c>
      <c r="D138" s="22">
        <v>0</v>
      </c>
      <c r="E138" s="23">
        <v>0</v>
      </c>
      <c r="F138" s="24">
        <v>0</v>
      </c>
      <c r="G138" s="22">
        <v>0</v>
      </c>
      <c r="H138" s="23">
        <v>0</v>
      </c>
      <c r="I138" s="24">
        <v>1424</v>
      </c>
      <c r="J138" s="22">
        <v>246352</v>
      </c>
      <c r="K138" s="22">
        <v>173</v>
      </c>
      <c r="L138" s="25">
        <v>1424</v>
      </c>
      <c r="M138" s="26">
        <v>246352</v>
      </c>
      <c r="N138" s="27">
        <v>173</v>
      </c>
      <c r="O138" s="28" t="s">
        <v>18</v>
      </c>
      <c r="Q138" s="83"/>
      <c r="R138" s="83">
        <f>+N138</f>
        <v>173</v>
      </c>
    </row>
    <row r="139" spans="1:18" x14ac:dyDescent="0.2">
      <c r="A139" s="12" t="s">
        <v>57</v>
      </c>
      <c r="B139" s="13" t="s">
        <v>58</v>
      </c>
      <c r="C139" s="21">
        <v>14705</v>
      </c>
      <c r="D139" s="22">
        <v>2705275</v>
      </c>
      <c r="E139" s="23">
        <v>183.96973818429106</v>
      </c>
      <c r="F139" s="24">
        <v>60691</v>
      </c>
      <c r="G139" s="22">
        <v>10013925</v>
      </c>
      <c r="H139" s="23">
        <v>164.99851707831473</v>
      </c>
      <c r="I139" s="24">
        <v>4680</v>
      </c>
      <c r="J139" s="22">
        <v>827625</v>
      </c>
      <c r="K139" s="22">
        <v>176.84294871794873</v>
      </c>
      <c r="L139" s="25">
        <v>80076</v>
      </c>
      <c r="M139" s="26">
        <v>13546825</v>
      </c>
      <c r="N139" s="27">
        <v>169.17459663319846</v>
      </c>
      <c r="O139" s="28" t="s">
        <v>18</v>
      </c>
      <c r="Q139" s="83"/>
      <c r="R139" s="83">
        <f>+N139</f>
        <v>169.17459663319846</v>
      </c>
    </row>
    <row r="140" spans="1:18" x14ac:dyDescent="0.2">
      <c r="A140" s="12" t="s">
        <v>63</v>
      </c>
      <c r="B140" s="13" t="s">
        <v>64</v>
      </c>
      <c r="C140" s="21">
        <v>6620</v>
      </c>
      <c r="D140" s="22">
        <v>948000</v>
      </c>
      <c r="E140" s="23">
        <v>143.20241691842901</v>
      </c>
      <c r="F140" s="24">
        <v>17210</v>
      </c>
      <c r="G140" s="22">
        <v>2530110</v>
      </c>
      <c r="H140" s="23">
        <v>147.01394538059267</v>
      </c>
      <c r="I140" s="24">
        <v>40857</v>
      </c>
      <c r="J140" s="22">
        <v>7284385</v>
      </c>
      <c r="K140" s="22">
        <v>178.28976674743618</v>
      </c>
      <c r="L140" s="25">
        <v>64687</v>
      </c>
      <c r="M140" s="26">
        <v>10762495</v>
      </c>
      <c r="N140" s="27">
        <v>166.37802031320049</v>
      </c>
      <c r="O140" s="28" t="s">
        <v>9</v>
      </c>
      <c r="Q140" s="83">
        <f t="shared" si="2"/>
        <v>166.37802031320049</v>
      </c>
      <c r="R140" s="83"/>
    </row>
    <row r="141" spans="1:18" x14ac:dyDescent="0.2">
      <c r="A141" s="12" t="s">
        <v>87</v>
      </c>
      <c r="B141" s="13" t="s">
        <v>88</v>
      </c>
      <c r="C141" s="21">
        <v>525</v>
      </c>
      <c r="D141" s="22">
        <v>82875</v>
      </c>
      <c r="E141" s="23">
        <v>157.85714285714286</v>
      </c>
      <c r="F141" s="24">
        <v>9789</v>
      </c>
      <c r="G141" s="22">
        <v>1734847</v>
      </c>
      <c r="H141" s="23">
        <v>177.22412912452754</v>
      </c>
      <c r="I141" s="24">
        <v>11831</v>
      </c>
      <c r="J141" s="22">
        <v>1762567</v>
      </c>
      <c r="K141" s="22">
        <v>148.97870002535711</v>
      </c>
      <c r="L141" s="25">
        <v>22145</v>
      </c>
      <c r="M141" s="26">
        <v>3580289</v>
      </c>
      <c r="N141" s="27">
        <v>161.67482501693385</v>
      </c>
      <c r="O141" s="28" t="s">
        <v>18</v>
      </c>
      <c r="Q141" s="83"/>
      <c r="R141" s="83">
        <f>+N141</f>
        <v>161.67482501693385</v>
      </c>
    </row>
    <row r="142" spans="1:18" x14ac:dyDescent="0.2">
      <c r="A142" s="12" t="s">
        <v>43</v>
      </c>
      <c r="B142" s="13" t="s">
        <v>44</v>
      </c>
      <c r="C142" s="21">
        <v>0</v>
      </c>
      <c r="D142" s="22">
        <v>0</v>
      </c>
      <c r="E142" s="23">
        <v>0</v>
      </c>
      <c r="F142" s="24">
        <v>0</v>
      </c>
      <c r="G142" s="22">
        <v>0</v>
      </c>
      <c r="H142" s="23">
        <v>0</v>
      </c>
      <c r="I142" s="24">
        <v>166027</v>
      </c>
      <c r="J142" s="22">
        <v>26098697</v>
      </c>
      <c r="K142" s="22">
        <v>157.195498322562</v>
      </c>
      <c r="L142" s="25">
        <v>166027</v>
      </c>
      <c r="M142" s="26">
        <v>26098697</v>
      </c>
      <c r="N142" s="27">
        <v>157.195498322562</v>
      </c>
      <c r="O142" s="28" t="s">
        <v>9</v>
      </c>
      <c r="Q142" s="83">
        <f t="shared" si="2"/>
        <v>157.195498322562</v>
      </c>
      <c r="R142" s="83"/>
    </row>
    <row r="143" spans="1:18" x14ac:dyDescent="0.2">
      <c r="A143" s="12" t="s">
        <v>73</v>
      </c>
      <c r="B143" s="13" t="s">
        <v>74</v>
      </c>
      <c r="C143" s="21">
        <v>2647</v>
      </c>
      <c r="D143" s="22">
        <v>461280</v>
      </c>
      <c r="E143" s="23">
        <v>174.2652058934643</v>
      </c>
      <c r="F143" s="24">
        <v>22558</v>
      </c>
      <c r="G143" s="22">
        <v>3454610</v>
      </c>
      <c r="H143" s="23">
        <v>153.1434524337264</v>
      </c>
      <c r="I143" s="24">
        <v>8327</v>
      </c>
      <c r="J143" s="22">
        <v>1201233</v>
      </c>
      <c r="K143" s="22">
        <v>144.25759577278731</v>
      </c>
      <c r="L143" s="25">
        <v>33532</v>
      </c>
      <c r="M143" s="26">
        <v>5117123</v>
      </c>
      <c r="N143" s="27">
        <v>152.60416915185493</v>
      </c>
      <c r="O143" s="28" t="s">
        <v>18</v>
      </c>
      <c r="Q143" s="83"/>
      <c r="R143" s="83">
        <f>+N143</f>
        <v>152.60416915185493</v>
      </c>
    </row>
    <row r="144" spans="1:18" x14ac:dyDescent="0.2">
      <c r="A144" s="12" t="s">
        <v>14</v>
      </c>
      <c r="B144" s="13" t="s">
        <v>15</v>
      </c>
      <c r="C144" s="21">
        <v>69847</v>
      </c>
      <c r="D144" s="22">
        <v>20527850</v>
      </c>
      <c r="E144" s="23">
        <v>293.89737569258523</v>
      </c>
      <c r="F144" s="24">
        <v>214165</v>
      </c>
      <c r="G144" s="22">
        <v>22758440</v>
      </c>
      <c r="H144" s="23">
        <v>106.265916466276</v>
      </c>
      <c r="I144" s="24">
        <v>524746</v>
      </c>
      <c r="J144" s="22">
        <v>74412038</v>
      </c>
      <c r="K144" s="22">
        <v>141.80582224542923</v>
      </c>
      <c r="L144" s="25">
        <v>808758</v>
      </c>
      <c r="M144" s="26">
        <v>117698328</v>
      </c>
      <c r="N144" s="27">
        <v>145.5297233535866</v>
      </c>
      <c r="O144" s="28" t="s">
        <v>9</v>
      </c>
      <c r="Q144" s="83">
        <f t="shared" si="2"/>
        <v>145.5297233535866</v>
      </c>
      <c r="R144" s="83"/>
    </row>
    <row r="145" spans="1:18" x14ac:dyDescent="0.2">
      <c r="A145" s="12" t="s">
        <v>139</v>
      </c>
      <c r="B145" s="13" t="s">
        <v>140</v>
      </c>
      <c r="C145" s="21">
        <v>0</v>
      </c>
      <c r="D145" s="22">
        <v>0</v>
      </c>
      <c r="E145" s="23">
        <v>0</v>
      </c>
      <c r="F145" s="24">
        <v>0</v>
      </c>
      <c r="G145" s="22">
        <v>0</v>
      </c>
      <c r="H145" s="23">
        <v>0</v>
      </c>
      <c r="I145" s="24">
        <v>22</v>
      </c>
      <c r="J145" s="22">
        <v>3150</v>
      </c>
      <c r="K145" s="22">
        <v>143.18181818181819</v>
      </c>
      <c r="L145" s="25">
        <v>22</v>
      </c>
      <c r="M145" s="26">
        <v>3150</v>
      </c>
      <c r="N145" s="27">
        <v>143.18181818181819</v>
      </c>
      <c r="O145" s="28" t="s">
        <v>9</v>
      </c>
      <c r="Q145" s="83">
        <f t="shared" si="2"/>
        <v>143.18181818181819</v>
      </c>
      <c r="R145" s="83"/>
    </row>
    <row r="146" spans="1:18" x14ac:dyDescent="0.2">
      <c r="A146" s="12" t="s">
        <v>65</v>
      </c>
      <c r="B146" s="13" t="s">
        <v>66</v>
      </c>
      <c r="C146" s="21">
        <v>0</v>
      </c>
      <c r="D146" s="22">
        <v>0</v>
      </c>
      <c r="E146" s="23">
        <v>0</v>
      </c>
      <c r="F146" s="24">
        <v>16800</v>
      </c>
      <c r="G146" s="22">
        <v>1604400</v>
      </c>
      <c r="H146" s="23">
        <v>95.5</v>
      </c>
      <c r="I146" s="24">
        <v>37998</v>
      </c>
      <c r="J146" s="22">
        <v>3790600</v>
      </c>
      <c r="K146" s="22">
        <v>99.757881993789141</v>
      </c>
      <c r="L146" s="25">
        <v>54798</v>
      </c>
      <c r="M146" s="26">
        <v>5395000</v>
      </c>
      <c r="N146" s="27">
        <v>98.452498266360081</v>
      </c>
      <c r="O146" s="28" t="s">
        <v>9</v>
      </c>
      <c r="Q146" s="83">
        <f t="shared" si="2"/>
        <v>98.452498266360081</v>
      </c>
      <c r="R146" s="83"/>
    </row>
    <row r="147" spans="1:18" x14ac:dyDescent="0.2">
      <c r="A147" s="12" t="s">
        <v>83</v>
      </c>
      <c r="B147" s="13" t="s">
        <v>84</v>
      </c>
      <c r="C147" s="21">
        <v>0</v>
      </c>
      <c r="D147" s="22">
        <v>0</v>
      </c>
      <c r="E147" s="23">
        <v>0</v>
      </c>
      <c r="F147" s="24">
        <v>15200</v>
      </c>
      <c r="G147" s="22">
        <v>1390800</v>
      </c>
      <c r="H147" s="23">
        <v>91.5</v>
      </c>
      <c r="I147" s="24">
        <v>10860</v>
      </c>
      <c r="J147" s="22">
        <v>995925</v>
      </c>
      <c r="K147" s="22">
        <v>91.70580110497238</v>
      </c>
      <c r="L147" s="25">
        <v>26060</v>
      </c>
      <c r="M147" s="26">
        <v>2386725</v>
      </c>
      <c r="N147" s="27">
        <v>91.585763622409829</v>
      </c>
      <c r="O147" s="28" t="s">
        <v>9</v>
      </c>
      <c r="Q147" s="83">
        <f t="shared" si="2"/>
        <v>91.585763622409829</v>
      </c>
      <c r="R147" s="83"/>
    </row>
  </sheetData>
  <mergeCells count="8">
    <mergeCell ref="C80:E80"/>
    <mergeCell ref="F80:H80"/>
    <mergeCell ref="I80:K80"/>
    <mergeCell ref="L80:N80"/>
    <mergeCell ref="C6:E6"/>
    <mergeCell ref="F6:H6"/>
    <mergeCell ref="I6:K6"/>
    <mergeCell ref="L6:N6"/>
  </mergeCells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zoomScale="50" workbookViewId="0"/>
  </sheetViews>
  <sheetFormatPr defaultRowHeight="12.75" x14ac:dyDescent="0.2"/>
  <cols>
    <col min="1" max="1" width="39.7109375" customWidth="1"/>
    <col min="3" max="14" width="14.5703125" customWidth="1"/>
  </cols>
  <sheetData>
    <row r="1" spans="1:15" x14ac:dyDescent="0.2">
      <c r="C1" s="2"/>
      <c r="F1" s="2"/>
      <c r="I1" s="2"/>
      <c r="J1" s="3"/>
      <c r="K1" s="3"/>
      <c r="L1" s="2"/>
      <c r="M1" s="3"/>
      <c r="N1" s="4"/>
    </row>
    <row r="2" spans="1:15" x14ac:dyDescent="0.2">
      <c r="C2" s="2"/>
      <c r="F2" s="2"/>
      <c r="I2" s="2"/>
      <c r="J2" s="3"/>
      <c r="K2" s="3"/>
      <c r="L2" s="2"/>
      <c r="M2" s="3"/>
      <c r="N2" s="4"/>
    </row>
    <row r="3" spans="1:15" x14ac:dyDescent="0.2">
      <c r="B3" s="1"/>
      <c r="C3" s="2"/>
      <c r="F3" s="2"/>
      <c r="I3" s="3"/>
      <c r="J3" s="3"/>
      <c r="K3" s="3"/>
      <c r="L3" s="2"/>
      <c r="M3" s="3"/>
      <c r="N3" s="4"/>
    </row>
    <row r="4" spans="1:15" x14ac:dyDescent="0.2">
      <c r="C4" s="2"/>
      <c r="F4" s="2"/>
      <c r="I4" s="2"/>
      <c r="J4" s="3"/>
      <c r="K4" s="3"/>
      <c r="L4" s="2"/>
      <c r="M4" s="3"/>
      <c r="N4" s="4"/>
    </row>
    <row r="5" spans="1:15" ht="13.5" thickBot="1" x14ac:dyDescent="0.25">
      <c r="C5" s="2"/>
      <c r="F5" s="2"/>
      <c r="I5" s="2"/>
      <c r="J5" s="3"/>
      <c r="K5" s="3"/>
      <c r="L5" s="2"/>
      <c r="M5" s="3"/>
      <c r="N5" s="4"/>
    </row>
    <row r="6" spans="1:15" ht="18.75" thickBot="1" x14ac:dyDescent="0.3">
      <c r="C6" s="84" t="s">
        <v>0</v>
      </c>
      <c r="D6" s="85"/>
      <c r="E6" s="86"/>
      <c r="F6" s="84" t="s">
        <v>1</v>
      </c>
      <c r="G6" s="87"/>
      <c r="H6" s="88"/>
      <c r="I6" s="84" t="s">
        <v>2</v>
      </c>
      <c r="J6" s="85"/>
      <c r="K6" s="86"/>
      <c r="L6" s="89" t="s">
        <v>3</v>
      </c>
      <c r="M6" s="90"/>
      <c r="N6" s="91"/>
    </row>
    <row r="7" spans="1:15" ht="13.5" thickBot="1" x14ac:dyDescent="0.25">
      <c r="A7" s="5"/>
      <c r="B7" s="6"/>
      <c r="C7" s="7" t="s">
        <v>4</v>
      </c>
      <c r="D7" s="8" t="s">
        <v>5</v>
      </c>
      <c r="E7" s="9" t="s">
        <v>6</v>
      </c>
      <c r="F7" s="7" t="s">
        <v>4</v>
      </c>
      <c r="G7" s="8" t="s">
        <v>5</v>
      </c>
      <c r="H7" s="9" t="s">
        <v>6</v>
      </c>
      <c r="I7" s="7" t="s">
        <v>4</v>
      </c>
      <c r="J7" s="10" t="s">
        <v>5</v>
      </c>
      <c r="K7" s="9" t="s">
        <v>6</v>
      </c>
      <c r="L7" s="7" t="s">
        <v>4</v>
      </c>
      <c r="M7" s="10" t="s">
        <v>5</v>
      </c>
      <c r="N7" s="11" t="s">
        <v>6</v>
      </c>
    </row>
    <row r="8" spans="1:15" x14ac:dyDescent="0.2">
      <c r="A8" s="12" t="s">
        <v>7</v>
      </c>
      <c r="B8" s="13" t="s">
        <v>8</v>
      </c>
      <c r="C8" s="14">
        <v>239155</v>
      </c>
      <c r="D8" s="15">
        <v>64842275</v>
      </c>
      <c r="E8" s="16">
        <v>271.13075202274678</v>
      </c>
      <c r="F8" s="17">
        <v>1103212</v>
      </c>
      <c r="G8" s="15">
        <v>242614135</v>
      </c>
      <c r="H8" s="16">
        <v>219.91614938923797</v>
      </c>
      <c r="I8" s="17">
        <v>1797133</v>
      </c>
      <c r="J8" s="15">
        <v>398852963</v>
      </c>
      <c r="K8" s="15">
        <v>221.93847812042847</v>
      </c>
      <c r="L8" s="18">
        <v>3139500</v>
      </c>
      <c r="M8" s="19">
        <v>706309373</v>
      </c>
      <c r="N8" s="20">
        <v>224.97511482720179</v>
      </c>
      <c r="O8" s="28" t="s">
        <v>9</v>
      </c>
    </row>
    <row r="9" spans="1:15" x14ac:dyDescent="0.2">
      <c r="A9" s="12" t="s">
        <v>10</v>
      </c>
      <c r="B9" s="13" t="s">
        <v>11</v>
      </c>
      <c r="C9" s="21">
        <v>39320</v>
      </c>
      <c r="D9" s="22">
        <v>9366300</v>
      </c>
      <c r="E9" s="23">
        <v>238.20701932858597</v>
      </c>
      <c r="F9" s="24">
        <v>371814</v>
      </c>
      <c r="G9" s="22">
        <v>121627650</v>
      </c>
      <c r="H9" s="23">
        <v>327.11960819119236</v>
      </c>
      <c r="I9" s="24">
        <v>707935</v>
      </c>
      <c r="J9" s="22">
        <v>180334966</v>
      </c>
      <c r="K9" s="22">
        <v>254.73379053161659</v>
      </c>
      <c r="L9" s="25">
        <v>1119069</v>
      </c>
      <c r="M9" s="26">
        <v>311328916</v>
      </c>
      <c r="N9" s="27">
        <v>278.20350309051543</v>
      </c>
      <c r="O9" s="28" t="s">
        <v>9</v>
      </c>
    </row>
    <row r="10" spans="1:15" x14ac:dyDescent="0.2">
      <c r="A10" s="12" t="s">
        <v>12</v>
      </c>
      <c r="B10" s="13" t="s">
        <v>13</v>
      </c>
      <c r="C10" s="21">
        <v>47380</v>
      </c>
      <c r="D10" s="22">
        <v>14763600</v>
      </c>
      <c r="E10" s="23">
        <v>311.59983115238498</v>
      </c>
      <c r="F10" s="24">
        <v>216564</v>
      </c>
      <c r="G10" s="22">
        <v>62886259</v>
      </c>
      <c r="H10" s="23">
        <v>290.38186863929371</v>
      </c>
      <c r="I10" s="24">
        <v>617802</v>
      </c>
      <c r="J10" s="22">
        <v>133639070</v>
      </c>
      <c r="K10" s="22">
        <v>216.31375424488752</v>
      </c>
      <c r="L10" s="25">
        <v>881746</v>
      </c>
      <c r="M10" s="26">
        <v>211288929</v>
      </c>
      <c r="N10" s="27">
        <v>239.62561667418962</v>
      </c>
      <c r="O10" s="28" t="s">
        <v>9</v>
      </c>
    </row>
    <row r="11" spans="1:15" x14ac:dyDescent="0.2">
      <c r="A11" s="12" t="s">
        <v>14</v>
      </c>
      <c r="B11" s="13" t="s">
        <v>15</v>
      </c>
      <c r="C11" s="21">
        <v>69847</v>
      </c>
      <c r="D11" s="22">
        <v>20527850</v>
      </c>
      <c r="E11" s="23">
        <v>293.89737569258523</v>
      </c>
      <c r="F11" s="24">
        <v>214165</v>
      </c>
      <c r="G11" s="22">
        <v>22758440</v>
      </c>
      <c r="H11" s="23">
        <v>106.265916466276</v>
      </c>
      <c r="I11" s="24">
        <v>524746</v>
      </c>
      <c r="J11" s="22">
        <v>74412038</v>
      </c>
      <c r="K11" s="22">
        <v>141.80582224542923</v>
      </c>
      <c r="L11" s="25">
        <v>808758</v>
      </c>
      <c r="M11" s="26">
        <v>117698328</v>
      </c>
      <c r="N11" s="27">
        <v>145.5297233535866</v>
      </c>
      <c r="O11" s="28" t="s">
        <v>9</v>
      </c>
    </row>
    <row r="12" spans="1:15" x14ac:dyDescent="0.2">
      <c r="A12" s="12" t="s">
        <v>16</v>
      </c>
      <c r="B12" s="13" t="s">
        <v>17</v>
      </c>
      <c r="C12" s="21">
        <v>205673</v>
      </c>
      <c r="D12" s="22">
        <v>53023046</v>
      </c>
      <c r="E12" s="23">
        <v>257.80265761670222</v>
      </c>
      <c r="F12" s="24">
        <v>456974</v>
      </c>
      <c r="G12" s="22">
        <v>137185915</v>
      </c>
      <c r="H12" s="23">
        <v>300.20507731293247</v>
      </c>
      <c r="I12" s="24">
        <v>142832</v>
      </c>
      <c r="J12" s="22">
        <v>45220236</v>
      </c>
      <c r="K12" s="22">
        <v>316.59737313767221</v>
      </c>
      <c r="L12" s="25">
        <v>805479</v>
      </c>
      <c r="M12" s="26">
        <v>235429197</v>
      </c>
      <c r="N12" s="27">
        <v>292.28471133325638</v>
      </c>
      <c r="O12" s="28" t="s">
        <v>18</v>
      </c>
    </row>
    <row r="13" spans="1:15" x14ac:dyDescent="0.2">
      <c r="A13" s="12" t="s">
        <v>19</v>
      </c>
      <c r="B13" s="13" t="s">
        <v>20</v>
      </c>
      <c r="C13" s="21">
        <v>162716</v>
      </c>
      <c r="D13" s="22">
        <v>77185725</v>
      </c>
      <c r="E13" s="23">
        <v>474.35854494948251</v>
      </c>
      <c r="F13" s="24">
        <v>359167</v>
      </c>
      <c r="G13" s="22">
        <v>183583504</v>
      </c>
      <c r="H13" s="23">
        <v>511.13689175230462</v>
      </c>
      <c r="I13" s="24">
        <v>282418.71999999997</v>
      </c>
      <c r="J13" s="22">
        <v>139664793</v>
      </c>
      <c r="K13" s="22">
        <v>494.53093265205655</v>
      </c>
      <c r="L13" s="25">
        <v>804301.72</v>
      </c>
      <c r="M13" s="26">
        <v>400434022</v>
      </c>
      <c r="N13" s="27">
        <v>497.86543040091971</v>
      </c>
      <c r="O13" s="28" t="s">
        <v>18</v>
      </c>
    </row>
    <row r="14" spans="1:15" x14ac:dyDescent="0.2">
      <c r="A14" s="12" t="s">
        <v>21</v>
      </c>
      <c r="B14" s="13" t="s">
        <v>22</v>
      </c>
      <c r="C14" s="21">
        <v>145622</v>
      </c>
      <c r="D14" s="22">
        <v>63770165</v>
      </c>
      <c r="E14" s="23">
        <v>437.91573388636334</v>
      </c>
      <c r="F14" s="24">
        <v>395939</v>
      </c>
      <c r="G14" s="22">
        <v>183795865</v>
      </c>
      <c r="H14" s="23">
        <v>464.2024781595145</v>
      </c>
      <c r="I14" s="24">
        <v>198282</v>
      </c>
      <c r="J14" s="22">
        <v>74011547</v>
      </c>
      <c r="K14" s="22">
        <v>373.26407339042373</v>
      </c>
      <c r="L14" s="25">
        <v>739843</v>
      </c>
      <c r="M14" s="26">
        <v>321577577</v>
      </c>
      <c r="N14" s="27">
        <v>434.65651090839543</v>
      </c>
      <c r="O14" s="28" t="s">
        <v>9</v>
      </c>
    </row>
    <row r="15" spans="1:15" x14ac:dyDescent="0.2">
      <c r="A15" s="12" t="s">
        <v>23</v>
      </c>
      <c r="B15" s="13" t="s">
        <v>24</v>
      </c>
      <c r="C15" s="21">
        <v>0</v>
      </c>
      <c r="D15" s="22">
        <v>0</v>
      </c>
      <c r="E15" s="23">
        <v>0</v>
      </c>
      <c r="F15" s="24">
        <v>100838</v>
      </c>
      <c r="G15" s="22">
        <v>30633830</v>
      </c>
      <c r="H15" s="23">
        <v>303.79251869334973</v>
      </c>
      <c r="I15" s="24">
        <v>360306</v>
      </c>
      <c r="J15" s="22">
        <v>109849580</v>
      </c>
      <c r="K15" s="22">
        <v>304.87857543310406</v>
      </c>
      <c r="L15" s="25">
        <v>461144</v>
      </c>
      <c r="M15" s="26">
        <v>140483410</v>
      </c>
      <c r="N15" s="27">
        <v>304.64108825009106</v>
      </c>
      <c r="O15" s="28" t="s">
        <v>18</v>
      </c>
    </row>
    <row r="16" spans="1:15" x14ac:dyDescent="0.2">
      <c r="A16" s="12" t="s">
        <v>25</v>
      </c>
      <c r="B16" s="13" t="s">
        <v>26</v>
      </c>
      <c r="C16" s="21">
        <v>43385</v>
      </c>
      <c r="D16" s="22">
        <v>6846000</v>
      </c>
      <c r="E16" s="23">
        <v>157.79647343551918</v>
      </c>
      <c r="F16" s="24">
        <v>264186</v>
      </c>
      <c r="G16" s="22">
        <v>60459790</v>
      </c>
      <c r="H16" s="23">
        <v>228.85311863611244</v>
      </c>
      <c r="I16" s="24">
        <v>141393.82</v>
      </c>
      <c r="J16" s="22">
        <v>38782230</v>
      </c>
      <c r="K16" s="22">
        <v>274.28518445855696</v>
      </c>
      <c r="L16" s="25">
        <v>448964.82</v>
      </c>
      <c r="M16" s="26">
        <v>106088020</v>
      </c>
      <c r="N16" s="27">
        <v>236.2947279477265</v>
      </c>
      <c r="O16" s="28" t="s">
        <v>9</v>
      </c>
    </row>
    <row r="17" spans="1:15" x14ac:dyDescent="0.2">
      <c r="A17" s="12" t="s">
        <v>27</v>
      </c>
      <c r="B17" s="13" t="s">
        <v>28</v>
      </c>
      <c r="C17" s="21">
        <v>49560</v>
      </c>
      <c r="D17" s="22">
        <v>12360300</v>
      </c>
      <c r="E17" s="23">
        <v>249.40072639225181</v>
      </c>
      <c r="F17" s="24">
        <v>109310</v>
      </c>
      <c r="G17" s="22">
        <v>25266240</v>
      </c>
      <c r="H17" s="23">
        <v>231.14298783276919</v>
      </c>
      <c r="I17" s="24">
        <v>176628</v>
      </c>
      <c r="J17" s="22">
        <v>38637897</v>
      </c>
      <c r="K17" s="22">
        <v>218.75295536381549</v>
      </c>
      <c r="L17" s="25">
        <v>335498</v>
      </c>
      <c r="M17" s="26">
        <v>76264437</v>
      </c>
      <c r="N17" s="27">
        <v>227.31711366386685</v>
      </c>
      <c r="O17" s="28" t="s">
        <v>9</v>
      </c>
    </row>
    <row r="18" spans="1:15" x14ac:dyDescent="0.2">
      <c r="A18" s="12" t="s">
        <v>29</v>
      </c>
      <c r="B18" s="13" t="s">
        <v>30</v>
      </c>
      <c r="C18" s="21">
        <v>81301.899999999994</v>
      </c>
      <c r="D18" s="22">
        <v>18050264</v>
      </c>
      <c r="E18" s="23">
        <v>222.0152788557217</v>
      </c>
      <c r="F18" s="24">
        <v>116352</v>
      </c>
      <c r="G18" s="22">
        <v>23679438</v>
      </c>
      <c r="H18" s="23">
        <v>203.51552186468646</v>
      </c>
      <c r="I18" s="24">
        <v>89800</v>
      </c>
      <c r="J18" s="22">
        <v>17271124</v>
      </c>
      <c r="K18" s="22">
        <v>192.3287750556793</v>
      </c>
      <c r="L18" s="25">
        <v>287453.90000000002</v>
      </c>
      <c r="M18" s="26">
        <v>59000826</v>
      </c>
      <c r="N18" s="27">
        <v>205.25317624843495</v>
      </c>
      <c r="O18" s="28" t="s">
        <v>18</v>
      </c>
    </row>
    <row r="19" spans="1:15" x14ac:dyDescent="0.2">
      <c r="A19" s="12" t="s">
        <v>31</v>
      </c>
      <c r="B19" s="13" t="s">
        <v>32</v>
      </c>
      <c r="C19" s="21">
        <v>11942</v>
      </c>
      <c r="D19" s="22">
        <v>3443050</v>
      </c>
      <c r="E19" s="23">
        <v>288.31435270473958</v>
      </c>
      <c r="F19" s="24">
        <v>57138</v>
      </c>
      <c r="G19" s="22">
        <v>17331125</v>
      </c>
      <c r="H19" s="23">
        <v>303.32046973992789</v>
      </c>
      <c r="I19" s="24">
        <v>199661</v>
      </c>
      <c r="J19" s="22">
        <v>46670090</v>
      </c>
      <c r="K19" s="22">
        <v>233.74665057272077</v>
      </c>
      <c r="L19" s="25">
        <v>268741</v>
      </c>
      <c r="M19" s="26">
        <v>67444265</v>
      </c>
      <c r="N19" s="27">
        <v>250.96380902058115</v>
      </c>
      <c r="O19" s="28" t="s">
        <v>9</v>
      </c>
    </row>
    <row r="20" spans="1:15" x14ac:dyDescent="0.2">
      <c r="A20" s="12" t="s">
        <v>33</v>
      </c>
      <c r="B20" s="13" t="s">
        <v>34</v>
      </c>
      <c r="C20" s="21">
        <v>10568</v>
      </c>
      <c r="D20" s="22">
        <v>5656425</v>
      </c>
      <c r="E20" s="23">
        <v>535.24082134746402</v>
      </c>
      <c r="F20" s="24">
        <v>13586</v>
      </c>
      <c r="G20" s="22">
        <v>4663500</v>
      </c>
      <c r="H20" s="23">
        <v>343.2577653466804</v>
      </c>
      <c r="I20" s="24">
        <v>227954</v>
      </c>
      <c r="J20" s="22">
        <v>74652305</v>
      </c>
      <c r="K20" s="22">
        <v>327.48846258455654</v>
      </c>
      <c r="L20" s="25">
        <v>252108</v>
      </c>
      <c r="M20" s="26">
        <v>84972230</v>
      </c>
      <c r="N20" s="27">
        <v>337.04694020023163</v>
      </c>
      <c r="O20" s="28" t="s">
        <v>9</v>
      </c>
    </row>
    <row r="21" spans="1:15" x14ac:dyDescent="0.2">
      <c r="A21" s="12" t="s">
        <v>35</v>
      </c>
      <c r="B21" s="13" t="s">
        <v>36</v>
      </c>
      <c r="C21" s="21">
        <v>13200</v>
      </c>
      <c r="D21" s="22">
        <v>4950000</v>
      </c>
      <c r="E21" s="23">
        <v>375</v>
      </c>
      <c r="F21" s="24">
        <v>82400</v>
      </c>
      <c r="G21" s="22">
        <v>12403000</v>
      </c>
      <c r="H21" s="23">
        <v>150.52184466019418</v>
      </c>
      <c r="I21" s="24">
        <v>151200</v>
      </c>
      <c r="J21" s="22">
        <v>27399600</v>
      </c>
      <c r="K21" s="22">
        <v>181.21428571428572</v>
      </c>
      <c r="L21" s="25">
        <v>246800</v>
      </c>
      <c r="M21" s="26">
        <v>44752600</v>
      </c>
      <c r="N21" s="27">
        <v>181.33144246353322</v>
      </c>
      <c r="O21" s="28" t="s">
        <v>9</v>
      </c>
    </row>
    <row r="22" spans="1:15" x14ac:dyDescent="0.2">
      <c r="A22" s="12" t="s">
        <v>37</v>
      </c>
      <c r="B22" s="13" t="s">
        <v>38</v>
      </c>
      <c r="C22" s="21">
        <v>12929</v>
      </c>
      <c r="D22" s="22">
        <v>3672830</v>
      </c>
      <c r="E22" s="23">
        <v>284.07688142934489</v>
      </c>
      <c r="F22" s="24">
        <v>51154</v>
      </c>
      <c r="G22" s="22">
        <v>10053985</v>
      </c>
      <c r="H22" s="23">
        <v>196.54347656097275</v>
      </c>
      <c r="I22" s="24">
        <v>165956</v>
      </c>
      <c r="J22" s="22">
        <v>34171371</v>
      </c>
      <c r="K22" s="22">
        <v>205.90621007978018</v>
      </c>
      <c r="L22" s="25">
        <v>230039</v>
      </c>
      <c r="M22" s="26">
        <v>47898186</v>
      </c>
      <c r="N22" s="27">
        <v>208.21767613317741</v>
      </c>
      <c r="O22" s="28" t="s">
        <v>9</v>
      </c>
    </row>
    <row r="23" spans="1:15" x14ac:dyDescent="0.2">
      <c r="A23" s="12" t="s">
        <v>39</v>
      </c>
      <c r="B23" s="13" t="s">
        <v>40</v>
      </c>
      <c r="C23" s="21">
        <v>21700</v>
      </c>
      <c r="D23" s="22">
        <v>5261500</v>
      </c>
      <c r="E23" s="23">
        <v>242.46543778801842</v>
      </c>
      <c r="F23" s="24">
        <v>75902</v>
      </c>
      <c r="G23" s="22">
        <v>18163350</v>
      </c>
      <c r="H23" s="23">
        <v>239.30001844483675</v>
      </c>
      <c r="I23" s="24">
        <v>104186</v>
      </c>
      <c r="J23" s="22">
        <v>20907785</v>
      </c>
      <c r="K23" s="22">
        <v>200.67749025780816</v>
      </c>
      <c r="L23" s="25">
        <v>201788</v>
      </c>
      <c r="M23" s="26">
        <v>44332635</v>
      </c>
      <c r="N23" s="27">
        <v>219.69906535571985</v>
      </c>
      <c r="O23" s="28" t="s">
        <v>9</v>
      </c>
    </row>
    <row r="24" spans="1:15" x14ac:dyDescent="0.2">
      <c r="A24" s="12" t="s">
        <v>41</v>
      </c>
      <c r="B24" s="13" t="s">
        <v>42</v>
      </c>
      <c r="C24" s="21">
        <v>63366.8</v>
      </c>
      <c r="D24" s="22">
        <v>25052130</v>
      </c>
      <c r="E24" s="23">
        <v>395.35103555805244</v>
      </c>
      <c r="F24" s="24">
        <v>16200</v>
      </c>
      <c r="G24" s="22">
        <v>4774000</v>
      </c>
      <c r="H24" s="23">
        <v>294.69135802469134</v>
      </c>
      <c r="I24" s="24">
        <v>90800</v>
      </c>
      <c r="J24" s="22">
        <v>26478000</v>
      </c>
      <c r="K24" s="22">
        <v>291.6079295154185</v>
      </c>
      <c r="L24" s="25">
        <v>170366.8</v>
      </c>
      <c r="M24" s="26">
        <v>56304130</v>
      </c>
      <c r="N24" s="27">
        <v>330.48768891591556</v>
      </c>
      <c r="O24" s="28" t="s">
        <v>9</v>
      </c>
    </row>
    <row r="25" spans="1:15" x14ac:dyDescent="0.2">
      <c r="A25" s="12" t="s">
        <v>43</v>
      </c>
      <c r="B25" s="13" t="s">
        <v>44</v>
      </c>
      <c r="C25" s="21">
        <v>0</v>
      </c>
      <c r="D25" s="22">
        <v>0</v>
      </c>
      <c r="E25" s="23">
        <v>0</v>
      </c>
      <c r="F25" s="24">
        <v>0</v>
      </c>
      <c r="G25" s="22">
        <v>0</v>
      </c>
      <c r="H25" s="23">
        <v>0</v>
      </c>
      <c r="I25" s="24">
        <v>166027</v>
      </c>
      <c r="J25" s="22">
        <v>26098697</v>
      </c>
      <c r="K25" s="22">
        <v>157.195498322562</v>
      </c>
      <c r="L25" s="25">
        <v>166027</v>
      </c>
      <c r="M25" s="26">
        <v>26098697</v>
      </c>
      <c r="N25" s="27">
        <v>157.195498322562</v>
      </c>
      <c r="O25" s="28" t="s">
        <v>9</v>
      </c>
    </row>
    <row r="26" spans="1:15" x14ac:dyDescent="0.2">
      <c r="A26" s="12" t="s">
        <v>45</v>
      </c>
      <c r="B26" s="13" t="s">
        <v>46</v>
      </c>
      <c r="C26" s="21">
        <v>44322</v>
      </c>
      <c r="D26" s="22">
        <v>22041125</v>
      </c>
      <c r="E26" s="23">
        <v>497.29536122016157</v>
      </c>
      <c r="F26" s="24">
        <v>65473</v>
      </c>
      <c r="G26" s="22">
        <v>29465125</v>
      </c>
      <c r="H26" s="23">
        <v>450.03474714767918</v>
      </c>
      <c r="I26" s="24">
        <v>42055</v>
      </c>
      <c r="J26" s="22">
        <v>14149375</v>
      </c>
      <c r="K26" s="22">
        <v>336.44929259303291</v>
      </c>
      <c r="L26" s="25">
        <v>151850</v>
      </c>
      <c r="M26" s="26">
        <v>65655625</v>
      </c>
      <c r="N26" s="27">
        <v>432.37158379980241</v>
      </c>
      <c r="O26" s="28" t="s">
        <v>18</v>
      </c>
    </row>
    <row r="27" spans="1:15" x14ac:dyDescent="0.2">
      <c r="A27" s="12" t="s">
        <v>47</v>
      </c>
      <c r="B27" s="13" t="s">
        <v>48</v>
      </c>
      <c r="C27" s="21">
        <v>14980</v>
      </c>
      <c r="D27" s="22">
        <v>3935644</v>
      </c>
      <c r="E27" s="23">
        <v>262.72656875834446</v>
      </c>
      <c r="F27" s="24">
        <v>25485</v>
      </c>
      <c r="G27" s="22">
        <v>3502364</v>
      </c>
      <c r="H27" s="23">
        <v>137.42844810672946</v>
      </c>
      <c r="I27" s="24">
        <v>86990</v>
      </c>
      <c r="J27" s="22">
        <v>16975319</v>
      </c>
      <c r="K27" s="22">
        <v>195.14103919990802</v>
      </c>
      <c r="L27" s="25">
        <v>127455</v>
      </c>
      <c r="M27" s="26">
        <v>24413327</v>
      </c>
      <c r="N27" s="27">
        <v>191.54467851398533</v>
      </c>
      <c r="O27" s="28" t="s">
        <v>9</v>
      </c>
    </row>
    <row r="28" spans="1:15" x14ac:dyDescent="0.2">
      <c r="A28" s="12" t="s">
        <v>49</v>
      </c>
      <c r="B28" s="13" t="s">
        <v>50</v>
      </c>
      <c r="C28" s="21">
        <v>4638</v>
      </c>
      <c r="D28" s="22">
        <v>1015260</v>
      </c>
      <c r="E28" s="23">
        <v>218.90038809831825</v>
      </c>
      <c r="F28" s="24">
        <v>55782</v>
      </c>
      <c r="G28" s="22">
        <v>12249600</v>
      </c>
      <c r="H28" s="23">
        <v>219.59771969452513</v>
      </c>
      <c r="I28" s="24">
        <v>66525</v>
      </c>
      <c r="J28" s="22">
        <v>10216700</v>
      </c>
      <c r="K28" s="22">
        <v>153.57685080796693</v>
      </c>
      <c r="L28" s="25">
        <v>126945</v>
      </c>
      <c r="M28" s="26">
        <v>23481560</v>
      </c>
      <c r="N28" s="27">
        <v>184.97428020008664</v>
      </c>
      <c r="O28" s="28" t="s">
        <v>9</v>
      </c>
    </row>
    <row r="29" spans="1:15" x14ac:dyDescent="0.2">
      <c r="A29" s="12" t="s">
        <v>51</v>
      </c>
      <c r="B29" s="13" t="s">
        <v>52</v>
      </c>
      <c r="C29" s="21">
        <v>62645</v>
      </c>
      <c r="D29" s="22">
        <v>33602570</v>
      </c>
      <c r="E29" s="23">
        <v>536.39667970308881</v>
      </c>
      <c r="F29" s="24">
        <v>34606</v>
      </c>
      <c r="G29" s="22">
        <v>15848650</v>
      </c>
      <c r="H29" s="23">
        <v>457.97405074264577</v>
      </c>
      <c r="I29" s="24">
        <v>22282</v>
      </c>
      <c r="J29" s="22">
        <v>8108815</v>
      </c>
      <c r="K29" s="22">
        <v>363.91773628938154</v>
      </c>
      <c r="L29" s="25">
        <v>119533</v>
      </c>
      <c r="M29" s="26">
        <v>57560035</v>
      </c>
      <c r="N29" s="27">
        <v>481.54095521738765</v>
      </c>
      <c r="O29" s="28" t="s">
        <v>9</v>
      </c>
    </row>
    <row r="30" spans="1:15" x14ac:dyDescent="0.2">
      <c r="A30" s="12" t="s">
        <v>53</v>
      </c>
      <c r="B30" s="13" t="s">
        <v>54</v>
      </c>
      <c r="C30" s="21">
        <v>2500</v>
      </c>
      <c r="D30" s="22">
        <v>1170000</v>
      </c>
      <c r="E30" s="23">
        <v>468</v>
      </c>
      <c r="F30" s="24">
        <v>29125</v>
      </c>
      <c r="G30" s="22">
        <v>9984000</v>
      </c>
      <c r="H30" s="23">
        <v>342.79828326180257</v>
      </c>
      <c r="I30" s="24">
        <v>59584</v>
      </c>
      <c r="J30" s="22">
        <v>20602940</v>
      </c>
      <c r="K30" s="22">
        <v>345.77973952738989</v>
      </c>
      <c r="L30" s="25">
        <v>91209</v>
      </c>
      <c r="M30" s="26">
        <v>31756940</v>
      </c>
      <c r="N30" s="27">
        <v>348.17770176188753</v>
      </c>
      <c r="O30" s="28" t="s">
        <v>18</v>
      </c>
    </row>
    <row r="31" spans="1:15" x14ac:dyDescent="0.2">
      <c r="A31" s="12" t="s">
        <v>55</v>
      </c>
      <c r="B31" s="13" t="s">
        <v>56</v>
      </c>
      <c r="C31" s="21">
        <v>1200</v>
      </c>
      <c r="D31" s="22">
        <v>272000</v>
      </c>
      <c r="E31" s="23">
        <v>226.66666666666666</v>
      </c>
      <c r="F31" s="24">
        <v>38725</v>
      </c>
      <c r="G31" s="22">
        <v>12966380</v>
      </c>
      <c r="H31" s="23">
        <v>334.83227888960619</v>
      </c>
      <c r="I31" s="24">
        <v>46812</v>
      </c>
      <c r="J31" s="22">
        <v>8789052</v>
      </c>
      <c r="K31" s="22">
        <v>187.75211484234811</v>
      </c>
      <c r="L31" s="25">
        <v>86737</v>
      </c>
      <c r="M31" s="26">
        <v>22027432</v>
      </c>
      <c r="N31" s="27">
        <v>253.95658138971834</v>
      </c>
      <c r="O31" s="28" t="s">
        <v>9</v>
      </c>
    </row>
    <row r="32" spans="1:15" x14ac:dyDescent="0.2">
      <c r="A32" s="12" t="s">
        <v>57</v>
      </c>
      <c r="B32" s="13" t="s">
        <v>58</v>
      </c>
      <c r="C32" s="21">
        <v>14705</v>
      </c>
      <c r="D32" s="22">
        <v>2705275</v>
      </c>
      <c r="E32" s="23">
        <v>183.96973818429106</v>
      </c>
      <c r="F32" s="24">
        <v>60691</v>
      </c>
      <c r="G32" s="22">
        <v>10013925</v>
      </c>
      <c r="H32" s="23">
        <v>164.99851707831473</v>
      </c>
      <c r="I32" s="24">
        <v>4680</v>
      </c>
      <c r="J32" s="22">
        <v>827625</v>
      </c>
      <c r="K32" s="22">
        <v>176.84294871794873</v>
      </c>
      <c r="L32" s="25">
        <v>80076</v>
      </c>
      <c r="M32" s="26">
        <v>13546825</v>
      </c>
      <c r="N32" s="27">
        <v>169.17459663319846</v>
      </c>
      <c r="O32" s="28" t="s">
        <v>18</v>
      </c>
    </row>
    <row r="33" spans="1:15" x14ac:dyDescent="0.2">
      <c r="A33" s="12" t="s">
        <v>59</v>
      </c>
      <c r="B33" s="13" t="s">
        <v>60</v>
      </c>
      <c r="C33" s="21">
        <v>1400</v>
      </c>
      <c r="D33" s="22">
        <v>381000</v>
      </c>
      <c r="E33" s="23">
        <v>272.14285714285717</v>
      </c>
      <c r="F33" s="24">
        <v>59336</v>
      </c>
      <c r="G33" s="22">
        <v>13399640</v>
      </c>
      <c r="H33" s="23">
        <v>225.82647970877713</v>
      </c>
      <c r="I33" s="24">
        <v>4224</v>
      </c>
      <c r="J33" s="22">
        <v>729600</v>
      </c>
      <c r="K33" s="22">
        <v>172.72727272727272</v>
      </c>
      <c r="L33" s="25">
        <v>64960</v>
      </c>
      <c r="M33" s="26">
        <v>14510240</v>
      </c>
      <c r="N33" s="27">
        <v>223.37192118226602</v>
      </c>
      <c r="O33" s="28" t="s">
        <v>9</v>
      </c>
    </row>
    <row r="34" spans="1:15" x14ac:dyDescent="0.2">
      <c r="A34" s="12" t="s">
        <v>61</v>
      </c>
      <c r="B34" s="13" t="s">
        <v>62</v>
      </c>
      <c r="C34" s="21">
        <v>0</v>
      </c>
      <c r="D34" s="22">
        <v>0</v>
      </c>
      <c r="E34" s="23">
        <v>0</v>
      </c>
      <c r="F34" s="24">
        <v>22595</v>
      </c>
      <c r="G34" s="22">
        <v>8712520</v>
      </c>
      <c r="H34" s="23">
        <v>385.59504315113963</v>
      </c>
      <c r="I34" s="24">
        <v>42275</v>
      </c>
      <c r="J34" s="22">
        <v>14901922</v>
      </c>
      <c r="K34" s="22">
        <v>352.49963335304551</v>
      </c>
      <c r="L34" s="25">
        <v>64870</v>
      </c>
      <c r="M34" s="26">
        <v>23614442</v>
      </c>
      <c r="N34" s="27">
        <v>364.02716201634036</v>
      </c>
      <c r="O34" s="28" t="s">
        <v>9</v>
      </c>
    </row>
    <row r="35" spans="1:15" x14ac:dyDescent="0.2">
      <c r="A35" s="12" t="s">
        <v>63</v>
      </c>
      <c r="B35" s="13" t="s">
        <v>64</v>
      </c>
      <c r="C35" s="21">
        <v>6620</v>
      </c>
      <c r="D35" s="22">
        <v>948000</v>
      </c>
      <c r="E35" s="23">
        <v>143.20241691842901</v>
      </c>
      <c r="F35" s="24">
        <v>17210</v>
      </c>
      <c r="G35" s="22">
        <v>2530110</v>
      </c>
      <c r="H35" s="23">
        <v>147.01394538059267</v>
      </c>
      <c r="I35" s="24">
        <v>40857</v>
      </c>
      <c r="J35" s="22">
        <v>7284385</v>
      </c>
      <c r="K35" s="22">
        <v>178.28976674743618</v>
      </c>
      <c r="L35" s="25">
        <v>64687</v>
      </c>
      <c r="M35" s="26">
        <v>10762495</v>
      </c>
      <c r="N35" s="27">
        <v>166.37802031320049</v>
      </c>
      <c r="O35" s="28" t="s">
        <v>9</v>
      </c>
    </row>
    <row r="36" spans="1:15" x14ac:dyDescent="0.2">
      <c r="A36" s="12" t="s">
        <v>65</v>
      </c>
      <c r="B36" s="13" t="s">
        <v>66</v>
      </c>
      <c r="C36" s="21">
        <v>0</v>
      </c>
      <c r="D36" s="22">
        <v>0</v>
      </c>
      <c r="E36" s="23">
        <v>0</v>
      </c>
      <c r="F36" s="24">
        <v>16800</v>
      </c>
      <c r="G36" s="22">
        <v>1604400</v>
      </c>
      <c r="H36" s="23">
        <v>95.5</v>
      </c>
      <c r="I36" s="24">
        <v>37998</v>
      </c>
      <c r="J36" s="22">
        <v>3790600</v>
      </c>
      <c r="K36" s="22">
        <v>99.757881993789141</v>
      </c>
      <c r="L36" s="25">
        <v>54798</v>
      </c>
      <c r="M36" s="26">
        <v>5395000</v>
      </c>
      <c r="N36" s="27">
        <v>98.452498266360081</v>
      </c>
      <c r="O36" s="28" t="s">
        <v>9</v>
      </c>
    </row>
    <row r="37" spans="1:15" x14ac:dyDescent="0.2">
      <c r="A37" s="12" t="s">
        <v>67</v>
      </c>
      <c r="B37" s="13" t="s">
        <v>68</v>
      </c>
      <c r="C37" s="21">
        <v>2802</v>
      </c>
      <c r="D37" s="22">
        <v>644460</v>
      </c>
      <c r="E37" s="23">
        <v>230</v>
      </c>
      <c r="F37" s="24">
        <v>26350</v>
      </c>
      <c r="G37" s="22">
        <v>5474250</v>
      </c>
      <c r="H37" s="23">
        <v>207.75142314990512</v>
      </c>
      <c r="I37" s="24">
        <v>21600</v>
      </c>
      <c r="J37" s="22">
        <v>3672000</v>
      </c>
      <c r="K37" s="22">
        <v>170</v>
      </c>
      <c r="L37" s="25">
        <v>50752</v>
      </c>
      <c r="M37" s="26">
        <v>9790710</v>
      </c>
      <c r="N37" s="27">
        <v>192.91279161412359</v>
      </c>
      <c r="O37" s="28" t="s">
        <v>18</v>
      </c>
    </row>
    <row r="38" spans="1:15" x14ac:dyDescent="0.2">
      <c r="A38" s="12" t="s">
        <v>69</v>
      </c>
      <c r="B38" s="13" t="s">
        <v>70</v>
      </c>
      <c r="C38" s="21">
        <v>250</v>
      </c>
      <c r="D38" s="22">
        <v>47500</v>
      </c>
      <c r="E38" s="23">
        <v>190</v>
      </c>
      <c r="F38" s="24">
        <v>10635</v>
      </c>
      <c r="G38" s="22">
        <v>1852075</v>
      </c>
      <c r="H38" s="23">
        <v>174.14903620122237</v>
      </c>
      <c r="I38" s="24">
        <v>38637</v>
      </c>
      <c r="J38" s="22">
        <v>6718000</v>
      </c>
      <c r="K38" s="22">
        <v>173.8747832388643</v>
      </c>
      <c r="L38" s="25">
        <v>49522</v>
      </c>
      <c r="M38" s="26">
        <v>8617575</v>
      </c>
      <c r="N38" s="27">
        <v>174.01508420499979</v>
      </c>
      <c r="O38" s="28" t="s">
        <v>9</v>
      </c>
    </row>
    <row r="39" spans="1:15" x14ac:dyDescent="0.2">
      <c r="A39" s="12" t="s">
        <v>71</v>
      </c>
      <c r="B39" s="13" t="s">
        <v>72</v>
      </c>
      <c r="C39" s="21">
        <v>75</v>
      </c>
      <c r="D39" s="22">
        <v>14250</v>
      </c>
      <c r="E39" s="23">
        <v>190</v>
      </c>
      <c r="F39" s="24">
        <v>12495</v>
      </c>
      <c r="G39" s="22">
        <v>4861375</v>
      </c>
      <c r="H39" s="23">
        <v>389.0656262505002</v>
      </c>
      <c r="I39" s="24">
        <v>34985</v>
      </c>
      <c r="J39" s="22">
        <v>10833600</v>
      </c>
      <c r="K39" s="22">
        <v>309.66414177504646</v>
      </c>
      <c r="L39" s="25">
        <v>47555</v>
      </c>
      <c r="M39" s="26">
        <v>15709225</v>
      </c>
      <c r="N39" s="27">
        <v>330.3380296498791</v>
      </c>
      <c r="O39" s="28" t="s">
        <v>18</v>
      </c>
    </row>
    <row r="40" spans="1:15" x14ac:dyDescent="0.2">
      <c r="A40" s="12" t="s">
        <v>73</v>
      </c>
      <c r="B40" s="13" t="s">
        <v>74</v>
      </c>
      <c r="C40" s="21">
        <v>2647</v>
      </c>
      <c r="D40" s="22">
        <v>461280</v>
      </c>
      <c r="E40" s="23">
        <v>174.2652058934643</v>
      </c>
      <c r="F40" s="24">
        <v>22558</v>
      </c>
      <c r="G40" s="22">
        <v>3454610</v>
      </c>
      <c r="H40" s="23">
        <v>153.1434524337264</v>
      </c>
      <c r="I40" s="24">
        <v>8327</v>
      </c>
      <c r="J40" s="22">
        <v>1201233</v>
      </c>
      <c r="K40" s="22">
        <v>144.25759577278731</v>
      </c>
      <c r="L40" s="25">
        <v>33532</v>
      </c>
      <c r="M40" s="26">
        <v>5117123</v>
      </c>
      <c r="N40" s="27">
        <v>152.60416915185493</v>
      </c>
      <c r="O40" s="28" t="s">
        <v>18</v>
      </c>
    </row>
    <row r="41" spans="1:15" x14ac:dyDescent="0.2">
      <c r="A41" s="12" t="s">
        <v>75</v>
      </c>
      <c r="B41" s="13" t="s">
        <v>76</v>
      </c>
      <c r="C41" s="21">
        <v>29200.400000000001</v>
      </c>
      <c r="D41" s="22">
        <v>5071897</v>
      </c>
      <c r="E41" s="23">
        <v>173.6927233873509</v>
      </c>
      <c r="F41" s="24">
        <v>0</v>
      </c>
      <c r="G41" s="22">
        <v>0</v>
      </c>
      <c r="H41" s="23">
        <v>0</v>
      </c>
      <c r="I41" s="24">
        <v>0</v>
      </c>
      <c r="J41" s="22">
        <v>0</v>
      </c>
      <c r="K41" s="22">
        <v>0</v>
      </c>
      <c r="L41" s="25">
        <v>29200.400000000001</v>
      </c>
      <c r="M41" s="26">
        <v>5071897</v>
      </c>
      <c r="N41" s="27">
        <v>173.6927233873509</v>
      </c>
      <c r="O41" s="28" t="s">
        <v>9</v>
      </c>
    </row>
    <row r="42" spans="1:15" x14ac:dyDescent="0.2">
      <c r="A42" s="12" t="s">
        <v>77</v>
      </c>
      <c r="B42" s="13" t="s">
        <v>78</v>
      </c>
      <c r="C42" s="21">
        <v>860</v>
      </c>
      <c r="D42" s="22">
        <v>249400</v>
      </c>
      <c r="E42" s="23">
        <v>290</v>
      </c>
      <c r="F42" s="24">
        <v>7935</v>
      </c>
      <c r="G42" s="22">
        <v>2425075</v>
      </c>
      <c r="H42" s="23">
        <v>305.61751732829237</v>
      </c>
      <c r="I42" s="24">
        <v>20145</v>
      </c>
      <c r="J42" s="22">
        <v>5230050</v>
      </c>
      <c r="K42" s="22">
        <v>259.62025316455697</v>
      </c>
      <c r="L42" s="25">
        <v>28940</v>
      </c>
      <c r="M42" s="26">
        <v>7904525</v>
      </c>
      <c r="N42" s="27">
        <v>273.13493434692469</v>
      </c>
      <c r="O42" s="28" t="s">
        <v>18</v>
      </c>
    </row>
    <row r="43" spans="1:15" x14ac:dyDescent="0.2">
      <c r="A43" s="12" t="s">
        <v>79</v>
      </c>
      <c r="B43" s="13" t="s">
        <v>80</v>
      </c>
      <c r="C43" s="21">
        <v>14400</v>
      </c>
      <c r="D43" s="22">
        <v>5400000</v>
      </c>
      <c r="E43" s="23">
        <v>375</v>
      </c>
      <c r="F43" s="24">
        <v>0</v>
      </c>
      <c r="G43" s="22">
        <v>0</v>
      </c>
      <c r="H43" s="23">
        <v>0</v>
      </c>
      <c r="I43" s="24">
        <v>12925</v>
      </c>
      <c r="J43" s="22">
        <v>3535050</v>
      </c>
      <c r="K43" s="22">
        <v>273.50483558994199</v>
      </c>
      <c r="L43" s="25">
        <v>27325</v>
      </c>
      <c r="M43" s="26">
        <v>8935050</v>
      </c>
      <c r="N43" s="27">
        <v>326.9917657822507</v>
      </c>
      <c r="O43" s="28" t="s">
        <v>18</v>
      </c>
    </row>
    <row r="44" spans="1:15" x14ac:dyDescent="0.2">
      <c r="A44" s="12" t="s">
        <v>81</v>
      </c>
      <c r="B44" s="13" t="s">
        <v>82</v>
      </c>
      <c r="C44" s="21">
        <v>6190</v>
      </c>
      <c r="D44" s="22">
        <v>1585150</v>
      </c>
      <c r="E44" s="23">
        <v>256.08239095315025</v>
      </c>
      <c r="F44" s="24">
        <v>5584</v>
      </c>
      <c r="G44" s="22">
        <v>1040210</v>
      </c>
      <c r="H44" s="23">
        <v>186.28402578796562</v>
      </c>
      <c r="I44" s="24">
        <v>15398</v>
      </c>
      <c r="J44" s="22">
        <v>2452400</v>
      </c>
      <c r="K44" s="22">
        <v>159.26743732952332</v>
      </c>
      <c r="L44" s="25">
        <v>27172</v>
      </c>
      <c r="M44" s="26">
        <v>5077760</v>
      </c>
      <c r="N44" s="27">
        <v>186.87472398056823</v>
      </c>
      <c r="O44" s="28" t="s">
        <v>18</v>
      </c>
    </row>
    <row r="45" spans="1:15" x14ac:dyDescent="0.2">
      <c r="A45" s="12" t="s">
        <v>83</v>
      </c>
      <c r="B45" s="13" t="s">
        <v>84</v>
      </c>
      <c r="C45" s="21">
        <v>0</v>
      </c>
      <c r="D45" s="22">
        <v>0</v>
      </c>
      <c r="E45" s="23">
        <v>0</v>
      </c>
      <c r="F45" s="24">
        <v>15200</v>
      </c>
      <c r="G45" s="22">
        <v>1390800</v>
      </c>
      <c r="H45" s="23">
        <v>91.5</v>
      </c>
      <c r="I45" s="24">
        <v>10860</v>
      </c>
      <c r="J45" s="22">
        <v>995925</v>
      </c>
      <c r="K45" s="22">
        <v>91.70580110497238</v>
      </c>
      <c r="L45" s="25">
        <v>26060</v>
      </c>
      <c r="M45" s="26">
        <v>2386725</v>
      </c>
      <c r="N45" s="27">
        <v>91.585763622409829</v>
      </c>
      <c r="O45" s="28" t="s">
        <v>9</v>
      </c>
    </row>
    <row r="46" spans="1:15" x14ac:dyDescent="0.2">
      <c r="A46" s="12" t="s">
        <v>85</v>
      </c>
      <c r="B46" s="13" t="s">
        <v>86</v>
      </c>
      <c r="C46" s="21">
        <v>10324</v>
      </c>
      <c r="D46" s="22">
        <v>4647500</v>
      </c>
      <c r="E46" s="23">
        <v>450.16466485858194</v>
      </c>
      <c r="F46" s="24">
        <v>13215</v>
      </c>
      <c r="G46" s="22">
        <v>3376250</v>
      </c>
      <c r="H46" s="23">
        <v>255.48618993567916</v>
      </c>
      <c r="I46" s="24">
        <v>0</v>
      </c>
      <c r="J46" s="22">
        <v>0</v>
      </c>
      <c r="K46" s="22">
        <v>0</v>
      </c>
      <c r="L46" s="25">
        <v>23539</v>
      </c>
      <c r="M46" s="26">
        <v>8023750</v>
      </c>
      <c r="N46" s="27">
        <v>340.87047028335951</v>
      </c>
      <c r="O46" s="28" t="s">
        <v>9</v>
      </c>
    </row>
    <row r="47" spans="1:15" x14ac:dyDescent="0.2">
      <c r="A47" s="12" t="s">
        <v>87</v>
      </c>
      <c r="B47" s="13" t="s">
        <v>88</v>
      </c>
      <c r="C47" s="21">
        <v>525</v>
      </c>
      <c r="D47" s="22">
        <v>82875</v>
      </c>
      <c r="E47" s="23">
        <v>157.85714285714286</v>
      </c>
      <c r="F47" s="24">
        <v>9789</v>
      </c>
      <c r="G47" s="22">
        <v>1734847</v>
      </c>
      <c r="H47" s="23">
        <v>177.22412912452754</v>
      </c>
      <c r="I47" s="24">
        <v>11831</v>
      </c>
      <c r="J47" s="22">
        <v>1762567</v>
      </c>
      <c r="K47" s="22">
        <v>148.97870002535711</v>
      </c>
      <c r="L47" s="25">
        <v>22145</v>
      </c>
      <c r="M47" s="26">
        <v>3580289</v>
      </c>
      <c r="N47" s="27">
        <v>161.67482501693385</v>
      </c>
      <c r="O47" s="28" t="s">
        <v>18</v>
      </c>
    </row>
    <row r="48" spans="1:15" x14ac:dyDescent="0.2">
      <c r="A48" s="12" t="s">
        <v>89</v>
      </c>
      <c r="B48" s="13" t="s">
        <v>90</v>
      </c>
      <c r="C48" s="21">
        <v>4962</v>
      </c>
      <c r="D48" s="22">
        <v>1040830</v>
      </c>
      <c r="E48" s="23">
        <v>209.76017734784361</v>
      </c>
      <c r="F48" s="24">
        <v>5315</v>
      </c>
      <c r="G48" s="22">
        <v>1060950</v>
      </c>
      <c r="H48" s="23">
        <v>199.6142991533396</v>
      </c>
      <c r="I48" s="24">
        <v>8800</v>
      </c>
      <c r="J48" s="22">
        <v>1256000</v>
      </c>
      <c r="K48" s="22">
        <v>142.72727272727272</v>
      </c>
      <c r="L48" s="25">
        <v>19077</v>
      </c>
      <c r="M48" s="26">
        <v>3357780</v>
      </c>
      <c r="N48" s="27">
        <v>176.01195156471144</v>
      </c>
      <c r="O48" s="28" t="s">
        <v>9</v>
      </c>
    </row>
    <row r="49" spans="1:15" x14ac:dyDescent="0.2">
      <c r="A49" s="12" t="s">
        <v>91</v>
      </c>
      <c r="B49" s="13" t="s">
        <v>92</v>
      </c>
      <c r="C49" s="21">
        <v>0</v>
      </c>
      <c r="D49" s="22">
        <v>0</v>
      </c>
      <c r="E49" s="23">
        <v>0</v>
      </c>
      <c r="F49" s="24">
        <v>15959</v>
      </c>
      <c r="G49" s="22">
        <v>3785080</v>
      </c>
      <c r="H49" s="23">
        <v>237.17526160787017</v>
      </c>
      <c r="I49" s="24">
        <v>54</v>
      </c>
      <c r="J49" s="22">
        <v>6480</v>
      </c>
      <c r="K49" s="22">
        <v>120</v>
      </c>
      <c r="L49" s="25">
        <v>16013</v>
      </c>
      <c r="M49" s="26">
        <v>3791560</v>
      </c>
      <c r="N49" s="27">
        <v>236.78011615562355</v>
      </c>
      <c r="O49" s="28" t="s">
        <v>9</v>
      </c>
    </row>
    <row r="50" spans="1:15" x14ac:dyDescent="0.2">
      <c r="A50" s="12" t="s">
        <v>93</v>
      </c>
      <c r="B50" s="13" t="s">
        <v>94</v>
      </c>
      <c r="C50" s="21">
        <v>0</v>
      </c>
      <c r="D50" s="22">
        <v>0</v>
      </c>
      <c r="E50" s="23">
        <v>0</v>
      </c>
      <c r="F50" s="24">
        <v>5369</v>
      </c>
      <c r="G50" s="22">
        <v>2213120</v>
      </c>
      <c r="H50" s="23">
        <v>412.20338983050846</v>
      </c>
      <c r="I50" s="24">
        <v>9388</v>
      </c>
      <c r="J50" s="22">
        <v>2680925</v>
      </c>
      <c r="K50" s="22">
        <v>285.56934384320408</v>
      </c>
      <c r="L50" s="25">
        <v>14757</v>
      </c>
      <c r="M50" s="26">
        <v>4894045</v>
      </c>
      <c r="N50" s="27">
        <v>331.64227146438981</v>
      </c>
      <c r="O50" s="28" t="s">
        <v>18</v>
      </c>
    </row>
    <row r="51" spans="1:15" x14ac:dyDescent="0.2">
      <c r="A51" s="12" t="s">
        <v>95</v>
      </c>
      <c r="B51" s="13" t="s">
        <v>96</v>
      </c>
      <c r="C51" s="21">
        <v>12400</v>
      </c>
      <c r="D51" s="22">
        <v>4362000</v>
      </c>
      <c r="E51" s="23">
        <v>351.77419354838707</v>
      </c>
      <c r="F51" s="24">
        <v>1563</v>
      </c>
      <c r="G51" s="22">
        <v>508450</v>
      </c>
      <c r="H51" s="23">
        <v>325.30390275111967</v>
      </c>
      <c r="I51" s="24">
        <v>0</v>
      </c>
      <c r="J51" s="22">
        <v>0</v>
      </c>
      <c r="K51" s="22">
        <v>0</v>
      </c>
      <c r="L51" s="25">
        <v>13963</v>
      </c>
      <c r="M51" s="26">
        <v>4870450</v>
      </c>
      <c r="N51" s="27">
        <v>348.81114373701928</v>
      </c>
      <c r="O51" s="28" t="s">
        <v>9</v>
      </c>
    </row>
    <row r="52" spans="1:15" x14ac:dyDescent="0.2">
      <c r="A52" s="12" t="s">
        <v>97</v>
      </c>
      <c r="B52" s="13" t="s">
        <v>98</v>
      </c>
      <c r="C52" s="21">
        <v>220</v>
      </c>
      <c r="D52" s="22">
        <v>27177</v>
      </c>
      <c r="E52" s="23">
        <v>123.53181818181818</v>
      </c>
      <c r="F52" s="24">
        <v>5180</v>
      </c>
      <c r="G52" s="22">
        <v>1357950</v>
      </c>
      <c r="H52" s="23">
        <v>262.15250965250965</v>
      </c>
      <c r="I52" s="24">
        <v>5275</v>
      </c>
      <c r="J52" s="22">
        <v>1148160</v>
      </c>
      <c r="K52" s="22">
        <v>217.66066350710901</v>
      </c>
      <c r="L52" s="25">
        <v>10675</v>
      </c>
      <c r="M52" s="26">
        <v>2533287</v>
      </c>
      <c r="N52" s="27">
        <v>237.31025761124121</v>
      </c>
      <c r="O52" s="28" t="s">
        <v>18</v>
      </c>
    </row>
    <row r="53" spans="1:15" x14ac:dyDescent="0.2">
      <c r="A53" s="12" t="s">
        <v>99</v>
      </c>
      <c r="B53" s="13" t="s">
        <v>100</v>
      </c>
      <c r="C53" s="21">
        <v>0</v>
      </c>
      <c r="D53" s="22">
        <v>0</v>
      </c>
      <c r="E53" s="23">
        <v>0</v>
      </c>
      <c r="F53" s="24">
        <v>5535</v>
      </c>
      <c r="G53" s="22">
        <v>1052340</v>
      </c>
      <c r="H53" s="23">
        <v>190.12466124661248</v>
      </c>
      <c r="I53" s="24">
        <v>4251</v>
      </c>
      <c r="J53" s="22">
        <v>833407</v>
      </c>
      <c r="K53" s="22">
        <v>196.0496353799106</v>
      </c>
      <c r="L53" s="25">
        <v>9786</v>
      </c>
      <c r="M53" s="26">
        <v>1885747</v>
      </c>
      <c r="N53" s="27">
        <v>192.69844676067851</v>
      </c>
      <c r="O53" s="28" t="s">
        <v>9</v>
      </c>
    </row>
    <row r="54" spans="1:15" x14ac:dyDescent="0.2">
      <c r="A54" s="12" t="s">
        <v>101</v>
      </c>
      <c r="B54" s="13" t="s">
        <v>102</v>
      </c>
      <c r="C54" s="21">
        <v>3930</v>
      </c>
      <c r="D54" s="22">
        <v>1390900</v>
      </c>
      <c r="E54" s="23">
        <v>353.91857506361322</v>
      </c>
      <c r="F54" s="24">
        <v>2600</v>
      </c>
      <c r="G54" s="22">
        <v>1064750</v>
      </c>
      <c r="H54" s="23">
        <v>409.51923076923077</v>
      </c>
      <c r="I54" s="24">
        <v>0</v>
      </c>
      <c r="J54" s="22">
        <v>0</v>
      </c>
      <c r="K54" s="22">
        <v>0</v>
      </c>
      <c r="L54" s="25">
        <v>6530</v>
      </c>
      <c r="M54" s="26">
        <v>2455650</v>
      </c>
      <c r="N54" s="27">
        <v>376.05666156202142</v>
      </c>
      <c r="O54" s="28" t="s">
        <v>9</v>
      </c>
    </row>
    <row r="55" spans="1:15" x14ac:dyDescent="0.2">
      <c r="A55" s="12" t="s">
        <v>103</v>
      </c>
      <c r="B55" s="13" t="s">
        <v>104</v>
      </c>
      <c r="C55" s="21">
        <v>246</v>
      </c>
      <c r="D55" s="22">
        <v>127075</v>
      </c>
      <c r="E55" s="23">
        <v>516.56504065040656</v>
      </c>
      <c r="F55" s="24">
        <v>2818</v>
      </c>
      <c r="G55" s="22">
        <v>1202285</v>
      </c>
      <c r="H55" s="23">
        <v>426.64478353442155</v>
      </c>
      <c r="I55" s="24">
        <v>2825</v>
      </c>
      <c r="J55" s="22">
        <v>1470425</v>
      </c>
      <c r="K55" s="22">
        <v>520.50442477876106</v>
      </c>
      <c r="L55" s="25">
        <v>5889</v>
      </c>
      <c r="M55" s="26">
        <v>2799785</v>
      </c>
      <c r="N55" s="27">
        <v>475.42621837323821</v>
      </c>
      <c r="O55" s="28" t="s">
        <v>18</v>
      </c>
    </row>
    <row r="56" spans="1:15" x14ac:dyDescent="0.2">
      <c r="A56" s="12" t="s">
        <v>105</v>
      </c>
      <c r="B56" s="13" t="s">
        <v>106</v>
      </c>
      <c r="C56" s="21">
        <v>3765</v>
      </c>
      <c r="D56" s="22">
        <v>2390850</v>
      </c>
      <c r="E56" s="23">
        <v>635.0199203187251</v>
      </c>
      <c r="F56" s="24">
        <v>105</v>
      </c>
      <c r="G56" s="22">
        <v>63375</v>
      </c>
      <c r="H56" s="23">
        <v>603.57142857142856</v>
      </c>
      <c r="I56" s="24">
        <v>0</v>
      </c>
      <c r="J56" s="22">
        <v>0</v>
      </c>
      <c r="K56" s="22">
        <v>0</v>
      </c>
      <c r="L56" s="25">
        <v>3870</v>
      </c>
      <c r="M56" s="26">
        <v>2454225</v>
      </c>
      <c r="N56" s="27">
        <v>634.16666666666663</v>
      </c>
      <c r="O56" s="28" t="s">
        <v>18</v>
      </c>
    </row>
    <row r="57" spans="1:15" x14ac:dyDescent="0.2">
      <c r="A57" s="12" t="s">
        <v>107</v>
      </c>
      <c r="B57" s="13" t="s">
        <v>108</v>
      </c>
      <c r="C57" s="21">
        <v>425</v>
      </c>
      <c r="D57" s="22">
        <v>131750</v>
      </c>
      <c r="E57" s="23">
        <v>310</v>
      </c>
      <c r="F57" s="24">
        <v>3297</v>
      </c>
      <c r="G57" s="22">
        <v>1043600</v>
      </c>
      <c r="H57" s="23">
        <v>316.53017895056109</v>
      </c>
      <c r="I57" s="24">
        <v>0</v>
      </c>
      <c r="J57" s="22">
        <v>0</v>
      </c>
      <c r="K57" s="22">
        <v>0</v>
      </c>
      <c r="L57" s="25">
        <v>3722</v>
      </c>
      <c r="M57" s="26">
        <v>1175350</v>
      </c>
      <c r="N57" s="27">
        <v>315.78452444922084</v>
      </c>
      <c r="O57" s="28" t="s">
        <v>9</v>
      </c>
    </row>
    <row r="58" spans="1:15" x14ac:dyDescent="0.2">
      <c r="A58" s="12" t="s">
        <v>109</v>
      </c>
      <c r="B58" s="13" t="s">
        <v>110</v>
      </c>
      <c r="C58" s="21">
        <v>475</v>
      </c>
      <c r="D58" s="22">
        <v>217500</v>
      </c>
      <c r="E58" s="23">
        <v>457.89473684210526</v>
      </c>
      <c r="F58" s="24">
        <v>3100</v>
      </c>
      <c r="G58" s="22">
        <v>1007500</v>
      </c>
      <c r="H58" s="23">
        <v>325</v>
      </c>
      <c r="I58" s="24">
        <v>0</v>
      </c>
      <c r="J58" s="22">
        <v>0</v>
      </c>
      <c r="K58" s="22">
        <v>0</v>
      </c>
      <c r="L58" s="25">
        <v>3575</v>
      </c>
      <c r="M58" s="26">
        <v>1225000</v>
      </c>
      <c r="N58" s="27">
        <v>342.65734265734267</v>
      </c>
      <c r="O58" s="28" t="s">
        <v>9</v>
      </c>
    </row>
    <row r="59" spans="1:15" x14ac:dyDescent="0.2">
      <c r="A59" s="12" t="s">
        <v>111</v>
      </c>
      <c r="B59" s="13" t="s">
        <v>112</v>
      </c>
      <c r="C59" s="21">
        <v>0</v>
      </c>
      <c r="D59" s="22">
        <v>0</v>
      </c>
      <c r="E59" s="23">
        <v>0</v>
      </c>
      <c r="F59" s="24">
        <v>1603</v>
      </c>
      <c r="G59" s="22">
        <v>286826</v>
      </c>
      <c r="H59" s="23">
        <v>178.93075483468496</v>
      </c>
      <c r="I59" s="24">
        <v>1830</v>
      </c>
      <c r="J59" s="22">
        <v>313170</v>
      </c>
      <c r="K59" s="22">
        <v>171.13114754098362</v>
      </c>
      <c r="L59" s="25">
        <v>3433</v>
      </c>
      <c r="M59" s="26">
        <v>599996</v>
      </c>
      <c r="N59" s="27">
        <v>174.77308476551121</v>
      </c>
      <c r="O59" s="28" t="s">
        <v>9</v>
      </c>
    </row>
    <row r="60" spans="1:15" x14ac:dyDescent="0.2">
      <c r="A60" s="12" t="s">
        <v>113</v>
      </c>
      <c r="B60" s="13" t="s">
        <v>114</v>
      </c>
      <c r="C60" s="21">
        <v>400</v>
      </c>
      <c r="D60" s="22">
        <v>162000</v>
      </c>
      <c r="E60" s="23">
        <v>405</v>
      </c>
      <c r="F60" s="24">
        <v>1494</v>
      </c>
      <c r="G60" s="22">
        <v>373865</v>
      </c>
      <c r="H60" s="23">
        <v>250.24431057563586</v>
      </c>
      <c r="I60" s="24">
        <v>0</v>
      </c>
      <c r="J60" s="22">
        <v>0</v>
      </c>
      <c r="K60" s="22">
        <v>0</v>
      </c>
      <c r="L60" s="25">
        <v>1894</v>
      </c>
      <c r="M60" s="26">
        <v>535865</v>
      </c>
      <c r="N60" s="27">
        <v>282.92766631467794</v>
      </c>
      <c r="O60" s="28" t="s">
        <v>9</v>
      </c>
    </row>
    <row r="61" spans="1:15" x14ac:dyDescent="0.2">
      <c r="A61" s="12" t="s">
        <v>115</v>
      </c>
      <c r="B61" s="13" t="s">
        <v>116</v>
      </c>
      <c r="C61" s="21">
        <v>0</v>
      </c>
      <c r="D61" s="22">
        <v>0</v>
      </c>
      <c r="E61" s="23">
        <v>0</v>
      </c>
      <c r="F61" s="24">
        <v>0</v>
      </c>
      <c r="G61" s="22">
        <v>0</v>
      </c>
      <c r="H61" s="23">
        <v>0</v>
      </c>
      <c r="I61" s="24">
        <v>1424</v>
      </c>
      <c r="J61" s="22">
        <v>246352</v>
      </c>
      <c r="K61" s="22">
        <v>173</v>
      </c>
      <c r="L61" s="25">
        <v>1424</v>
      </c>
      <c r="M61" s="26">
        <v>246352</v>
      </c>
      <c r="N61" s="27">
        <v>173</v>
      </c>
      <c r="O61" s="28" t="s">
        <v>18</v>
      </c>
    </row>
    <row r="62" spans="1:15" x14ac:dyDescent="0.2">
      <c r="A62" s="12" t="s">
        <v>117</v>
      </c>
      <c r="B62" s="13" t="s">
        <v>118</v>
      </c>
      <c r="C62" s="21">
        <v>0</v>
      </c>
      <c r="D62" s="22">
        <v>0</v>
      </c>
      <c r="E62" s="23">
        <v>0</v>
      </c>
      <c r="F62" s="24">
        <v>800</v>
      </c>
      <c r="G62" s="22">
        <v>220000</v>
      </c>
      <c r="H62" s="23">
        <v>275</v>
      </c>
      <c r="I62" s="24">
        <v>0</v>
      </c>
      <c r="J62" s="22">
        <v>0</v>
      </c>
      <c r="K62" s="22">
        <v>0</v>
      </c>
      <c r="L62" s="25">
        <v>800</v>
      </c>
      <c r="M62" s="26">
        <v>220000</v>
      </c>
      <c r="N62" s="27">
        <v>275</v>
      </c>
      <c r="O62" s="28" t="s">
        <v>9</v>
      </c>
    </row>
    <row r="63" spans="1:15" x14ac:dyDescent="0.2">
      <c r="A63" s="12" t="s">
        <v>119</v>
      </c>
      <c r="B63" s="13" t="s">
        <v>120</v>
      </c>
      <c r="C63" s="21">
        <v>0</v>
      </c>
      <c r="D63" s="22">
        <v>0</v>
      </c>
      <c r="E63" s="23">
        <v>0</v>
      </c>
      <c r="F63" s="24">
        <v>75</v>
      </c>
      <c r="G63" s="22">
        <v>4500</v>
      </c>
      <c r="H63" s="23">
        <v>60</v>
      </c>
      <c r="I63" s="24">
        <v>665</v>
      </c>
      <c r="J63" s="22">
        <v>183500</v>
      </c>
      <c r="K63" s="22">
        <v>275.93984962406017</v>
      </c>
      <c r="L63" s="25">
        <v>740</v>
      </c>
      <c r="M63" s="26">
        <v>188000</v>
      </c>
      <c r="N63" s="27">
        <v>254.05405405405406</v>
      </c>
      <c r="O63" s="28" t="s">
        <v>18</v>
      </c>
    </row>
    <row r="64" spans="1:15" x14ac:dyDescent="0.2">
      <c r="A64" s="12" t="s">
        <v>121</v>
      </c>
      <c r="B64" s="13" t="s">
        <v>122</v>
      </c>
      <c r="C64" s="21">
        <v>0</v>
      </c>
      <c r="D64" s="22">
        <v>0</v>
      </c>
      <c r="E64" s="23">
        <v>0</v>
      </c>
      <c r="F64" s="24">
        <v>0</v>
      </c>
      <c r="G64" s="22">
        <v>0</v>
      </c>
      <c r="H64" s="23">
        <v>0</v>
      </c>
      <c r="I64" s="24">
        <v>552</v>
      </c>
      <c r="J64" s="22">
        <v>116080</v>
      </c>
      <c r="K64" s="22">
        <v>210.28985507246378</v>
      </c>
      <c r="L64" s="25">
        <v>552</v>
      </c>
      <c r="M64" s="26">
        <v>116080</v>
      </c>
      <c r="N64" s="27">
        <v>210.28985507246378</v>
      </c>
      <c r="O64" s="28" t="s">
        <v>18</v>
      </c>
    </row>
    <row r="65" spans="1:15" x14ac:dyDescent="0.2">
      <c r="A65" s="12" t="s">
        <v>123</v>
      </c>
      <c r="B65" s="13" t="s">
        <v>124</v>
      </c>
      <c r="C65" s="21">
        <v>475</v>
      </c>
      <c r="D65" s="22">
        <v>318071</v>
      </c>
      <c r="E65" s="23">
        <v>669.62315789473689</v>
      </c>
      <c r="F65" s="24">
        <v>0</v>
      </c>
      <c r="G65" s="22">
        <v>0</v>
      </c>
      <c r="H65" s="23">
        <v>0</v>
      </c>
      <c r="I65" s="24">
        <v>0</v>
      </c>
      <c r="J65" s="22">
        <v>0</v>
      </c>
      <c r="K65" s="22">
        <v>0</v>
      </c>
      <c r="L65" s="25">
        <v>475</v>
      </c>
      <c r="M65" s="26">
        <v>318071</v>
      </c>
      <c r="N65" s="27">
        <v>669.62315789473689</v>
      </c>
      <c r="O65" s="28" t="s">
        <v>9</v>
      </c>
    </row>
    <row r="66" spans="1:15" x14ac:dyDescent="0.2">
      <c r="A66" s="12" t="s">
        <v>125</v>
      </c>
      <c r="B66" s="13" t="s">
        <v>126</v>
      </c>
      <c r="C66" s="21">
        <v>400</v>
      </c>
      <c r="D66" s="22">
        <v>116000</v>
      </c>
      <c r="E66" s="23">
        <v>290</v>
      </c>
      <c r="F66" s="24">
        <v>0</v>
      </c>
      <c r="G66" s="22">
        <v>0</v>
      </c>
      <c r="H66" s="23">
        <v>0</v>
      </c>
      <c r="I66" s="24">
        <v>0</v>
      </c>
      <c r="J66" s="22">
        <v>0</v>
      </c>
      <c r="K66" s="22">
        <v>0</v>
      </c>
      <c r="L66" s="25">
        <v>400</v>
      </c>
      <c r="M66" s="26">
        <v>116000</v>
      </c>
      <c r="N66" s="27">
        <v>290</v>
      </c>
      <c r="O66" s="28" t="s">
        <v>18</v>
      </c>
    </row>
    <row r="67" spans="1:15" x14ac:dyDescent="0.2">
      <c r="A67" s="12" t="s">
        <v>127</v>
      </c>
      <c r="B67" s="13" t="s">
        <v>128</v>
      </c>
      <c r="C67" s="21">
        <v>0</v>
      </c>
      <c r="D67" s="22">
        <v>0</v>
      </c>
      <c r="E67" s="23">
        <v>0</v>
      </c>
      <c r="F67" s="24">
        <v>330</v>
      </c>
      <c r="G67" s="22">
        <v>62700</v>
      </c>
      <c r="H67" s="23">
        <v>190</v>
      </c>
      <c r="I67" s="24">
        <v>0</v>
      </c>
      <c r="J67" s="22">
        <v>0</v>
      </c>
      <c r="K67" s="22">
        <v>0</v>
      </c>
      <c r="L67" s="25">
        <v>330</v>
      </c>
      <c r="M67" s="26">
        <v>62700</v>
      </c>
      <c r="N67" s="27">
        <v>190</v>
      </c>
      <c r="O67" s="28" t="s">
        <v>18</v>
      </c>
    </row>
    <row r="68" spans="1:15" x14ac:dyDescent="0.2">
      <c r="A68" s="12" t="s">
        <v>129</v>
      </c>
      <c r="B68" s="13" t="s">
        <v>130</v>
      </c>
      <c r="C68" s="21">
        <v>180</v>
      </c>
      <c r="D68" s="22">
        <v>90000</v>
      </c>
      <c r="E68" s="23">
        <v>500</v>
      </c>
      <c r="F68" s="24">
        <v>0</v>
      </c>
      <c r="G68" s="22">
        <v>0</v>
      </c>
      <c r="H68" s="23">
        <v>0</v>
      </c>
      <c r="I68" s="24">
        <v>0</v>
      </c>
      <c r="J68" s="22">
        <v>0</v>
      </c>
      <c r="K68" s="22">
        <v>0</v>
      </c>
      <c r="L68" s="25">
        <v>180</v>
      </c>
      <c r="M68" s="26">
        <v>90000</v>
      </c>
      <c r="N68" s="27">
        <v>500</v>
      </c>
      <c r="O68" s="28" t="s">
        <v>9</v>
      </c>
    </row>
    <row r="69" spans="1:15" x14ac:dyDescent="0.2">
      <c r="A69" s="12" t="s">
        <v>131</v>
      </c>
      <c r="B69" s="13" t="s">
        <v>132</v>
      </c>
      <c r="C69" s="21">
        <v>0</v>
      </c>
      <c r="D69" s="22">
        <v>0</v>
      </c>
      <c r="E69" s="23">
        <v>0</v>
      </c>
      <c r="F69" s="24">
        <v>175</v>
      </c>
      <c r="G69" s="22">
        <v>87500</v>
      </c>
      <c r="H69" s="23">
        <v>500</v>
      </c>
      <c r="I69" s="24">
        <v>0</v>
      </c>
      <c r="J69" s="22">
        <v>0</v>
      </c>
      <c r="K69" s="22">
        <v>0</v>
      </c>
      <c r="L69" s="25">
        <v>175</v>
      </c>
      <c r="M69" s="26">
        <v>87500</v>
      </c>
      <c r="N69" s="27">
        <v>500</v>
      </c>
      <c r="O69" s="28" t="s">
        <v>18</v>
      </c>
    </row>
    <row r="70" spans="1:15" x14ac:dyDescent="0.2">
      <c r="A70" s="12" t="s">
        <v>133</v>
      </c>
      <c r="B70" s="13" t="s">
        <v>134</v>
      </c>
      <c r="C70" s="21">
        <v>100</v>
      </c>
      <c r="D70" s="22">
        <v>40000</v>
      </c>
      <c r="E70" s="23">
        <v>400</v>
      </c>
      <c r="F70" s="24">
        <v>0</v>
      </c>
      <c r="G70" s="22">
        <v>0</v>
      </c>
      <c r="H70" s="23">
        <v>0</v>
      </c>
      <c r="I70" s="24">
        <v>0</v>
      </c>
      <c r="J70" s="22">
        <v>0</v>
      </c>
      <c r="K70" s="22">
        <v>0</v>
      </c>
      <c r="L70" s="25">
        <v>100</v>
      </c>
      <c r="M70" s="26">
        <v>40000</v>
      </c>
      <c r="N70" s="27">
        <v>400</v>
      </c>
      <c r="O70" s="28" t="s">
        <v>9</v>
      </c>
    </row>
    <row r="71" spans="1:15" x14ac:dyDescent="0.2">
      <c r="A71" s="12" t="s">
        <v>135</v>
      </c>
      <c r="B71" s="13" t="s">
        <v>136</v>
      </c>
      <c r="C71" s="21">
        <v>52</v>
      </c>
      <c r="D71" s="22">
        <v>10400</v>
      </c>
      <c r="E71" s="23">
        <v>200</v>
      </c>
      <c r="F71" s="24">
        <v>13</v>
      </c>
      <c r="G71" s="22">
        <v>6175</v>
      </c>
      <c r="H71" s="23">
        <v>475</v>
      </c>
      <c r="I71" s="24">
        <v>0</v>
      </c>
      <c r="J71" s="22">
        <v>0</v>
      </c>
      <c r="K71" s="22">
        <v>0</v>
      </c>
      <c r="L71" s="25">
        <v>65</v>
      </c>
      <c r="M71" s="26">
        <v>16575</v>
      </c>
      <c r="N71" s="27">
        <v>255</v>
      </c>
      <c r="O71" s="28" t="s">
        <v>18</v>
      </c>
    </row>
    <row r="72" spans="1:15" x14ac:dyDescent="0.2">
      <c r="A72" s="12" t="s">
        <v>137</v>
      </c>
      <c r="B72" s="13" t="s">
        <v>138</v>
      </c>
      <c r="C72" s="21">
        <v>50</v>
      </c>
      <c r="D72" s="22">
        <v>25000</v>
      </c>
      <c r="E72" s="23">
        <v>500</v>
      </c>
      <c r="F72" s="24">
        <v>0</v>
      </c>
      <c r="G72" s="22">
        <v>0</v>
      </c>
      <c r="H72" s="23">
        <v>0</v>
      </c>
      <c r="I72" s="24">
        <v>0</v>
      </c>
      <c r="J72" s="22">
        <v>0</v>
      </c>
      <c r="K72" s="22">
        <v>0</v>
      </c>
      <c r="L72" s="25">
        <v>50</v>
      </c>
      <c r="M72" s="26">
        <v>25000</v>
      </c>
      <c r="N72" s="27">
        <v>500</v>
      </c>
      <c r="O72" s="28" t="s">
        <v>9</v>
      </c>
    </row>
    <row r="73" spans="1:15" x14ac:dyDescent="0.2">
      <c r="A73" s="12" t="s">
        <v>139</v>
      </c>
      <c r="B73" s="13" t="s">
        <v>140</v>
      </c>
      <c r="C73" s="21">
        <v>0</v>
      </c>
      <c r="D73" s="22">
        <v>0</v>
      </c>
      <c r="E73" s="23">
        <v>0</v>
      </c>
      <c r="F73" s="24">
        <v>0</v>
      </c>
      <c r="G73" s="22">
        <v>0</v>
      </c>
      <c r="H73" s="23">
        <v>0</v>
      </c>
      <c r="I73" s="24">
        <v>22</v>
      </c>
      <c r="J73" s="22">
        <v>3150</v>
      </c>
      <c r="K73" s="22">
        <v>143.18181818181819</v>
      </c>
      <c r="L73" s="25">
        <v>22</v>
      </c>
      <c r="M73" s="26">
        <v>3150</v>
      </c>
      <c r="N73" s="27">
        <v>143.18181818181819</v>
      </c>
      <c r="O73" s="28" t="s">
        <v>9</v>
      </c>
    </row>
    <row r="74" spans="1:15" x14ac:dyDescent="0.2">
      <c r="A74" s="12"/>
      <c r="B74" s="29"/>
      <c r="C74" s="21"/>
      <c r="D74" s="22"/>
      <c r="E74" s="23"/>
      <c r="F74" s="24"/>
      <c r="G74" s="22"/>
      <c r="H74" s="23"/>
      <c r="I74" s="24"/>
      <c r="J74" s="22"/>
      <c r="K74" s="22"/>
      <c r="L74" s="25"/>
      <c r="M74" s="26"/>
      <c r="N74" s="27"/>
    </row>
    <row r="75" spans="1:15" ht="13.5" thickBot="1" x14ac:dyDescent="0.25">
      <c r="A75" s="30"/>
      <c r="B75" s="31"/>
      <c r="C75" s="32"/>
      <c r="D75" s="33"/>
      <c r="E75" s="34"/>
      <c r="F75" s="35"/>
      <c r="G75" s="33"/>
      <c r="H75" s="34"/>
      <c r="I75" s="35"/>
      <c r="J75" s="33"/>
      <c r="K75" s="33"/>
      <c r="L75" s="36"/>
      <c r="M75" s="37"/>
      <c r="N75" s="38"/>
    </row>
    <row r="76" spans="1:15" ht="13.5" thickBot="1" x14ac:dyDescent="0.25">
      <c r="A76" s="39"/>
      <c r="B76" s="39"/>
      <c r="C76" s="25"/>
      <c r="D76" s="26"/>
      <c r="E76" s="26"/>
      <c r="F76" s="40"/>
      <c r="G76" s="26"/>
      <c r="H76" s="26"/>
      <c r="I76" s="40"/>
      <c r="J76" s="26"/>
      <c r="K76" s="26"/>
      <c r="L76" s="40"/>
      <c r="M76" s="26"/>
      <c r="N76" s="27"/>
    </row>
    <row r="77" spans="1:15" ht="15.75" customHeight="1" thickBot="1" x14ac:dyDescent="0.25">
      <c r="B77" s="39" t="s">
        <v>3</v>
      </c>
      <c r="C77" s="41">
        <v>1466029.1</v>
      </c>
      <c r="D77" s="42">
        <v>483496199</v>
      </c>
      <c r="E77" s="42">
        <v>329.79986481850869</v>
      </c>
      <c r="F77" s="41">
        <v>4609821</v>
      </c>
      <c r="G77" s="43">
        <v>1323167198</v>
      </c>
      <c r="H77" s="43">
        <v>287.03222923406355</v>
      </c>
      <c r="I77" s="41">
        <v>6809136.54</v>
      </c>
      <c r="J77" s="42">
        <v>1658089099</v>
      </c>
      <c r="K77" s="42">
        <v>243.50945075922945</v>
      </c>
      <c r="L77" s="41">
        <v>12884986.640000001</v>
      </c>
      <c r="M77" s="42">
        <v>3464752496</v>
      </c>
      <c r="N77" s="44">
        <v>268.8984158698359</v>
      </c>
      <c r="O77" s="45"/>
    </row>
    <row r="78" spans="1:15" x14ac:dyDescent="0.2">
      <c r="C78" t="s">
        <v>141</v>
      </c>
      <c r="F78" s="2"/>
      <c r="I78" s="2"/>
      <c r="J78" s="3"/>
      <c r="K78" s="3"/>
      <c r="L78" s="2"/>
      <c r="M78" s="3"/>
      <c r="N78" s="4"/>
    </row>
    <row r="79" spans="1:15" x14ac:dyDescent="0.2">
      <c r="F79" s="2"/>
      <c r="I79" s="2"/>
      <c r="J79" s="3"/>
      <c r="K79" s="3"/>
      <c r="L79" s="2"/>
      <c r="M79" s="3"/>
      <c r="N79" s="4"/>
    </row>
    <row r="80" spans="1:15" x14ac:dyDescent="0.2">
      <c r="C80" t="s">
        <v>142</v>
      </c>
      <c r="F80" s="2"/>
      <c r="I80" s="2"/>
      <c r="J80" s="3"/>
      <c r="K80" s="3"/>
      <c r="L80" s="2"/>
      <c r="M80" s="3"/>
      <c r="N80" s="4"/>
    </row>
    <row r="81" spans="3:14" x14ac:dyDescent="0.2">
      <c r="C81" t="s">
        <v>143</v>
      </c>
      <c r="F81" s="2"/>
      <c r="I81" s="2"/>
      <c r="J81" s="3"/>
      <c r="K81" s="3"/>
      <c r="L81" s="2"/>
      <c r="M81" s="3"/>
      <c r="N81" s="4"/>
    </row>
    <row r="82" spans="3:14" x14ac:dyDescent="0.2">
      <c r="C82" t="s">
        <v>144</v>
      </c>
      <c r="F82" s="2"/>
      <c r="I82" s="2"/>
      <c r="J82" s="3"/>
      <c r="K82" s="3"/>
      <c r="L82" s="2"/>
      <c r="M82" s="3"/>
      <c r="N82" s="4"/>
    </row>
    <row r="83" spans="3:14" x14ac:dyDescent="0.2">
      <c r="C83" t="s">
        <v>145</v>
      </c>
      <c r="F83" s="2"/>
      <c r="I83" s="2"/>
      <c r="J83" s="3"/>
      <c r="K83" s="3"/>
      <c r="L83" s="2"/>
      <c r="M83" s="3"/>
      <c r="N83" s="4"/>
    </row>
  </sheetData>
  <mergeCells count="4">
    <mergeCell ref="C6:E6"/>
    <mergeCell ref="F6:H6"/>
    <mergeCell ref="I6:K6"/>
    <mergeCell ref="L6:N6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Top 10 sellers charts</vt:lpstr>
      <vt:lpstr>prices by public-private</vt:lpstr>
      <vt:lpstr>all sellers data</vt:lpstr>
      <vt:lpstr>Data</vt:lpstr>
      <vt:lpstr>all sellers chart</vt:lpstr>
      <vt:lpstr>'Top 10 sellers charts'!Print_Area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Fulmer</dc:creator>
  <cp:lastModifiedBy>Felienne</cp:lastModifiedBy>
  <cp:lastPrinted>2001-07-31T22:21:45Z</cp:lastPrinted>
  <dcterms:created xsi:type="dcterms:W3CDTF">2001-07-30T17:24:04Z</dcterms:created>
  <dcterms:modified xsi:type="dcterms:W3CDTF">2014-09-03T19:18:37Z</dcterms:modified>
</cp:coreProperties>
</file>