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trlProps/ctrlProp3.xml" ContentType="application/vnd.ms-excel.controlpropertie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05" yWindow="120" windowWidth="15405" windowHeight="4470" tabRatio="642"/>
  </bookViews>
  <sheets>
    <sheet name="Gas Average Basis" sheetId="4" r:id="rId1"/>
    <sheet name="CurveFetch" sheetId="5" r:id="rId2"/>
    <sheet name="BasisCurves" sheetId="6" r:id="rId3"/>
    <sheet name="PowerPrices" sheetId="514" r:id="rId4"/>
    <sheet name="Procedures" sheetId="513" r:id="rId5"/>
    <sheet name="Copy Price Macro" sheetId="512" state="veryHidden" r:id=""/>
  </sheets>
  <externalReferences>
    <externalReference r:id="rId6"/>
    <externalReference r:id="rId7"/>
    <externalReference r:id="rId8"/>
    <externalReference r:id="rId9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1">CurveFetch!$A$4</definedName>
    <definedName name="Count1">#REF!</definedName>
    <definedName name="crvDate">[3]Top!$C$3</definedName>
    <definedName name="CRYSTAL_IM">#REF!</definedName>
    <definedName name="CurveCode" localSheetId="1">CurveFetch!$B$4</definedName>
    <definedName name="CurveCode">#REF!</definedName>
    <definedName name="CurveRange">BasisCurves!$C$11</definedName>
    <definedName name="Curves">[1]Curves!$B$11:$X$157</definedName>
    <definedName name="CurveTable">#REF!</definedName>
    <definedName name="CurveTable1" localSheetId="1">CurveFetch!$E$1:$AH$7</definedName>
    <definedName name="CurveTable1">#REF!</definedName>
    <definedName name="CurveType" localSheetId="1">CurveFetch!$B$5</definedName>
    <definedName name="CurveType">#REF!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>BasisCurves!$B$3</definedName>
    <definedName name="deals_inc">#REF!</definedName>
    <definedName name="Dump" localSheetId="1">CurveFetch!$B$7</definedName>
    <definedName name="Dump">#REF!</definedName>
    <definedName name="EffDt">BasisCurves!$B$5</definedName>
    <definedName name="EffectiveDate" localSheetId="1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>'Gas Average Basis'!$C$9:$AH$49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1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>BasisCurves!$B$11:$C$32</definedName>
    <definedName name="ONG_OKLA">#REF!</definedName>
    <definedName name="PAN_TX_OK">#REF!</definedName>
    <definedName name="password">BasisCurves!$B$2</definedName>
    <definedName name="PEPL_MKT">#REF!</definedName>
    <definedName name="_xlnm.Print_Area" localSheetId="1">CurveFetch!$I$1:$I$14</definedName>
    <definedName name="_xlnm.Print_Area" localSheetId="0">'Gas Average Basis'!$C$3:$AI$63</definedName>
    <definedName name="_xlnm.Print_Titles" localSheetId="1">CurveFetch!$D:$D</definedName>
    <definedName name="PriorPostId">#REF!</definedName>
    <definedName name="PromptMonth">#REF!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1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UID">#REF!</definedName>
    <definedName name="UpperLeftofCurveTable">BasisCurves!$B$11</definedName>
    <definedName name="username">BasisCurves!$B$1</definedName>
    <definedName name="WACOG_CENTRAL">#REF!</definedName>
    <definedName name="WILLIAMS">#REF!</definedName>
  </definedNames>
  <calcPr calcId="152511" fullCalcOnLoad="1"/>
  <webPublishObjects count="1">
    <webPublishObject id="32228" divId="erv10sec1" sourceObject="erv10sec1" destinationFile="c:\erp1.htm"/>
  </webPublishObjects>
</workbook>
</file>

<file path=xl/calcChain.xml><?xml version="1.0" encoding="utf-8"?>
<calcChain xmlns="http://schemas.openxmlformats.org/spreadsheetml/2006/main">
  <c r="B5" i="6" l="1"/>
  <c r="C11" i="6" s="1"/>
  <c r="E11" i="6"/>
  <c r="G11" i="6"/>
  <c r="H11" i="6"/>
  <c r="I11" i="6"/>
  <c r="J11" i="6"/>
  <c r="M11" i="6"/>
  <c r="O11" i="6"/>
  <c r="P11" i="6"/>
  <c r="Q11" i="6"/>
  <c r="D12" i="6"/>
  <c r="E12" i="6" s="1"/>
  <c r="F12" i="6" s="1"/>
  <c r="G12" i="6" s="1"/>
  <c r="H12" i="6" s="1"/>
  <c r="I12" i="6" s="1"/>
  <c r="J12" i="6" s="1"/>
  <c r="K12" i="6" s="1"/>
  <c r="L12" i="6" s="1"/>
  <c r="M12" i="6" s="1"/>
  <c r="N12" i="6" s="1"/>
  <c r="O12" i="6" s="1"/>
  <c r="P12" i="6" s="1"/>
  <c r="Q12" i="6" s="1"/>
  <c r="B17" i="6"/>
  <c r="B18" i="6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F1" i="5"/>
  <c r="G1" i="5" s="1"/>
  <c r="F2" i="5"/>
  <c r="G2" i="5"/>
  <c r="H2" i="5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F3" i="5"/>
  <c r="G3" i="5"/>
  <c r="H3" i="5" s="1"/>
  <c r="I3" i="5" s="1"/>
  <c r="J3" i="5" s="1"/>
  <c r="K3" i="5" s="1"/>
  <c r="L3" i="5" s="1"/>
  <c r="M3" i="5" s="1"/>
  <c r="N3" i="5" s="1"/>
  <c r="O3" i="5" s="1"/>
  <c r="P3" i="5" s="1"/>
  <c r="Q3" i="5" s="1"/>
  <c r="R3" i="5" s="1"/>
  <c r="S3" i="5" s="1"/>
  <c r="T3" i="5" s="1"/>
  <c r="U3" i="5"/>
  <c r="V3" i="5" s="1"/>
  <c r="W3" i="5"/>
  <c r="X3" i="5" s="1"/>
  <c r="Y3" i="5" s="1"/>
  <c r="Z3" i="5" s="1"/>
  <c r="AA3" i="5" s="1"/>
  <c r="AB3" i="5" s="1"/>
  <c r="AC3" i="5" s="1"/>
  <c r="AD3" i="5" s="1"/>
  <c r="AE3" i="5" s="1"/>
  <c r="C10" i="4"/>
  <c r="R12" i="4"/>
  <c r="K15" i="4"/>
  <c r="O30" i="4" s="1"/>
  <c r="R22" i="4"/>
  <c r="T22" i="4"/>
  <c r="V22" i="4"/>
  <c r="X22" i="4"/>
  <c r="Z22" i="4"/>
  <c r="AB22" i="4"/>
  <c r="AD22" i="4"/>
  <c r="AF22" i="4"/>
  <c r="AH22" i="4"/>
  <c r="P25" i="4"/>
  <c r="R26" i="4"/>
  <c r="O28" i="4"/>
  <c r="K31" i="4"/>
  <c r="L31" i="4"/>
  <c r="O33" i="4"/>
  <c r="L34" i="4"/>
  <c r="K35" i="4"/>
  <c r="L36" i="4"/>
  <c r="O36" i="4"/>
  <c r="AL37" i="4"/>
  <c r="AJ38" i="4"/>
  <c r="AL38" i="4"/>
  <c r="K41" i="4"/>
  <c r="L41" i="4"/>
  <c r="O42" i="4"/>
  <c r="L43" i="4"/>
  <c r="AL44" i="4"/>
  <c r="AJ45" i="4"/>
  <c r="AL45" i="4"/>
  <c r="AJ46" i="4"/>
  <c r="AL46" i="4"/>
  <c r="AJ47" i="4"/>
  <c r="AL47" i="4"/>
  <c r="AL48" i="4"/>
  <c r="J49" i="4"/>
  <c r="C56" i="4"/>
  <c r="R58" i="4"/>
  <c r="K61" i="4"/>
  <c r="AF30" i="4"/>
  <c r="AL31" i="4"/>
  <c r="R33" i="4"/>
  <c r="AH33" i="4"/>
  <c r="T35" i="4"/>
  <c r="X40" i="4"/>
  <c r="AF40" i="4"/>
  <c r="AL41" i="4"/>
  <c r="R42" i="4"/>
  <c r="AH42" i="4"/>
  <c r="AH49" i="4"/>
  <c r="AL39" i="4"/>
  <c r="X49" i="4"/>
  <c r="R28" i="4"/>
  <c r="T29" i="4"/>
  <c r="X34" i="4"/>
  <c r="AF34" i="4"/>
  <c r="AL35" i="4"/>
  <c r="R36" i="4"/>
  <c r="AH36" i="4"/>
  <c r="T39" i="4"/>
  <c r="X43" i="4"/>
  <c r="AF43" i="4"/>
  <c r="AL29" i="4"/>
  <c r="R30" i="4"/>
  <c r="AH30" i="4"/>
  <c r="T33" i="4"/>
  <c r="R40" i="4"/>
  <c r="AH40" i="4"/>
  <c r="T42" i="4"/>
  <c r="R23" i="4"/>
  <c r="AH23" i="4"/>
  <c r="AH28" i="4"/>
  <c r="T30" i="4"/>
  <c r="X35" i="4"/>
  <c r="AF35" i="4"/>
  <c r="AL36" i="4"/>
  <c r="T40" i="4"/>
  <c r="AF28" i="4"/>
  <c r="AF31" i="4"/>
  <c r="AL33" i="4"/>
  <c r="T36" i="4"/>
  <c r="AF41" i="4"/>
  <c r="AL42" i="4"/>
  <c r="AL49" i="4"/>
  <c r="R24" i="4"/>
  <c r="X29" i="4"/>
  <c r="R31" i="4"/>
  <c r="AH31" i="4"/>
  <c r="V36" i="4"/>
  <c r="X39" i="4"/>
  <c r="R41" i="4"/>
  <c r="AH41" i="4"/>
  <c r="R49" i="4"/>
  <c r="T24" i="4"/>
  <c r="AD30" i="4"/>
  <c r="X33" i="4"/>
  <c r="R35" i="4"/>
  <c r="AH35" i="4"/>
  <c r="AD40" i="4"/>
  <c r="X42" i="4"/>
  <c r="T34" i="4"/>
  <c r="AF39" i="4"/>
  <c r="AL40" i="4"/>
  <c r="AL28" i="4"/>
  <c r="T31" i="4"/>
  <c r="AD34" i="4"/>
  <c r="X36" i="4"/>
  <c r="T41" i="4"/>
  <c r="AD43" i="4"/>
  <c r="T49" i="4"/>
  <c r="T23" i="4"/>
  <c r="AF24" i="4"/>
  <c r="T28" i="4"/>
  <c r="AD29" i="4"/>
  <c r="X31" i="4"/>
  <c r="R34" i="4"/>
  <c r="AH34" i="4"/>
  <c r="AD39" i="4"/>
  <c r="X41" i="4"/>
  <c r="R43" i="4"/>
  <c r="AH43" i="4"/>
  <c r="X30" i="4"/>
  <c r="V23" i="4"/>
  <c r="AH24" i="4"/>
  <c r="AF29" i="4"/>
  <c r="AL30" i="4"/>
  <c r="AD36" i="4"/>
  <c r="X28" i="4"/>
  <c r="T43" i="4"/>
  <c r="AF49" i="4"/>
  <c r="R39" i="4"/>
  <c r="V30" i="4"/>
  <c r="AD49" i="4"/>
  <c r="V43" i="4"/>
  <c r="X23" i="4"/>
  <c r="R29" i="4"/>
  <c r="V34" i="4"/>
  <c r="AH39" i="4"/>
  <c r="AF23" i="4"/>
  <c r="AL34" i="4"/>
  <c r="AF36" i="4"/>
  <c r="V40" i="4"/>
  <c r="AL43" i="4"/>
  <c r="AH29" i="4"/>
  <c r="AF42" i="4"/>
  <c r="AF33" i="4"/>
  <c r="AB31" i="4"/>
  <c r="AC31" i="4" l="1"/>
  <c r="AG33" i="4"/>
  <c r="AG42" i="4"/>
  <c r="AI29" i="4"/>
  <c r="W40" i="4"/>
  <c r="AG36" i="4"/>
  <c r="AI39" i="4"/>
  <c r="W34" i="4"/>
  <c r="S29" i="4"/>
  <c r="W43" i="4"/>
  <c r="W30" i="4"/>
  <c r="S39" i="4"/>
  <c r="U43" i="4"/>
  <c r="AE36" i="4"/>
  <c r="AG29" i="4"/>
  <c r="Y30" i="4"/>
  <c r="AI43" i="4"/>
  <c r="S43" i="4"/>
  <c r="Y41" i="4"/>
  <c r="AE39" i="4"/>
  <c r="AI34" i="4"/>
  <c r="S34" i="4"/>
  <c r="Y31" i="4"/>
  <c r="AE29" i="4"/>
  <c r="AE43" i="4"/>
  <c r="U41" i="4"/>
  <c r="Y36" i="4"/>
  <c r="AE34" i="4"/>
  <c r="U31" i="4"/>
  <c r="AG39" i="4"/>
  <c r="U34" i="4"/>
  <c r="Y42" i="4"/>
  <c r="AE40" i="4"/>
  <c r="AI35" i="4"/>
  <c r="S35" i="4"/>
  <c r="Y33" i="4"/>
  <c r="AE30" i="4"/>
  <c r="S49" i="4"/>
  <c r="AI41" i="4"/>
  <c r="S41" i="4"/>
  <c r="Y39" i="4"/>
  <c r="W36" i="4"/>
  <c r="AI31" i="4"/>
  <c r="S31" i="4"/>
  <c r="Y29" i="4"/>
  <c r="AG41" i="4"/>
  <c r="U36" i="4"/>
  <c r="AG31" i="4"/>
  <c r="U40" i="4"/>
  <c r="AG35" i="4"/>
  <c r="Y35" i="4"/>
  <c r="U30" i="4"/>
  <c r="AI28" i="4"/>
  <c r="U42" i="4"/>
  <c r="AI40" i="4"/>
  <c r="S40" i="4"/>
  <c r="U33" i="4"/>
  <c r="AI30" i="4"/>
  <c r="S30" i="4"/>
  <c r="AG43" i="4"/>
  <c r="Y43" i="4"/>
  <c r="U39" i="4"/>
  <c r="AI36" i="4"/>
  <c r="S36" i="4"/>
  <c r="AG34" i="4"/>
  <c r="Y34" i="4"/>
  <c r="U29" i="4"/>
  <c r="S28" i="4"/>
  <c r="AI49" i="4"/>
  <c r="AI42" i="4"/>
  <c r="S42" i="4"/>
  <c r="AG40" i="4"/>
  <c r="Y40" i="4"/>
  <c r="U35" i="4"/>
  <c r="AI33" i="4"/>
  <c r="S33" i="4"/>
  <c r="AG30" i="4"/>
  <c r="AG2" i="5"/>
  <c r="AF2" i="5"/>
  <c r="AH2" i="5" s="1"/>
  <c r="AI2" i="5" s="1"/>
  <c r="P22" i="4"/>
  <c r="P26" i="4"/>
  <c r="AF3" i="5"/>
  <c r="AH3" i="5" s="1"/>
  <c r="AG3" i="5"/>
  <c r="H1" i="5"/>
  <c r="K60" i="4"/>
  <c r="O40" i="4"/>
  <c r="K29" i="4"/>
  <c r="O34" i="4"/>
  <c r="L35" i="4"/>
  <c r="K39" i="4"/>
  <c r="O43" i="4"/>
  <c r="K49" i="4"/>
  <c r="K62" i="4"/>
  <c r="L29" i="4"/>
  <c r="K33" i="4"/>
  <c r="L39" i="4"/>
  <c r="K42" i="4"/>
  <c r="L49" i="4"/>
  <c r="K63" i="4"/>
  <c r="O41" i="4"/>
  <c r="L42" i="4"/>
  <c r="K28" i="4"/>
  <c r="O31" i="4"/>
  <c r="L33" i="4"/>
  <c r="K36" i="4"/>
  <c r="O29" i="4"/>
  <c r="L30" i="4"/>
  <c r="K34" i="4"/>
  <c r="O39" i="4"/>
  <c r="L40" i="4"/>
  <c r="K43" i="4"/>
  <c r="O49" i="4"/>
  <c r="Q49" i="4" s="1"/>
  <c r="K40" i="4"/>
  <c r="O35" i="4"/>
  <c r="K30" i="4"/>
  <c r="L28" i="4"/>
  <c r="N11" i="6"/>
  <c r="F11" i="6"/>
  <c r="L11" i="6"/>
  <c r="D11" i="6"/>
  <c r="K11" i="6"/>
  <c r="Z23" i="4"/>
  <c r="Z43" i="4"/>
  <c r="AB33" i="4"/>
  <c r="Z35" i="4"/>
  <c r="V33" i="4"/>
  <c r="AD35" i="4"/>
  <c r="X24" i="4"/>
  <c r="AD24" i="4"/>
  <c r="Z39" i="4"/>
  <c r="AB40" i="4"/>
  <c r="V24" i="4"/>
  <c r="AD33" i="4"/>
  <c r="Z36" i="4"/>
  <c r="AB35" i="4"/>
  <c r="Z28" i="4"/>
  <c r="Z24" i="4"/>
  <c r="AB34" i="4"/>
  <c r="V31" i="4"/>
  <c r="AD31" i="4"/>
  <c r="Z33" i="4"/>
  <c r="Z29" i="4"/>
  <c r="AB30" i="4"/>
  <c r="AB41" i="4"/>
  <c r="V42" i="4"/>
  <c r="Z42" i="4"/>
  <c r="AB28" i="4"/>
  <c r="V29" i="4"/>
  <c r="Z49" i="4"/>
  <c r="AB49" i="4"/>
  <c r="V49" i="4"/>
  <c r="AD42" i="4"/>
  <c r="Z31" i="4"/>
  <c r="AB23" i="4"/>
  <c r="V39" i="4"/>
  <c r="AD28" i="4"/>
  <c r="Z30" i="4"/>
  <c r="Z41" i="4"/>
  <c r="AB29" i="4"/>
  <c r="AB43" i="4"/>
  <c r="V41" i="4"/>
  <c r="AD41" i="4"/>
  <c r="Z40" i="4"/>
  <c r="AB39" i="4"/>
  <c r="AB24" i="4"/>
  <c r="V35" i="4"/>
  <c r="AD23" i="4"/>
  <c r="Z34" i="4"/>
  <c r="AB42" i="4"/>
  <c r="AB36" i="4"/>
  <c r="V28" i="4"/>
  <c r="W28" i="4" l="1"/>
  <c r="AC36" i="4"/>
  <c r="AC42" i="4"/>
  <c r="AA34" i="4"/>
  <c r="W35" i="4"/>
  <c r="AC39" i="4"/>
  <c r="AA40" i="4"/>
  <c r="AE41" i="4"/>
  <c r="W41" i="4"/>
  <c r="AC43" i="4"/>
  <c r="AC29" i="4"/>
  <c r="AA41" i="4"/>
  <c r="AA30" i="4"/>
  <c r="W39" i="4"/>
  <c r="AA31" i="4"/>
  <c r="AE42" i="4"/>
  <c r="W49" i="4"/>
  <c r="AC49" i="4"/>
  <c r="W29" i="4"/>
  <c r="AC28" i="4"/>
  <c r="AA42" i="4"/>
  <c r="W42" i="4"/>
  <c r="AC41" i="4"/>
  <c r="AC30" i="4"/>
  <c r="AA29" i="4"/>
  <c r="AA33" i="4"/>
  <c r="AE31" i="4"/>
  <c r="W31" i="4"/>
  <c r="AC34" i="4"/>
  <c r="AC35" i="4"/>
  <c r="AA36" i="4"/>
  <c r="AE33" i="4"/>
  <c r="AC40" i="4"/>
  <c r="AA39" i="4"/>
  <c r="AE35" i="4"/>
  <c r="W33" i="4"/>
  <c r="AA35" i="4"/>
  <c r="AC33" i="4"/>
  <c r="AA43" i="4"/>
  <c r="N49" i="4"/>
  <c r="M34" i="4"/>
  <c r="N34" i="4" s="1"/>
  <c r="M43" i="4"/>
  <c r="N43" i="4" s="1"/>
  <c r="M41" i="4"/>
  <c r="N41" i="4" s="1"/>
  <c r="M35" i="4"/>
  <c r="N35" i="4" s="1"/>
  <c r="M33" i="4"/>
  <c r="N33" i="4" s="1"/>
  <c r="M39" i="4"/>
  <c r="N39" i="4" s="1"/>
  <c r="M40" i="4"/>
  <c r="N40" i="4" s="1"/>
  <c r="M29" i="4"/>
  <c r="N29" i="4" s="1"/>
  <c r="M42" i="4"/>
  <c r="N42" i="4" s="1"/>
  <c r="M31" i="4"/>
  <c r="N31" i="4" s="1"/>
  <c r="M36" i="4"/>
  <c r="N36" i="4" s="1"/>
  <c r="I1" i="5"/>
  <c r="M28" i="4"/>
  <c r="N28" i="4" s="1"/>
  <c r="M30" i="4"/>
  <c r="N30" i="4" s="1"/>
  <c r="P24" i="4"/>
  <c r="P23" i="4"/>
  <c r="B6" i="5" l="1"/>
  <c r="J1" i="5"/>
  <c r="K1" i="5" s="1"/>
  <c r="L1" i="5" s="1"/>
  <c r="M1" i="5" s="1"/>
  <c r="N1" i="5" s="1"/>
  <c r="O1" i="5" s="1"/>
  <c r="P1" i="5" s="1"/>
  <c r="B2" i="5"/>
  <c r="B4" i="5"/>
  <c r="B3" i="5"/>
  <c r="B5" i="5"/>
  <c r="B7" i="5"/>
  <c r="AJ43" i="4"/>
  <c r="AJ41" i="4"/>
  <c r="AJ31" i="4"/>
  <c r="AJ34" i="4"/>
  <c r="AJ28" i="4"/>
  <c r="AJ36" i="4"/>
  <c r="AJ40" i="4"/>
  <c r="AJ30" i="4"/>
  <c r="AJ33" i="4"/>
  <c r="G23" i="4"/>
  <c r="AJ49" i="4"/>
  <c r="AJ42" i="4"/>
  <c r="AJ39" i="4"/>
  <c r="AJ29" i="4"/>
  <c r="AJ35" i="4"/>
  <c r="P43" i="4"/>
  <c r="P29" i="4"/>
  <c r="P35" i="4"/>
  <c r="P36" i="4"/>
  <c r="P41" i="4"/>
  <c r="P33" i="4"/>
  <c r="P31" i="4"/>
  <c r="P34" i="4"/>
  <c r="P40" i="4"/>
  <c r="P39" i="4"/>
  <c r="P30" i="4"/>
  <c r="P42" i="4"/>
  <c r="P28" i="4"/>
  <c r="Q28" i="4" l="1"/>
  <c r="Q42" i="4"/>
  <c r="Q30" i="4"/>
  <c r="Q39" i="4"/>
  <c r="Q40" i="4"/>
  <c r="Q34" i="4"/>
  <c r="Q31" i="4"/>
  <c r="Q33" i="4"/>
  <c r="Q41" i="4"/>
  <c r="Q36" i="4"/>
  <c r="Q35" i="4"/>
  <c r="Q29" i="4"/>
  <c r="Q43" i="4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  <author>rrodri2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  <comment ref="E33" authorId="1" shapeId="0">
      <text>
        <r>
          <rPr>
            <b/>
            <sz val="8"/>
            <color indexed="81"/>
            <rFont val="Tahoma"/>
          </rPr>
          <t>rrodri2: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<sst xmlns="http://schemas.openxmlformats.org/spreadsheetml/2006/main" count="407" uniqueCount="161">
  <si>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</si>
  <si>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</si>
  <si>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</si>
  <si>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</si>
  <si>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</si>
  <si>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</si>
  <si>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</si>
  <si>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</si>
  <si>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</si>
  <si>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</si>
  <si>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</si>
  <si>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</si>
  <si>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</si>
  <si>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</si>
  <si>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</si>
  <si>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</si>
  <si>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</si>
  <si>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</si>
  <si>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</si>
  <si>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</si>
  <si>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</si>
  <si>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</si>
  <si>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</si>
  <si>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</si>
  <si>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</si>
  <si>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</si>
  <si>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</si>
  <si>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</si>
  <si>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</si>
  <si>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</si>
  <si>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</si>
  <si>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</si>
  <si>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</si>
  <si>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</si>
  <si>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</si>
  <si>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</si>
  <si>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</si>
  <si>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</si>
  <si>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</si>
  <si>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</si>
  <si>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</si>
  <si>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</si>
  <si>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</si>
  <si>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</si>
  <si>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</si>
  <si>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</si>
  <si>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</si>
  <si>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</si>
  <si>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</si>
  <si>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</si>
  <si>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</si>
  <si>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</si>
  <si>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</si>
  <si>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</si>
  <si>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</si>
  <si>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</si>
  <si>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</si>
  <si>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</si>
  <si>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</si>
  <si>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</si>
  <si>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</si>
  <si>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</si>
  <si>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</si>
  <si>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</si>
  <si>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</si>
  <si>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</si>
  <si>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</si>
  <si>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</si>
  <si>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</si>
  <si>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</si>
  <si>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</si>
  <si>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</si>
  <si>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</si>
  <si>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</si>
  <si>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</si>
  <si>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</si>
  <si>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</si>
  <si>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</si>
  <si>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</si>
  <si>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</si>
  <si>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</si>
  <si>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</si>
  <si>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</si>
  <si>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</si>
  <si>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</si>
  <si>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</si>
  <si>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</si>
  <si>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</si>
  <si>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</si>
  <si>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</si>
  <si>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</si>
  <si>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</si>
  <si>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</si>
  <si>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</si>
  <si>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</si>
  <si>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</si>
  <si>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</si>
  <si>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</si>
  <si>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</si>
  <si>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</si>
  <si>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</si>
  <si>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</si>
  <si>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</si>
  <si>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</si>
  <si>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</si>
  <si>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</si>
  <si>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</si>
  <si>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</si>
  <si>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</si>
  <si>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</si>
  <si>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</si>
  <si>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Daily Procedures</t>
  </si>
  <si>
    <t>1. Save the file with today's date.</t>
  </si>
  <si>
    <t xml:space="preserve">2. Replace the link to yesterday's file.  </t>
  </si>
  <si>
    <t>( Edit - Links.. - Highlight "West Prices xxxx" - Click Change Source… - Highlight "West Prices" with yesterday's date)</t>
  </si>
  <si>
    <t>3. Change date on the "Curve Fetch" tab in the green cell</t>
  </si>
  <si>
    <t>4. Fetch curves on "CurveFetch" and "BasisCurves"</t>
  </si>
  <si>
    <t>5. Tie out prices and price changes</t>
  </si>
  <si>
    <t>EOM Procedures</t>
  </si>
  <si>
    <t>1. On last trading day of the month, the file must be rolled for next month.</t>
  </si>
  <si>
    <t>3. Unhide all rows and columns on the "Gas Avg Basis" tab.</t>
  </si>
  <si>
    <t>4. Change cells F24 and F25 to reflect the first and last day of the current Intramonth.</t>
  </si>
  <si>
    <t>2. Save the 2nd to last day file, and name it "west prices xxxROLL"</t>
  </si>
  <si>
    <t>Winter 2001-02</t>
  </si>
  <si>
    <t>Nov-02/Mar-03</t>
  </si>
  <si>
    <t>Winter 2002-03</t>
  </si>
  <si>
    <t>6. Unmerge all cells on the page.</t>
  </si>
  <si>
    <t>5. Change cell Q25 to show the prompt month date.</t>
  </si>
  <si>
    <t>8. Remerge cells.</t>
  </si>
  <si>
    <t>7. Rehide rows and columns.</t>
  </si>
  <si>
    <t>9. Do daily roll procedure from "West Prices xxxxROLL"</t>
  </si>
  <si>
    <t>Price</t>
  </si>
  <si>
    <t>BOM</t>
  </si>
  <si>
    <t>Q4</t>
  </si>
  <si>
    <t>Q1</t>
  </si>
  <si>
    <t>Q2</t>
  </si>
  <si>
    <t>Q3</t>
  </si>
  <si>
    <t>SPARK SPREADS</t>
  </si>
  <si>
    <t>2005-2014</t>
  </si>
  <si>
    <t>Peak</t>
  </si>
  <si>
    <t>Cal-01</t>
  </si>
  <si>
    <t>Q2-02</t>
  </si>
  <si>
    <t>Q3-02</t>
  </si>
  <si>
    <t>Q4-02</t>
  </si>
  <si>
    <t>Cal-02</t>
  </si>
  <si>
    <t>Cal-03</t>
  </si>
  <si>
    <t>Cal-04</t>
  </si>
  <si>
    <t>Cal 05-14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</si>
  <si>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</si>
  <si>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</si>
  <si>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</si>
  <si>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</si>
  <si>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</si>
  <si>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</si>
  <si>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</si>
  <si>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</si>
  <si>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</si>
  <si>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West Power Prices - Peak</t>
  </si>
  <si>
    <t>Price Change - Peak</t>
  </si>
  <si>
    <t>WEST NATURAL GAS PRICES</t>
  </si>
  <si>
    <t>IF-CIG/RKYMTN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</si>
</sst>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3" formatCode="dd\-mmm\-yy"/>
  </numFmts>
  <fonts count="25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b/>
      <sz val="12"/>
      <color indexed="1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i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</fonts>
  <fills count="10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2" borderId="0" applyNumberFormat="0" applyFont="0" applyAlignment="0" applyProtection="0"/>
    <xf numFmtId="0" fontId="1" fillId="0" borderId="0"/>
  </cellStyleXfs>
  <cellXfs count="200">
    <xf numFmtId="0" fontId="0" fillId="0" borderId="0" xfId="0"/>
    <xf numFmtId="0" fontId="4" fillId="0" borderId="0" xfId="4" applyFont="1"/>
    <xf numFmtId="0" fontId="4" fillId="0" borderId="0" xfId="0" applyFont="1"/>
    <xf numFmtId="3" fontId="4" fillId="0" borderId="0" xfId="4" applyNumberFormat="1" applyFont="1"/>
    <xf numFmtId="14" fontId="4" fillId="0" borderId="1" xfId="4" applyNumberFormat="1" applyFont="1" applyBorder="1" applyAlignment="1" applyProtection="1">
      <alignment horizontal="right"/>
    </xf>
    <xf numFmtId="165" fontId="5" fillId="3" borderId="1" xfId="4" applyNumberFormat="1" applyFont="1" applyFill="1" applyBorder="1" applyAlignment="1">
      <alignment horizontal="right"/>
    </xf>
    <xf numFmtId="14" fontId="4" fillId="0" borderId="1" xfId="4" applyNumberFormat="1" applyFont="1" applyBorder="1" applyAlignment="1">
      <alignment horizontal="right"/>
    </xf>
    <xf numFmtId="17" fontId="4" fillId="0" borderId="1" xfId="4" applyNumberFormat="1" applyFont="1" applyBorder="1" applyAlignment="1" applyProtection="1">
      <alignment horizontal="right"/>
    </xf>
    <xf numFmtId="0" fontId="4" fillId="0" borderId="1" xfId="4" applyFont="1" applyBorder="1" applyAlignment="1">
      <alignment horizontal="right"/>
    </xf>
    <xf numFmtId="167" fontId="4" fillId="0" borderId="0" xfId="0" applyNumberFormat="1" applyFont="1"/>
    <xf numFmtId="164" fontId="4" fillId="0" borderId="0" xfId="0" applyNumberFormat="1" applyFont="1"/>
    <xf numFmtId="14" fontId="4" fillId="0" borderId="0" xfId="4" applyNumberFormat="1" applyFont="1"/>
    <xf numFmtId="0" fontId="6" fillId="0" borderId="0" xfId="0" applyFont="1" applyAlignment="1">
      <alignment horizontal="center"/>
    </xf>
    <xf numFmtId="17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17" fontId="2" fillId="0" borderId="0" xfId="4" applyNumberFormat="1" applyFont="1" applyBorder="1" applyAlignment="1" applyProtection="1">
      <alignment horizontal="center"/>
    </xf>
    <xf numFmtId="0" fontId="2" fillId="0" borderId="0" xfId="4" applyFont="1" applyBorder="1" applyAlignment="1">
      <alignment horizontal="center"/>
    </xf>
    <xf numFmtId="17" fontId="4" fillId="0" borderId="2" xfId="4" applyNumberFormat="1" applyFont="1" applyBorder="1" applyAlignment="1" applyProtection="1">
      <alignment horizontal="right"/>
    </xf>
    <xf numFmtId="0" fontId="8" fillId="0" borderId="1" xfId="0" applyFont="1" applyFill="1" applyBorder="1" applyAlignment="1">
      <alignment horizontal="centerContinuous"/>
    </xf>
    <xf numFmtId="0" fontId="6" fillId="0" borderId="0" xfId="0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3" fontId="4" fillId="0" borderId="0" xfId="4" applyNumberFormat="1" applyFont="1" applyFill="1"/>
    <xf numFmtId="14" fontId="4" fillId="0" borderId="1" xfId="4" applyNumberFormat="1" applyFont="1" applyFill="1" applyBorder="1" applyAlignment="1">
      <alignment horizontal="right"/>
    </xf>
    <xf numFmtId="17" fontId="4" fillId="0" borderId="1" xfId="4" applyNumberFormat="1" applyFont="1" applyFill="1" applyBorder="1" applyAlignment="1" applyProtection="1">
      <alignment horizontal="right"/>
    </xf>
    <xf numFmtId="0" fontId="4" fillId="0" borderId="1" xfId="4" applyFont="1" applyFill="1" applyBorder="1" applyAlignment="1">
      <alignment horizontal="right"/>
    </xf>
    <xf numFmtId="164" fontId="4" fillId="0" borderId="0" xfId="0" applyNumberFormat="1" applyFont="1" applyFill="1"/>
    <xf numFmtId="0" fontId="4" fillId="0" borderId="0" xfId="0" applyFont="1" applyFill="1"/>
    <xf numFmtId="172" fontId="6" fillId="0" borderId="0" xfId="0" applyNumberFormat="1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wrapText="1"/>
    </xf>
    <xf numFmtId="0" fontId="10" fillId="0" borderId="4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7" fontId="12" fillId="0" borderId="5" xfId="0" applyNumberFormat="1" applyFont="1" applyBorder="1" applyAlignment="1">
      <alignment horizontal="center"/>
    </xf>
    <xf numFmtId="17" fontId="12" fillId="0" borderId="6" xfId="0" applyNumberFormat="1" applyFont="1" applyBorder="1" applyAlignment="1">
      <alignment horizontal="center"/>
    </xf>
    <xf numFmtId="17" fontId="12" fillId="0" borderId="7" xfId="0" applyNumberFormat="1" applyFont="1" applyBorder="1" applyAlignment="1">
      <alignment horizontal="center"/>
    </xf>
    <xf numFmtId="17" fontId="12" fillId="0" borderId="0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171" fontId="9" fillId="0" borderId="1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2" fillId="0" borderId="1" xfId="0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9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11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11" fillId="0" borderId="0" xfId="0" applyFont="1" applyBorder="1" applyAlignment="1">
      <alignment wrapText="1"/>
    </xf>
    <xf numFmtId="0" fontId="14" fillId="0" borderId="0" xfId="0" applyFont="1" applyBorder="1" applyAlignment="1">
      <alignment horizontal="left"/>
    </xf>
    <xf numFmtId="17" fontId="12" fillId="0" borderId="10" xfId="0" applyNumberFormat="1" applyFont="1" applyBorder="1" applyAlignment="1">
      <alignment horizontal="center"/>
    </xf>
    <xf numFmtId="17" fontId="12" fillId="0" borderId="11" xfId="0" applyNumberFormat="1" applyFont="1" applyBorder="1" applyAlignment="1">
      <alignment horizontal="center"/>
    </xf>
    <xf numFmtId="17" fontId="12" fillId="0" borderId="12" xfId="4" applyNumberFormat="1" applyFont="1" applyFill="1" applyBorder="1" applyAlignment="1" applyProtection="1">
      <alignment horizontal="left"/>
    </xf>
    <xf numFmtId="168" fontId="9" fillId="0" borderId="1" xfId="0" applyNumberFormat="1" applyFont="1" applyBorder="1" applyAlignment="1">
      <alignment horizontal="center"/>
    </xf>
    <xf numFmtId="0" fontId="9" fillId="0" borderId="0" xfId="0" applyFont="1" applyAlignment="1"/>
    <xf numFmtId="0" fontId="9" fillId="0" borderId="9" xfId="0" applyFont="1" applyBorder="1" applyAlignment="1"/>
    <xf numFmtId="0" fontId="9" fillId="0" borderId="0" xfId="0" applyFont="1" applyBorder="1" applyAlignment="1"/>
    <xf numFmtId="0" fontId="11" fillId="0" borderId="0" xfId="0" applyFont="1" applyBorder="1" applyAlignment="1"/>
    <xf numFmtId="0" fontId="11" fillId="4" borderId="2" xfId="0" applyFont="1" applyFill="1" applyBorder="1" applyAlignment="1"/>
    <xf numFmtId="0" fontId="11" fillId="4" borderId="8" xfId="0" applyFont="1" applyFill="1" applyBorder="1" applyAlignment="1"/>
    <xf numFmtId="0" fontId="11" fillId="0" borderId="13" xfId="0" applyFont="1" applyBorder="1" applyAlignment="1"/>
    <xf numFmtId="0" fontId="9" fillId="0" borderId="1" xfId="0" applyFont="1" applyBorder="1" applyAlignment="1"/>
    <xf numFmtId="0" fontId="11" fillId="4" borderId="1" xfId="0" applyFont="1" applyFill="1" applyBorder="1" applyAlignment="1"/>
    <xf numFmtId="0" fontId="11" fillId="0" borderId="1" xfId="0" applyFont="1" applyBorder="1" applyAlignment="1"/>
    <xf numFmtId="0" fontId="12" fillId="0" borderId="1" xfId="0" applyFont="1" applyBorder="1" applyAlignment="1"/>
    <xf numFmtId="0" fontId="9" fillId="0" borderId="12" xfId="0" applyFont="1" applyBorder="1" applyAlignment="1"/>
    <xf numFmtId="0" fontId="12" fillId="0" borderId="12" xfId="0" applyFont="1" applyBorder="1" applyAlignment="1"/>
    <xf numFmtId="14" fontId="9" fillId="0" borderId="0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 wrapText="1"/>
    </xf>
    <xf numFmtId="0" fontId="11" fillId="0" borderId="5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169" fontId="6" fillId="5" borderId="0" xfId="0" applyNumberFormat="1" applyFont="1" applyFill="1" applyAlignment="1">
      <alignment horizontal="center"/>
    </xf>
    <xf numFmtId="14" fontId="4" fillId="5" borderId="1" xfId="4" applyNumberFormat="1" applyFont="1" applyFill="1" applyBorder="1" applyAlignment="1">
      <alignment horizontal="right"/>
    </xf>
    <xf numFmtId="0" fontId="11" fillId="6" borderId="14" xfId="0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 wrapText="1"/>
    </xf>
    <xf numFmtId="0" fontId="10" fillId="6" borderId="0" xfId="0" applyFont="1" applyFill="1" applyBorder="1" applyAlignment="1">
      <alignment horizontal="center"/>
    </xf>
    <xf numFmtId="17" fontId="12" fillId="6" borderId="6" xfId="0" applyNumberFormat="1" applyFont="1" applyFill="1" applyBorder="1" applyAlignment="1">
      <alignment horizontal="center"/>
    </xf>
    <xf numFmtId="17" fontId="12" fillId="6" borderId="0" xfId="0" applyNumberFormat="1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170" fontId="9" fillId="6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right"/>
    </xf>
    <xf numFmtId="0" fontId="9" fillId="0" borderId="14" xfId="0" applyFont="1" applyFill="1" applyBorder="1" applyAlignment="1"/>
    <xf numFmtId="0" fontId="11" fillId="0" borderId="14" xfId="0" applyFont="1" applyFill="1" applyBorder="1" applyAlignment="1">
      <alignment horizontal="center"/>
    </xf>
    <xf numFmtId="0" fontId="9" fillId="0" borderId="0" xfId="0" applyFont="1" applyFill="1" applyBorder="1" applyAlignment="1"/>
    <xf numFmtId="17" fontId="11" fillId="0" borderId="0" xfId="0" applyNumberFormat="1" applyFont="1" applyFill="1" applyBorder="1" applyAlignment="1">
      <alignment horizontal="center"/>
    </xf>
    <xf numFmtId="0" fontId="9" fillId="7" borderId="15" xfId="0" applyFont="1" applyFill="1" applyBorder="1" applyAlignment="1"/>
    <xf numFmtId="0" fontId="9" fillId="7" borderId="9" xfId="0" applyFont="1" applyFill="1" applyBorder="1" applyAlignment="1"/>
    <xf numFmtId="0" fontId="11" fillId="7" borderId="13" xfId="0" applyFont="1" applyFill="1" applyBorder="1" applyAlignment="1"/>
    <xf numFmtId="0" fontId="11" fillId="7" borderId="16" xfId="0" applyFont="1" applyFill="1" applyBorder="1" applyAlignment="1"/>
    <xf numFmtId="14" fontId="9" fillId="0" borderId="1" xfId="0" applyNumberFormat="1" applyFont="1" applyBorder="1" applyAlignment="1">
      <alignment horizontal="center"/>
    </xf>
    <xf numFmtId="173" fontId="9" fillId="0" borderId="0" xfId="0" applyNumberFormat="1" applyFont="1" applyAlignment="1">
      <alignment horizontal="center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0" fontId="1" fillId="0" borderId="1" xfId="4" applyFont="1" applyFill="1" applyBorder="1"/>
    <xf numFmtId="17" fontId="1" fillId="0" borderId="1" xfId="4" applyNumberFormat="1" applyFont="1" applyBorder="1" applyAlignment="1" applyProtection="1">
      <alignment horizontal="right"/>
    </xf>
    <xf numFmtId="0" fontId="1" fillId="0" borderId="0" xfId="4" applyFont="1"/>
    <xf numFmtId="17" fontId="1" fillId="0" borderId="1" xfId="4" applyNumberFormat="1" applyFont="1" applyFill="1" applyBorder="1" applyAlignment="1" applyProtection="1">
      <alignment horizontal="right"/>
    </xf>
    <xf numFmtId="0" fontId="8" fillId="0" borderId="1" xfId="0" applyFont="1" applyFill="1" applyBorder="1" applyAlignment="1">
      <alignment horizontal="right"/>
    </xf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19" fillId="0" borderId="0" xfId="0" applyFont="1"/>
    <xf numFmtId="0" fontId="9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/>
    </xf>
    <xf numFmtId="17" fontId="12" fillId="0" borderId="6" xfId="0" applyNumberFormat="1" applyFont="1" applyFill="1" applyBorder="1" applyAlignment="1">
      <alignment horizontal="center"/>
    </xf>
    <xf numFmtId="17" fontId="12" fillId="0" borderId="0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0" fontId="9" fillId="9" borderId="0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0" fontId="10" fillId="9" borderId="4" xfId="0" applyFont="1" applyFill="1" applyBorder="1" applyAlignment="1">
      <alignment horizontal="center" wrapText="1"/>
    </xf>
    <xf numFmtId="0" fontId="10" fillId="9" borderId="0" xfId="0" applyFont="1" applyFill="1" applyBorder="1" applyAlignment="1">
      <alignment horizontal="center"/>
    </xf>
    <xf numFmtId="17" fontId="12" fillId="9" borderId="6" xfId="0" applyNumberFormat="1" applyFont="1" applyFill="1" applyBorder="1" applyAlignment="1">
      <alignment horizontal="center"/>
    </xf>
    <xf numFmtId="17" fontId="12" fillId="9" borderId="0" xfId="0" applyNumberFormat="1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168" fontId="9" fillId="6" borderId="1" xfId="0" applyNumberFormat="1" applyFont="1" applyFill="1" applyBorder="1" applyAlignment="1">
      <alignment horizontal="center"/>
    </xf>
    <xf numFmtId="168" fontId="9" fillId="9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20" fillId="0" borderId="0" xfId="0" applyFont="1" applyFill="1"/>
    <xf numFmtId="14" fontId="21" fillId="0" borderId="0" xfId="0" applyNumberFormat="1" applyFont="1" applyFill="1"/>
    <xf numFmtId="14" fontId="21" fillId="0" borderId="19" xfId="0" applyNumberFormat="1" applyFont="1" applyFill="1" applyBorder="1"/>
    <xf numFmtId="0" fontId="22" fillId="0" borderId="19" xfId="0" applyFont="1" applyFill="1" applyBorder="1"/>
    <xf numFmtId="0" fontId="22" fillId="0" borderId="0" xfId="0" applyFont="1" applyFill="1" applyBorder="1"/>
    <xf numFmtId="17" fontId="22" fillId="0" borderId="17" xfId="0" applyNumberFormat="1" applyFont="1" applyFill="1" applyBorder="1"/>
    <xf numFmtId="17" fontId="22" fillId="0" borderId="15" xfId="0" applyNumberFormat="1" applyFont="1" applyFill="1" applyBorder="1" applyAlignment="1">
      <alignment horizontal="left"/>
    </xf>
    <xf numFmtId="17" fontId="22" fillId="0" borderId="17" xfId="0" applyNumberFormat="1" applyFont="1" applyFill="1" applyBorder="1" applyAlignment="1">
      <alignment horizontal="left"/>
    </xf>
    <xf numFmtId="17" fontId="22" fillId="0" borderId="18" xfId="0" applyNumberFormat="1" applyFont="1" applyFill="1" applyBorder="1" applyAlignment="1">
      <alignment horizontal="left"/>
    </xf>
    <xf numFmtId="0" fontId="22" fillId="0" borderId="20" xfId="0" applyFont="1" applyFill="1" applyBorder="1"/>
    <xf numFmtId="0" fontId="22" fillId="0" borderId="14" xfId="0" applyFont="1" applyFill="1" applyBorder="1"/>
    <xf numFmtId="0" fontId="22" fillId="0" borderId="21" xfId="0" applyFont="1" applyFill="1" applyBorder="1"/>
    <xf numFmtId="0" fontId="22" fillId="0" borderId="22" xfId="0" applyFont="1" applyFill="1" applyBorder="1"/>
    <xf numFmtId="4" fontId="20" fillId="0" borderId="9" xfId="0" applyNumberFormat="1" applyFont="1" applyFill="1" applyBorder="1"/>
    <xf numFmtId="4" fontId="20" fillId="0" borderId="15" xfId="0" applyNumberFormat="1" applyFont="1" applyFill="1" applyBorder="1"/>
    <xf numFmtId="4" fontId="20" fillId="0" borderId="0" xfId="0" applyNumberFormat="1" applyFont="1" applyFill="1" applyBorder="1"/>
    <xf numFmtId="4" fontId="20" fillId="0" borderId="11" xfId="0" applyNumberFormat="1" applyFont="1" applyFill="1" applyBorder="1"/>
    <xf numFmtId="4" fontId="20" fillId="0" borderId="14" xfId="0" applyNumberFormat="1" applyFont="1" applyFill="1" applyBorder="1"/>
    <xf numFmtId="4" fontId="20" fillId="0" borderId="22" xfId="0" applyNumberFormat="1" applyFont="1" applyFill="1" applyBorder="1"/>
    <xf numFmtId="4" fontId="20" fillId="0" borderId="23" xfId="0" applyNumberFormat="1" applyFont="1" applyFill="1" applyBorder="1"/>
    <xf numFmtId="4" fontId="20" fillId="0" borderId="24" xfId="0" applyNumberFormat="1" applyFont="1" applyFill="1" applyBorder="1"/>
    <xf numFmtId="4" fontId="20" fillId="0" borderId="19" xfId="0" applyNumberFormat="1" applyFont="1" applyFill="1" applyBorder="1"/>
    <xf numFmtId="4" fontId="20" fillId="0" borderId="25" xfId="0" applyNumberFormat="1" applyFont="1" applyFill="1" applyBorder="1"/>
    <xf numFmtId="4" fontId="20" fillId="0" borderId="26" xfId="0" applyNumberFormat="1" applyFont="1" applyFill="1" applyBorder="1"/>
    <xf numFmtId="17" fontId="22" fillId="0" borderId="14" xfId="0" applyNumberFormat="1" applyFont="1" applyFill="1" applyBorder="1" applyAlignment="1">
      <alignment horizontal="left"/>
    </xf>
    <xf numFmtId="0" fontId="22" fillId="0" borderId="15" xfId="0" applyFont="1" applyFill="1" applyBorder="1"/>
    <xf numFmtId="43" fontId="20" fillId="0" borderId="9" xfId="2" applyNumberFormat="1" applyFont="1" applyFill="1" applyBorder="1"/>
    <xf numFmtId="43" fontId="20" fillId="0" borderId="15" xfId="2" applyNumberFormat="1" applyFont="1" applyFill="1" applyBorder="1"/>
    <xf numFmtId="43" fontId="20" fillId="0" borderId="0" xfId="2" applyNumberFormat="1" applyFont="1" applyFill="1" applyBorder="1"/>
    <xf numFmtId="43" fontId="20" fillId="0" borderId="9" xfId="1" applyFont="1" applyFill="1" applyBorder="1"/>
    <xf numFmtId="43" fontId="20" fillId="0" borderId="0" xfId="1" applyFont="1" applyFill="1" applyBorder="1"/>
    <xf numFmtId="43" fontId="20" fillId="0" borderId="11" xfId="1" applyFont="1" applyFill="1" applyBorder="1"/>
    <xf numFmtId="43" fontId="20" fillId="0" borderId="15" xfId="1" applyFont="1" applyFill="1" applyBorder="1"/>
    <xf numFmtId="43" fontId="20" fillId="0" borderId="14" xfId="2" applyNumberFormat="1" applyFont="1" applyFill="1" applyBorder="1"/>
    <xf numFmtId="43" fontId="20" fillId="0" borderId="14" xfId="1" applyFont="1" applyFill="1" applyBorder="1"/>
    <xf numFmtId="43" fontId="20" fillId="0" borderId="22" xfId="1" applyFont="1" applyFill="1" applyBorder="1"/>
    <xf numFmtId="43" fontId="20" fillId="0" borderId="27" xfId="2" applyNumberFormat="1" applyFont="1" applyFill="1" applyBorder="1"/>
    <xf numFmtId="43" fontId="20" fillId="0" borderId="22" xfId="2" applyNumberFormat="1" applyFont="1" applyFill="1" applyBorder="1"/>
    <xf numFmtId="43" fontId="20" fillId="0" borderId="23" xfId="2" applyNumberFormat="1" applyFont="1" applyFill="1" applyBorder="1"/>
    <xf numFmtId="43" fontId="20" fillId="0" borderId="11" xfId="2" applyNumberFormat="1" applyFont="1" applyFill="1" applyBorder="1"/>
    <xf numFmtId="43" fontId="20" fillId="0" borderId="24" xfId="2" applyNumberFormat="1" applyFont="1" applyFill="1" applyBorder="1"/>
    <xf numFmtId="43" fontId="20" fillId="0" borderId="19" xfId="2" applyNumberFormat="1" applyFont="1" applyFill="1" applyBorder="1"/>
    <xf numFmtId="43" fontId="20" fillId="0" borderId="24" xfId="1" applyFont="1" applyFill="1" applyBorder="1"/>
    <xf numFmtId="43" fontId="20" fillId="0" borderId="19" xfId="1" applyFont="1" applyFill="1" applyBorder="1"/>
    <xf numFmtId="43" fontId="20" fillId="0" borderId="25" xfId="1" applyFont="1" applyFill="1" applyBorder="1"/>
    <xf numFmtId="43" fontId="20" fillId="0" borderId="26" xfId="2" applyNumberFormat="1" applyFont="1" applyFill="1" applyBorder="1"/>
    <xf numFmtId="43" fontId="20" fillId="0" borderId="25" xfId="2" applyNumberFormat="1" applyFont="1" applyFill="1" applyBorder="1"/>
    <xf numFmtId="4" fontId="20" fillId="0" borderId="0" xfId="0" applyNumberFormat="1" applyFont="1" applyFill="1"/>
    <xf numFmtId="0" fontId="23" fillId="0" borderId="0" xfId="0" applyFont="1" applyFill="1"/>
    <xf numFmtId="14" fontId="23" fillId="0" borderId="0" xfId="0" applyNumberFormat="1" applyFont="1" applyFill="1" applyAlignment="1">
      <alignment horizontal="left"/>
    </xf>
    <xf numFmtId="0" fontId="24" fillId="0" borderId="0" xfId="0" applyFont="1" applyFill="1" applyBorder="1"/>
    <xf numFmtId="4" fontId="20" fillId="0" borderId="9" xfId="0" applyNumberFormat="1" applyFont="1" applyFill="1" applyBorder="1" applyAlignment="1">
      <alignment horizontal="center"/>
    </xf>
    <xf numFmtId="4" fontId="20" fillId="0" borderId="0" xfId="0" applyNumberFormat="1" applyFont="1" applyFill="1" applyBorder="1" applyAlignment="1">
      <alignment horizontal="center"/>
    </xf>
    <xf numFmtId="4" fontId="20" fillId="0" borderId="11" xfId="0" applyNumberFormat="1" applyFont="1" applyFill="1" applyBorder="1" applyAlignment="1">
      <alignment horizontal="center"/>
    </xf>
    <xf numFmtId="4" fontId="20" fillId="0" borderId="14" xfId="0" applyNumberFormat="1" applyFont="1" applyFill="1" applyBorder="1" applyAlignment="1">
      <alignment horizontal="center"/>
    </xf>
    <xf numFmtId="4" fontId="20" fillId="0" borderId="22" xfId="0" applyNumberFormat="1" applyFont="1" applyFill="1" applyBorder="1" applyAlignment="1">
      <alignment horizontal="center"/>
    </xf>
    <xf numFmtId="4" fontId="20" fillId="0" borderId="27" xfId="0" applyNumberFormat="1" applyFont="1" applyFill="1" applyBorder="1" applyAlignment="1">
      <alignment horizontal="center"/>
    </xf>
    <xf numFmtId="4" fontId="20" fillId="0" borderId="15" xfId="0" applyNumberFormat="1" applyFont="1" applyFill="1" applyBorder="1" applyAlignment="1">
      <alignment horizontal="center"/>
    </xf>
    <xf numFmtId="4" fontId="20" fillId="0" borderId="23" xfId="0" applyNumberFormat="1" applyFont="1" applyFill="1" applyBorder="1" applyAlignment="1">
      <alignment horizontal="center"/>
    </xf>
    <xf numFmtId="4" fontId="20" fillId="0" borderId="24" xfId="0" applyNumberFormat="1" applyFont="1" applyFill="1" applyBorder="1" applyAlignment="1">
      <alignment horizontal="center"/>
    </xf>
    <xf numFmtId="4" fontId="20" fillId="0" borderId="19" xfId="0" applyNumberFormat="1" applyFont="1" applyFill="1" applyBorder="1" applyAlignment="1">
      <alignment horizontal="center"/>
    </xf>
    <xf numFmtId="4" fontId="20" fillId="0" borderId="25" xfId="0" applyNumberFormat="1" applyFont="1" applyFill="1" applyBorder="1" applyAlignment="1">
      <alignment horizontal="center"/>
    </xf>
    <xf numFmtId="4" fontId="20" fillId="0" borderId="26" xfId="0" applyNumberFormat="1" applyFont="1" applyFill="1" applyBorder="1" applyAlignment="1">
      <alignment horizontal="center"/>
    </xf>
    <xf numFmtId="14" fontId="24" fillId="0" borderId="0" xfId="0" applyNumberFormat="1" applyFont="1" applyFill="1"/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15" fontId="11" fillId="8" borderId="20" xfId="0" applyNumberFormat="1" applyFont="1" applyFill="1" applyBorder="1" applyAlignment="1">
      <alignment horizontal="center"/>
    </xf>
    <xf numFmtId="15" fontId="11" fillId="8" borderId="28" xfId="0" applyNumberFormat="1" applyFont="1" applyFill="1" applyBorder="1" applyAlignment="1">
      <alignment horizontal="center"/>
    </xf>
  </cellXfs>
  <cellStyles count="5">
    <cellStyle name="Comma" xfId="1" builtinId="3"/>
    <cellStyle name="Currency" xfId="2" builtinId="4"/>
    <cellStyle name="NewFill" xfId="3"/>
    <cellStyle name="Normal" xfId="0" builtinId="0"/>
    <cellStyle name="Normal_GASCURVESFETCH" xf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1162050</xdr:colOff>
          <xdr:row>0</xdr:row>
          <xdr:rowOff>19050</xdr:rowOff>
        </xdr:from>
        <xdr:to>
          <xdr:col>15</xdr:col>
          <xdr:colOff>428625</xdr:colOff>
          <xdr:row>5</xdr:row>
          <xdr:rowOff>0</xdr:rowOff>
        </xdr:to>
        <xdr:sp macro="" textlink="">
          <xdr:nvSpPr>
            <xdr:cNvPr id="10243" name="Button 3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FF"/>
                  </a:solidFill>
                  <a:latin typeface="Times New Roman"/>
                  <a:cs typeface="Times New Roman"/>
                </a:rPr>
                <a:t>PLEASE DO NOT CHANGE THE FORMAT OF THIS PAGE.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352425</xdr:colOff>
          <xdr:row>15</xdr:row>
          <xdr:rowOff>0</xdr:rowOff>
        </xdr:from>
        <xdr:to>
          <xdr:col>2</xdr:col>
          <xdr:colOff>219075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600075</xdr:colOff>
          <xdr:row>0</xdr:row>
          <xdr:rowOff>66675</xdr:rowOff>
        </xdr:from>
        <xdr:to>
          <xdr:col>17</xdr:col>
          <xdr:colOff>171450</xdr:colOff>
          <xdr:row>0</xdr:row>
          <xdr:rowOff>485775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771525</xdr:colOff>
          <xdr:row>0</xdr:row>
          <xdr:rowOff>66675</xdr:rowOff>
        </xdr:from>
        <xdr:to>
          <xdr:col>17</xdr:col>
          <xdr:colOff>219075</xdr:colOff>
          <xdr:row>0</xdr:row>
          <xdr:rowOff>485775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West%20NatGas%20Prices%20092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Average Basis"/>
      <sheetName val="CurveFetch"/>
      <sheetName val="BasisCurves"/>
      <sheetName val="PowerPrices"/>
      <sheetName val="Procedures"/>
      <sheetName val="Copy Price Macro"/>
    </sheetNames>
    <sheetDataSet>
      <sheetData sheetId="0">
        <row r="28">
          <cell r="M28">
            <v>-7.4999999999999956E-2</v>
          </cell>
          <cell r="P28">
            <v>-7.4999999999999956E-2</v>
          </cell>
          <cell r="R28">
            <v>-0.02</v>
          </cell>
          <cell r="V28">
            <v>0.193</v>
          </cell>
          <cell r="AB28">
            <v>0.24428571428571427</v>
          </cell>
          <cell r="AH28">
            <v>0.42099999999999999</v>
          </cell>
        </row>
        <row r="29">
          <cell r="M29">
            <v>-0.13000000000000012</v>
          </cell>
          <cell r="P29">
            <v>-0.13000000000000012</v>
          </cell>
          <cell r="R29">
            <v>-0.1</v>
          </cell>
          <cell r="S29">
            <v>0</v>
          </cell>
          <cell r="V29">
            <v>-7.000000000000001E-3</v>
          </cell>
          <cell r="W29">
            <v>-7.2999999999999995E-2</v>
          </cell>
          <cell r="Y29">
            <v>-3.0333333333333323E-2</v>
          </cell>
          <cell r="AB29">
            <v>-5.7142857142857143E-3</v>
          </cell>
          <cell r="AC29">
            <v>-6.0000000000000005E-2</v>
          </cell>
          <cell r="AE29">
            <v>9.0000000000000011E-2</v>
          </cell>
          <cell r="AH29">
            <v>0.221</v>
          </cell>
        </row>
        <row r="30">
          <cell r="M30">
            <v>-0.34499999999999997</v>
          </cell>
          <cell r="P30">
            <v>-0.34499999999999997</v>
          </cell>
          <cell r="R30">
            <v>-0.33</v>
          </cell>
          <cell r="S30">
            <v>1.0000000000000009E-2</v>
          </cell>
          <cell r="V30">
            <v>-4.3999999999999997E-2</v>
          </cell>
          <cell r="W30">
            <v>-2.4999999999999998E-2</v>
          </cell>
          <cell r="Y30">
            <v>-4.1999999999999996E-2</v>
          </cell>
          <cell r="AB30">
            <v>-5.0714285571428576E-2</v>
          </cell>
          <cell r="AC30">
            <v>-5.4999999857142857E-2</v>
          </cell>
          <cell r="AE30">
            <v>-8.3333333333333332E-3</v>
          </cell>
          <cell r="AH30">
            <v>0.125</v>
          </cell>
        </row>
        <row r="31">
          <cell r="M31">
            <v>-9.4999999999999973E-2</v>
          </cell>
          <cell r="P31">
            <v>-9.4999999999999973E-2</v>
          </cell>
          <cell r="R31">
            <v>-0.06</v>
          </cell>
          <cell r="S31">
            <v>2.0000000000000004E-2</v>
          </cell>
          <cell r="V31">
            <v>4.9999999999999992E-3</v>
          </cell>
          <cell r="W31">
            <v>-3.3000000000000008E-2</v>
          </cell>
          <cell r="Y31">
            <v>2.999999999999994E-3</v>
          </cell>
          <cell r="AB31">
            <v>0.11000000000000001</v>
          </cell>
          <cell r="AC31">
            <v>-3.5000000000000003E-2</v>
          </cell>
          <cell r="AE31">
            <v>0.18499999999999997</v>
          </cell>
          <cell r="AH31">
            <v>0.126</v>
          </cell>
        </row>
        <row r="33">
          <cell r="M33">
            <v>-0.44500000000000006</v>
          </cell>
          <cell r="P33">
            <v>-0.44500000000000006</v>
          </cell>
          <cell r="R33">
            <v>-0.49</v>
          </cell>
          <cell r="S33">
            <v>0</v>
          </cell>
          <cell r="V33">
            <v>-0.26500000000000001</v>
          </cell>
          <cell r="W33">
            <v>-1.8000000000000044E-2</v>
          </cell>
          <cell r="Y33">
            <v>-0.26466666666666672</v>
          </cell>
          <cell r="AB33">
            <v>-0.37428571428571428</v>
          </cell>
          <cell r="AC33">
            <v>5.0000000000000044E-3</v>
          </cell>
          <cell r="AE33">
            <v>-0.36000000000000004</v>
          </cell>
          <cell r="AH33">
            <v>-0.20499999999999999</v>
          </cell>
        </row>
        <row r="34">
          <cell r="M34">
            <v>-0.22999999999999998</v>
          </cell>
          <cell r="P34">
            <v>-0.22999999999999998</v>
          </cell>
          <cell r="R34">
            <v>-0.20499999999999999</v>
          </cell>
          <cell r="S34">
            <v>0</v>
          </cell>
          <cell r="V34">
            <v>-0.17</v>
          </cell>
          <cell r="W34">
            <v>-1.0000000000000286E-3</v>
          </cell>
          <cell r="Y34">
            <v>-0.15966666666666665</v>
          </cell>
          <cell r="AB34">
            <v>-0.12749999999999997</v>
          </cell>
          <cell r="AC34">
            <v>-2.4999999999999745E-3</v>
          </cell>
          <cell r="AE34">
            <v>-0.1275</v>
          </cell>
          <cell r="AH34">
            <v>-0.125</v>
          </cell>
        </row>
        <row r="35">
          <cell r="M35">
            <v>-0.18500000000000005</v>
          </cell>
          <cell r="P35">
            <v>-0.18500000000000005</v>
          </cell>
          <cell r="R35">
            <v>-0.11</v>
          </cell>
          <cell r="S35">
            <v>0</v>
          </cell>
          <cell r="V35">
            <v>-0.13500000000000001</v>
          </cell>
          <cell r="W35">
            <v>-2.0000000000000018E-3</v>
          </cell>
          <cell r="Y35">
            <v>-0.11966666666666667</v>
          </cell>
          <cell r="AB35">
            <v>-9.2500000000000013E-2</v>
          </cell>
          <cell r="AC35">
            <v>-2.50000000000003E-3</v>
          </cell>
          <cell r="AE35">
            <v>-9.2499999999999985E-2</v>
          </cell>
          <cell r="AH35">
            <v>-0.11000000000000001</v>
          </cell>
        </row>
        <row r="36">
          <cell r="M36">
            <v>-0.10499999999999998</v>
          </cell>
          <cell r="P36">
            <v>-0.10499999999999998</v>
          </cell>
          <cell r="R36">
            <v>-0.13</v>
          </cell>
          <cell r="S36">
            <v>0</v>
          </cell>
          <cell r="V36">
            <v>-0.13</v>
          </cell>
          <cell r="W36">
            <v>0</v>
          </cell>
          <cell r="Y36">
            <v>-0.12916666666666668</v>
          </cell>
          <cell r="AB36">
            <v>-0.13500000000000001</v>
          </cell>
          <cell r="AC36">
            <v>0</v>
          </cell>
          <cell r="AE36">
            <v>-0.13500000000000001</v>
          </cell>
          <cell r="AH36">
            <v>-0.13999999999999999</v>
          </cell>
        </row>
        <row r="39">
          <cell r="M39">
            <v>-0.5149999999999999</v>
          </cell>
          <cell r="P39">
            <v>-0.5149999999999999</v>
          </cell>
          <cell r="R39">
            <v>-0.61</v>
          </cell>
          <cell r="S39">
            <v>0</v>
          </cell>
          <cell r="V39">
            <v>-0.35799999999999998</v>
          </cell>
          <cell r="W39">
            <v>-1.2000000000000011E-2</v>
          </cell>
          <cell r="Y39">
            <v>-0.36233333333333334</v>
          </cell>
          <cell r="AB39">
            <v>-0.57999999999999996</v>
          </cell>
          <cell r="AC39">
            <v>-4.9999999999998934E-3</v>
          </cell>
          <cell r="AE39">
            <v>-0.57999999999999996</v>
          </cell>
          <cell r="AH39">
            <v>-0.28000000000000003</v>
          </cell>
        </row>
        <row r="40">
          <cell r="M40">
            <v>-0.4850000000000001</v>
          </cell>
          <cell r="P40">
            <v>-0.4850000000000001</v>
          </cell>
          <cell r="R40">
            <v>-0.11</v>
          </cell>
          <cell r="S40">
            <v>0</v>
          </cell>
          <cell r="V40">
            <v>-0.129</v>
          </cell>
          <cell r="W40">
            <v>0</v>
          </cell>
          <cell r="Y40">
            <v>-0.12166666666666666</v>
          </cell>
          <cell r="AB40">
            <v>-0.115</v>
          </cell>
          <cell r="AC40">
            <v>0</v>
          </cell>
          <cell r="AE40">
            <v>-0.115</v>
          </cell>
          <cell r="AH40">
            <v>-0.11000000000000001</v>
          </cell>
        </row>
        <row r="41">
          <cell r="M41">
            <v>-0.4850000000000001</v>
          </cell>
          <cell r="P41">
            <v>-0.4850000000000001</v>
          </cell>
          <cell r="R41">
            <v>-0.5</v>
          </cell>
          <cell r="S41">
            <v>0</v>
          </cell>
          <cell r="V41">
            <v>-2.4999999999999994E-2</v>
          </cell>
          <cell r="W41">
            <v>0</v>
          </cell>
          <cell r="Y41">
            <v>-4.4999999999999991E-2</v>
          </cell>
          <cell r="AB41">
            <v>-0.315</v>
          </cell>
          <cell r="AC41">
            <v>0</v>
          </cell>
          <cell r="AE41">
            <v>-0.315</v>
          </cell>
          <cell r="AH41">
            <v>0.12999999999999998</v>
          </cell>
        </row>
        <row r="42">
          <cell r="M42">
            <v>-0.44799999999999995</v>
          </cell>
          <cell r="P42">
            <v>-0.44799999999999995</v>
          </cell>
          <cell r="R42">
            <v>-0.38353504785291997</v>
          </cell>
          <cell r="S42">
            <v>0</v>
          </cell>
          <cell r="V42">
            <v>-0.45300000000000001</v>
          </cell>
          <cell r="W42">
            <v>0</v>
          </cell>
          <cell r="Y42">
            <v>-0.44500000000000001</v>
          </cell>
          <cell r="AB42">
            <v>-0.46300000000000002</v>
          </cell>
          <cell r="AC42">
            <v>0</v>
          </cell>
          <cell r="AE42">
            <v>-0.46300000000000002</v>
          </cell>
          <cell r="AH42">
            <v>-0.42000000000000004</v>
          </cell>
        </row>
        <row r="43">
          <cell r="M43">
            <v>-0.66999999999999993</v>
          </cell>
          <cell r="P43">
            <v>-0.66999999999999993</v>
          </cell>
          <cell r="R43">
            <v>-0.78</v>
          </cell>
          <cell r="S43">
            <v>0</v>
          </cell>
          <cell r="V43">
            <v>-0.42799999999999994</v>
          </cell>
          <cell r="W43">
            <v>-1.19999999999999E-2</v>
          </cell>
          <cell r="Y43">
            <v>-0.43233333333333335</v>
          </cell>
          <cell r="AB43">
            <v>-0.70499999999999996</v>
          </cell>
          <cell r="AC43">
            <v>-4.9999999999998934E-3</v>
          </cell>
          <cell r="AE43">
            <v>-0.70499999999999996</v>
          </cell>
          <cell r="AH43">
            <v>-0.36</v>
          </cell>
        </row>
        <row r="49">
          <cell r="L49">
            <v>1.885</v>
          </cell>
          <cell r="O49">
            <v>1.885</v>
          </cell>
          <cell r="R49">
            <v>1.83</v>
          </cell>
          <cell r="V49">
            <v>2.6646000000000005</v>
          </cell>
          <cell r="AB49">
            <v>2.8410000000000002</v>
          </cell>
          <cell r="AH49">
            <v>3.2343999999999999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4" Type="http://schemas.openxmlformats.org/officeDocument/2006/relationships/ctrlProp" Target="../ctrlProps/ctrlProp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L67"/>
  <sheetViews>
    <sheetView showGridLines="0" tabSelected="1" zoomScaleNormal="100" workbookViewId="0">
      <selection activeCell="A6" sqref="A6"/>
    </sheetView>
  </sheetViews>
  <sheetFormatPr defaultRowHeight="12.75" x14ac:dyDescent="0.25"/>
  <cols>
    <col min="1" max="1" width="11" style="63" customWidth="1"/>
    <col min="2" max="2" width="1.140625" style="63" customWidth="1"/>
    <col min="3" max="3" width="16.42578125" style="63" customWidth="1"/>
    <col min="4" max="4" width="0.140625" style="63" customWidth="1"/>
    <col min="5" max="5" width="22.7109375" style="63" hidden="1" customWidth="1"/>
    <col min="6" max="8" width="20.7109375" style="63" hidden="1" customWidth="1"/>
    <col min="9" max="9" width="2.140625" style="63" hidden="1" customWidth="1"/>
    <col min="10" max="10" width="10.85546875" style="63" hidden="1" customWidth="1"/>
    <col min="11" max="11" width="10.85546875" style="32" hidden="1" customWidth="1"/>
    <col min="12" max="13" width="10.7109375" style="32" customWidth="1"/>
    <col min="14" max="15" width="9.85546875" style="32" customWidth="1"/>
    <col min="16" max="16" width="10.7109375" style="32" customWidth="1"/>
    <col min="17" max="17" width="9.85546875" style="32" customWidth="1"/>
    <col min="18" max="18" width="10.7109375" style="32" customWidth="1"/>
    <col min="19" max="20" width="9.85546875" style="32" customWidth="1"/>
    <col min="21" max="21" width="9.85546875" style="32" hidden="1" customWidth="1"/>
    <col min="22" max="22" width="10.7109375" style="32" customWidth="1"/>
    <col min="23" max="24" width="9.85546875" style="32" customWidth="1"/>
    <col min="25" max="25" width="9.85546875" style="32" hidden="1" customWidth="1"/>
    <col min="26" max="26" width="9.85546875" style="32" customWidth="1"/>
    <col min="27" max="27" width="9.85546875" style="32" hidden="1" customWidth="1"/>
    <col min="28" max="28" width="10.7109375" style="32" customWidth="1"/>
    <col min="29" max="30" width="9.85546875" style="32" customWidth="1"/>
    <col min="31" max="31" width="9.85546875" style="32" hidden="1" customWidth="1"/>
    <col min="32" max="32" width="10.7109375" style="32" customWidth="1"/>
    <col min="33" max="33" width="9.85546875" style="32" hidden="1" customWidth="1"/>
    <col min="34" max="34" width="10.7109375" style="32" customWidth="1"/>
    <col min="35" max="35" width="9.85546875" style="32" customWidth="1"/>
    <col min="36" max="36" width="18.42578125" style="33" customWidth="1"/>
    <col min="37" max="37" width="3.7109375" style="32" customWidth="1"/>
    <col min="38" max="38" width="13" style="32" customWidth="1"/>
    <col min="39" max="16384" width="9.140625" style="63"/>
  </cols>
  <sheetData>
    <row r="1" spans="1:38" x14ac:dyDescent="0.25">
      <c r="A1" s="63" t="s">
        <v>79</v>
      </c>
    </row>
    <row r="6" spans="1:38" ht="14.25" customHeight="1" x14ac:dyDescent="0.25">
      <c r="S6" s="93"/>
      <c r="T6" s="93"/>
      <c r="U6" s="93"/>
    </row>
    <row r="7" spans="1:38" ht="18" x14ac:dyDescent="0.25">
      <c r="R7" s="103"/>
      <c r="S7" s="93"/>
      <c r="T7" s="131" t="s">
        <v>159</v>
      </c>
    </row>
    <row r="8" spans="1:38" ht="13.5" thickBot="1" x14ac:dyDescent="0.3"/>
    <row r="9" spans="1:38" ht="13.5" customHeight="1" thickBot="1" x14ac:dyDescent="0.3">
      <c r="C9" s="196" t="s">
        <v>82</v>
      </c>
      <c r="D9" s="197"/>
      <c r="E9" s="197"/>
      <c r="F9" s="197"/>
      <c r="G9" s="197"/>
      <c r="H9" s="197"/>
      <c r="I9" s="197"/>
      <c r="J9" s="197"/>
      <c r="K9" s="197"/>
      <c r="L9" s="197"/>
      <c r="M9" s="197"/>
      <c r="N9" s="197"/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  <c r="AA9" s="197"/>
      <c r="AB9" s="197"/>
      <c r="AC9" s="197"/>
      <c r="AD9" s="197"/>
      <c r="AE9" s="197"/>
      <c r="AF9" s="197"/>
      <c r="AG9" s="197"/>
      <c r="AH9" s="197"/>
      <c r="AI9" s="198"/>
    </row>
    <row r="10" spans="1:38" ht="14.25" customHeight="1" thickBot="1" x14ac:dyDescent="0.3">
      <c r="C10" s="196">
        <f>CurveFetch!E2</f>
        <v>37162</v>
      </c>
      <c r="D10" s="197"/>
      <c r="E10" s="197"/>
      <c r="F10" s="197"/>
      <c r="G10" s="197"/>
      <c r="H10" s="197"/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  <c r="AA10" s="197"/>
      <c r="AB10" s="197"/>
      <c r="AC10" s="197"/>
      <c r="AD10" s="197"/>
      <c r="AE10" s="197"/>
      <c r="AF10" s="197"/>
      <c r="AG10" s="197"/>
      <c r="AH10" s="197"/>
      <c r="AI10" s="198"/>
    </row>
    <row r="11" spans="1:38" x14ac:dyDescent="0.25">
      <c r="C11" s="98"/>
      <c r="D11" s="94"/>
      <c r="E11" s="94"/>
      <c r="F11" s="94"/>
      <c r="G11" s="94"/>
      <c r="H11" s="94"/>
      <c r="I11" s="94"/>
      <c r="J11" s="94"/>
      <c r="K11" s="95" t="s">
        <v>84</v>
      </c>
      <c r="L11" s="95" t="s">
        <v>86</v>
      </c>
      <c r="M11" s="95" t="s">
        <v>86</v>
      </c>
      <c r="N11" s="83" t="s">
        <v>88</v>
      </c>
      <c r="O11" s="95" t="s">
        <v>132</v>
      </c>
      <c r="P11" s="95" t="s">
        <v>132</v>
      </c>
      <c r="Q11" s="83" t="s">
        <v>88</v>
      </c>
      <c r="R11" s="95" t="s">
        <v>3</v>
      </c>
      <c r="S11" s="83" t="s">
        <v>88</v>
      </c>
      <c r="T11" s="95" t="s">
        <v>133</v>
      </c>
      <c r="U11" s="83" t="s">
        <v>88</v>
      </c>
      <c r="V11" s="95" t="s">
        <v>123</v>
      </c>
      <c r="W11" s="83" t="s">
        <v>88</v>
      </c>
      <c r="X11" s="95" t="s">
        <v>134</v>
      </c>
      <c r="Y11" s="83" t="s">
        <v>88</v>
      </c>
      <c r="Z11" s="95" t="s">
        <v>135</v>
      </c>
      <c r="AA11" s="83" t="s">
        <v>88</v>
      </c>
      <c r="AB11" s="95" t="s">
        <v>93</v>
      </c>
      <c r="AC11" s="83" t="s">
        <v>88</v>
      </c>
      <c r="AD11" s="95" t="s">
        <v>136</v>
      </c>
      <c r="AE11" s="83" t="s">
        <v>88</v>
      </c>
      <c r="AF11" s="95" t="s">
        <v>133</v>
      </c>
      <c r="AG11" s="83" t="s">
        <v>88</v>
      </c>
      <c r="AH11" s="95" t="s">
        <v>125</v>
      </c>
      <c r="AI11" s="83" t="s">
        <v>88</v>
      </c>
    </row>
    <row r="12" spans="1:38" ht="14.25" customHeight="1" thickBot="1" x14ac:dyDescent="0.3">
      <c r="C12" s="99"/>
      <c r="D12" s="96"/>
      <c r="E12" s="96"/>
      <c r="F12" s="96"/>
      <c r="G12" s="96"/>
      <c r="H12" s="96"/>
      <c r="I12" s="96"/>
      <c r="J12" s="96"/>
      <c r="K12" s="97" t="s">
        <v>85</v>
      </c>
      <c r="L12" s="97" t="s">
        <v>131</v>
      </c>
      <c r="M12" s="97" t="s">
        <v>83</v>
      </c>
      <c r="N12" s="84"/>
      <c r="O12" s="97" t="s">
        <v>131</v>
      </c>
      <c r="P12" s="97" t="s">
        <v>83</v>
      </c>
      <c r="Q12" s="84"/>
      <c r="R12" s="97">
        <f>R25</f>
        <v>37165</v>
      </c>
      <c r="S12" s="84"/>
      <c r="T12" s="121">
        <v>2001</v>
      </c>
      <c r="U12" s="84"/>
      <c r="V12" s="97" t="s">
        <v>87</v>
      </c>
      <c r="W12" s="84"/>
      <c r="X12" s="121">
        <v>2002</v>
      </c>
      <c r="Y12" s="84"/>
      <c r="Z12" s="121">
        <v>2002</v>
      </c>
      <c r="AA12" s="84"/>
      <c r="AB12" s="97" t="s">
        <v>94</v>
      </c>
      <c r="AC12" s="84"/>
      <c r="AD12" s="121">
        <v>2002</v>
      </c>
      <c r="AE12" s="84"/>
      <c r="AF12" s="121">
        <v>2002</v>
      </c>
      <c r="AG12" s="84"/>
      <c r="AH12" s="97" t="s">
        <v>124</v>
      </c>
      <c r="AI12" s="84"/>
    </row>
    <row r="13" spans="1:38" ht="14.25" customHeight="1" thickBot="1" x14ac:dyDescent="0.3">
      <c r="C13" s="196" t="s">
        <v>156</v>
      </c>
      <c r="D13" s="197"/>
      <c r="E13" s="197"/>
      <c r="F13" s="197"/>
      <c r="G13" s="197"/>
      <c r="H13" s="197"/>
      <c r="I13" s="197"/>
      <c r="J13" s="197"/>
      <c r="K13" s="197"/>
      <c r="L13" s="197"/>
      <c r="M13" s="197"/>
      <c r="N13" s="197"/>
      <c r="O13" s="197"/>
      <c r="P13" s="197"/>
      <c r="Q13" s="197"/>
      <c r="R13" s="197"/>
      <c r="S13" s="197"/>
      <c r="T13" s="197"/>
      <c r="U13" s="197"/>
      <c r="V13" s="197"/>
      <c r="W13" s="197"/>
      <c r="X13" s="197"/>
      <c r="Y13" s="197"/>
      <c r="Z13" s="197"/>
      <c r="AA13" s="197"/>
      <c r="AB13" s="197"/>
      <c r="AC13" s="197"/>
      <c r="AD13" s="197"/>
      <c r="AE13" s="197"/>
      <c r="AF13" s="197"/>
      <c r="AG13" s="197"/>
      <c r="AH13" s="197"/>
      <c r="AI13" s="198"/>
    </row>
    <row r="14" spans="1:38" s="34" customFormat="1" ht="12" hidden="1" customHeight="1" x14ac:dyDescent="0.25">
      <c r="C14" s="53"/>
      <c r="D14" s="54"/>
      <c r="E14" s="54"/>
      <c r="F14" s="55" t="s">
        <v>62</v>
      </c>
      <c r="G14" s="55" t="s">
        <v>65</v>
      </c>
      <c r="H14" s="55" t="s">
        <v>66</v>
      </c>
      <c r="I14" s="54"/>
      <c r="J14" s="54"/>
      <c r="K14" s="56"/>
      <c r="L14" s="56"/>
      <c r="M14" s="56"/>
      <c r="N14" s="85"/>
      <c r="O14" s="114"/>
      <c r="P14" s="56"/>
      <c r="Q14" s="85"/>
      <c r="R14" s="56"/>
      <c r="S14" s="85"/>
      <c r="T14" s="114"/>
      <c r="U14" s="122"/>
      <c r="V14" s="56"/>
      <c r="W14" s="85"/>
      <c r="X14" s="114"/>
      <c r="Y14" s="85"/>
      <c r="Z14" s="114"/>
      <c r="AA14" s="85"/>
      <c r="AB14" s="56"/>
      <c r="AC14" s="85"/>
      <c r="AD14" s="114"/>
      <c r="AE14" s="85"/>
      <c r="AF14" s="56"/>
      <c r="AG14" s="85"/>
      <c r="AH14" s="56"/>
      <c r="AI14" s="85"/>
      <c r="AJ14" s="36"/>
      <c r="AK14" s="35"/>
      <c r="AL14" s="35"/>
    </row>
    <row r="15" spans="1:38" hidden="1" x14ac:dyDescent="0.25">
      <c r="C15" s="64"/>
      <c r="D15" s="65"/>
      <c r="E15" s="57" t="s">
        <v>1</v>
      </c>
      <c r="F15" s="37" t="s">
        <v>59</v>
      </c>
      <c r="G15" s="37">
        <v>13</v>
      </c>
      <c r="H15" s="37" t="s">
        <v>63</v>
      </c>
      <c r="I15" s="65"/>
      <c r="J15" s="65"/>
      <c r="K15" s="76">
        <f>CurveFetch!E2</f>
        <v>37162</v>
      </c>
      <c r="L15" s="52"/>
      <c r="M15" s="52"/>
      <c r="N15" s="86"/>
      <c r="O15" s="115"/>
      <c r="P15" s="52"/>
      <c r="Q15" s="86"/>
      <c r="R15" s="52"/>
      <c r="S15" s="86"/>
      <c r="T15" s="115"/>
      <c r="U15" s="123"/>
      <c r="V15" s="52"/>
      <c r="W15" s="86"/>
      <c r="X15" s="115"/>
      <c r="Y15" s="86"/>
      <c r="Z15" s="115"/>
      <c r="AA15" s="86"/>
      <c r="AB15" s="52"/>
      <c r="AC15" s="86"/>
      <c r="AD15" s="115"/>
      <c r="AE15" s="86"/>
      <c r="AF15" s="52"/>
      <c r="AG15" s="86"/>
      <c r="AH15" s="52"/>
      <c r="AI15" s="86"/>
    </row>
    <row r="16" spans="1:38" hidden="1" x14ac:dyDescent="0.25">
      <c r="C16" s="64"/>
      <c r="D16" s="65"/>
      <c r="E16" s="57"/>
      <c r="F16" s="37"/>
      <c r="G16" s="37"/>
      <c r="H16" s="37"/>
      <c r="I16" s="65"/>
      <c r="J16" s="65"/>
      <c r="K16" s="52"/>
      <c r="L16" s="52"/>
      <c r="M16" s="52"/>
      <c r="N16" s="86"/>
      <c r="O16" s="115"/>
      <c r="P16" s="52"/>
      <c r="Q16" s="86"/>
      <c r="R16" s="52"/>
      <c r="S16" s="86"/>
      <c r="T16" s="115"/>
      <c r="U16" s="123"/>
      <c r="V16" s="52"/>
      <c r="W16" s="86"/>
      <c r="X16" s="115"/>
      <c r="Y16" s="86"/>
      <c r="Z16" s="115"/>
      <c r="AA16" s="86"/>
      <c r="AB16" s="52"/>
      <c r="AC16" s="86"/>
      <c r="AD16" s="115"/>
      <c r="AE16" s="86"/>
      <c r="AF16" s="52"/>
      <c r="AG16" s="86"/>
      <c r="AH16" s="52"/>
      <c r="AI16" s="86"/>
    </row>
    <row r="17" spans="3:38" hidden="1" x14ac:dyDescent="0.25">
      <c r="C17" s="64"/>
      <c r="D17" s="65"/>
      <c r="E17" s="57"/>
      <c r="F17" s="37"/>
      <c r="G17" s="37"/>
      <c r="H17" s="37"/>
      <c r="I17" s="65"/>
      <c r="J17" s="65"/>
      <c r="K17" s="52"/>
      <c r="L17" s="52"/>
      <c r="M17" s="52"/>
      <c r="N17" s="86"/>
      <c r="O17" s="115"/>
      <c r="P17" s="52"/>
      <c r="Q17" s="86"/>
      <c r="R17" s="52"/>
      <c r="S17" s="86"/>
      <c r="T17" s="115"/>
      <c r="U17" s="123"/>
      <c r="V17" s="52"/>
      <c r="W17" s="86"/>
      <c r="X17" s="115"/>
      <c r="Y17" s="86"/>
      <c r="Z17" s="115"/>
      <c r="AA17" s="86"/>
      <c r="AB17" s="52"/>
      <c r="AC17" s="86"/>
      <c r="AD17" s="115"/>
      <c r="AE17" s="86"/>
      <c r="AF17" s="52"/>
      <c r="AG17" s="86"/>
      <c r="AH17" s="52"/>
      <c r="AI17" s="86"/>
    </row>
    <row r="18" spans="3:38" ht="13.5" hidden="1" customHeight="1" x14ac:dyDescent="0.25">
      <c r="C18" s="64"/>
      <c r="D18" s="65"/>
      <c r="E18" s="57"/>
      <c r="F18" s="37"/>
      <c r="G18" s="37"/>
      <c r="H18" s="37"/>
      <c r="I18" s="65"/>
      <c r="J18" s="65"/>
      <c r="K18" s="52"/>
      <c r="L18" s="52"/>
      <c r="M18" s="52"/>
      <c r="N18" s="86"/>
      <c r="O18" s="115"/>
      <c r="P18" s="52"/>
      <c r="Q18" s="86"/>
      <c r="R18" s="52"/>
      <c r="S18" s="86"/>
      <c r="T18" s="115"/>
      <c r="U18" s="123"/>
      <c r="V18" s="52"/>
      <c r="W18" s="86"/>
      <c r="X18" s="115"/>
      <c r="Y18" s="86"/>
      <c r="Z18" s="115"/>
      <c r="AA18" s="86"/>
      <c r="AB18" s="52"/>
      <c r="AC18" s="86"/>
      <c r="AD18" s="115"/>
      <c r="AE18" s="86"/>
      <c r="AF18" s="52"/>
      <c r="AG18" s="86"/>
      <c r="AH18" s="52"/>
      <c r="AI18" s="86"/>
    </row>
    <row r="19" spans="3:38" ht="13.5" hidden="1" customHeight="1" x14ac:dyDescent="0.25">
      <c r="C19" s="64"/>
      <c r="D19" s="65"/>
      <c r="E19" s="57"/>
      <c r="F19" s="37"/>
      <c r="G19" s="37"/>
      <c r="H19" s="37"/>
      <c r="I19" s="65"/>
      <c r="J19" s="65"/>
      <c r="K19" s="52"/>
      <c r="L19" s="52"/>
      <c r="M19" s="52"/>
      <c r="N19" s="86"/>
      <c r="O19" s="115"/>
      <c r="P19" s="52"/>
      <c r="Q19" s="86"/>
      <c r="R19" s="52"/>
      <c r="S19" s="86"/>
      <c r="T19" s="115"/>
      <c r="U19" s="123"/>
      <c r="V19" s="52"/>
      <c r="W19" s="86"/>
      <c r="X19" s="115"/>
      <c r="Y19" s="86"/>
      <c r="Z19" s="115"/>
      <c r="AA19" s="86"/>
      <c r="AB19" s="52"/>
      <c r="AC19" s="86"/>
      <c r="AD19" s="115"/>
      <c r="AE19" s="86"/>
      <c r="AF19" s="52"/>
      <c r="AG19" s="86"/>
      <c r="AH19" s="52"/>
      <c r="AI19" s="86"/>
    </row>
    <row r="20" spans="3:38" hidden="1" x14ac:dyDescent="0.25">
      <c r="C20" s="64"/>
      <c r="D20" s="65"/>
      <c r="E20" s="57"/>
      <c r="F20" s="37"/>
      <c r="G20" s="37"/>
      <c r="H20" s="37"/>
      <c r="I20" s="65"/>
      <c r="J20" s="65"/>
      <c r="K20" s="52"/>
      <c r="L20" s="52"/>
      <c r="M20" s="52"/>
      <c r="N20" s="86"/>
      <c r="O20" s="115"/>
      <c r="P20" s="52"/>
      <c r="Q20" s="86"/>
      <c r="R20" s="52"/>
      <c r="S20" s="86"/>
      <c r="T20" s="115"/>
      <c r="U20" s="123"/>
      <c r="V20" s="52"/>
      <c r="W20" s="86"/>
      <c r="X20" s="115"/>
      <c r="Y20" s="86"/>
      <c r="Z20" s="115"/>
      <c r="AA20" s="86"/>
      <c r="AB20" s="52"/>
      <c r="AC20" s="86"/>
      <c r="AD20" s="115"/>
      <c r="AE20" s="86"/>
      <c r="AF20" s="115"/>
      <c r="AG20" s="86"/>
      <c r="AH20" s="52"/>
      <c r="AI20" s="86"/>
    </row>
    <row r="21" spans="3:38" hidden="1" x14ac:dyDescent="0.25">
      <c r="C21" s="64" t="s">
        <v>75</v>
      </c>
      <c r="D21" s="65"/>
      <c r="E21" s="57" t="s">
        <v>64</v>
      </c>
      <c r="F21" s="37" t="s">
        <v>60</v>
      </c>
      <c r="G21" s="37">
        <v>4</v>
      </c>
      <c r="H21" s="37" t="s">
        <v>9</v>
      </c>
      <c r="I21" s="65"/>
      <c r="J21" s="65"/>
      <c r="K21" s="52"/>
      <c r="L21" s="52"/>
      <c r="M21" s="52"/>
      <c r="N21" s="86"/>
      <c r="O21" s="115"/>
      <c r="P21" s="52"/>
      <c r="Q21" s="86"/>
      <c r="R21" s="52"/>
      <c r="S21" s="86"/>
      <c r="T21" s="115"/>
      <c r="U21" s="123"/>
      <c r="V21" s="52"/>
      <c r="W21" s="86"/>
      <c r="X21" s="115"/>
      <c r="Y21" s="86"/>
      <c r="Z21" s="115"/>
      <c r="AA21" s="86"/>
      <c r="AB21" s="52"/>
      <c r="AC21" s="86"/>
      <c r="AD21" s="115"/>
      <c r="AE21" s="86"/>
      <c r="AF21" s="115"/>
      <c r="AG21" s="86"/>
      <c r="AH21" s="52"/>
      <c r="AI21" s="86"/>
    </row>
    <row r="22" spans="3:38" hidden="1" x14ac:dyDescent="0.25">
      <c r="C22" s="64"/>
      <c r="D22" s="65"/>
      <c r="E22" s="65"/>
      <c r="F22" s="65"/>
      <c r="G22" s="65"/>
      <c r="H22" s="65"/>
      <c r="I22" s="65"/>
      <c r="J22" s="38" t="s">
        <v>64</v>
      </c>
      <c r="K22" s="77"/>
      <c r="L22" s="39"/>
      <c r="M22" s="39"/>
      <c r="N22" s="87"/>
      <c r="O22" s="116"/>
      <c r="P22" s="39" t="b">
        <f>P25=$F$24</f>
        <v>1</v>
      </c>
      <c r="Q22" s="87"/>
      <c r="R22" s="39" t="b">
        <f>MONTH(R25)=$F$24</f>
        <v>0</v>
      </c>
      <c r="S22" s="87"/>
      <c r="T22" s="39" t="b">
        <f>MONTH(T25)=$F$24</f>
        <v>0</v>
      </c>
      <c r="U22" s="124"/>
      <c r="V22" s="39" t="b">
        <f>MONTH(V25)=$F$24</f>
        <v>0</v>
      </c>
      <c r="W22" s="87"/>
      <c r="X22" s="39" t="b">
        <f>MONTH(X25)=$F$24</f>
        <v>0</v>
      </c>
      <c r="Y22" s="87"/>
      <c r="Z22" s="39" t="b">
        <f>MONTH(Z25)=$F$24</f>
        <v>0</v>
      </c>
      <c r="AA22" s="87"/>
      <c r="AB22" s="39" t="b">
        <f>MONTH(AB25)=$F$24</f>
        <v>0</v>
      </c>
      <c r="AC22" s="87"/>
      <c r="AD22" s="39" t="b">
        <f>MONTH(AD25)=$F$24</f>
        <v>0</v>
      </c>
      <c r="AE22" s="87"/>
      <c r="AF22" s="39" t="b">
        <f>MONTH(AF25)=$F$24</f>
        <v>0</v>
      </c>
      <c r="AG22" s="87"/>
      <c r="AH22" s="39" t="b">
        <f>MONTH(AH25)=$F$24</f>
        <v>0</v>
      </c>
      <c r="AI22" s="87"/>
    </row>
    <row r="23" spans="3:38" hidden="1" x14ac:dyDescent="0.25">
      <c r="C23" s="64"/>
      <c r="D23" s="65"/>
      <c r="E23" s="66" t="s">
        <v>69</v>
      </c>
      <c r="F23" s="40" t="s">
        <v>48</v>
      </c>
      <c r="G23" s="58">
        <f ca="1">MATCH(F23,INDIRECT(CONCATENATE($F$21,"!",$G$21,":",$G$21)),0)</f>
        <v>5</v>
      </c>
      <c r="H23" s="65"/>
      <c r="I23" s="65"/>
      <c r="J23" s="65"/>
      <c r="K23" s="52"/>
      <c r="L23" s="51"/>
      <c r="M23" s="51"/>
      <c r="N23" s="88"/>
      <c r="O23" s="117"/>
      <c r="P23" s="51">
        <f ca="1">IF(P$22,MATCH(EOMONTH(P25,0),INDIRECT(CONCATENATE($F$21,"!",$H$21,":",$H$21)),0),MATCH(P25,INDIRECT(CONCATENATE($F$15,"!",$H$15,":",$H$15)),0))</f>
        <v>37</v>
      </c>
      <c r="Q23" s="88"/>
      <c r="R23" s="51">
        <f ca="1">IF(R$22,MATCH(EOMONTH(R25,0),INDIRECT(CONCATENATE($F$21,"!",$H$21,":",$H$21)),0),MATCH(R25,INDIRECT(CONCATENATE($F$15,"!",$H$15,":",$H$15)),0))</f>
        <v>17</v>
      </c>
      <c r="S23" s="88"/>
      <c r="T23" s="51">
        <f ca="1">IF(T$22,MATCH(EOMONTH(T25,0),INDIRECT(CONCATENATE($F$21,"!",$H$21,":",$H$21)),0),MATCH(T25,INDIRECT(CONCATENATE($F$15,"!",$H$15,":",$H$15)),0))</f>
        <v>17</v>
      </c>
      <c r="U23" s="125"/>
      <c r="V23" s="51">
        <f ca="1">IF(V$22,MATCH(EOMONTH(V25,0),INDIRECT(CONCATENATE($F$21,"!",$H$21,":",$H$21)),0),MATCH(V25,INDIRECT(CONCATENATE($F$15,"!",$H$15,":",$H$15)),0))</f>
        <v>18</v>
      </c>
      <c r="W23" s="88"/>
      <c r="X23" s="51">
        <f ca="1">IF(X$22,MATCH(EOMONTH(X25,0),INDIRECT(CONCATENATE($F$21,"!",$H$21,":",$H$21)),0),MATCH(X25,INDIRECT(CONCATENATE($F$15,"!",$H$15,":",$H$15)),0))</f>
        <v>20</v>
      </c>
      <c r="Y23" s="88"/>
      <c r="Z23" s="51">
        <f ca="1">IF(Z$22,MATCH(EOMONTH(Z25,0),INDIRECT(CONCATENATE($F$21,"!",$H$21,":",$H$21)),0),MATCH(Z25,INDIRECT(CONCATENATE($F$15,"!",$H$15,":",$H$15)),0))</f>
        <v>23</v>
      </c>
      <c r="AA23" s="88"/>
      <c r="AB23" s="51">
        <f ca="1">IF(AB$22,MATCH(EOMONTH(AB25,0),INDIRECT(CONCATENATE($F$21,"!",$H$21,":",$H$21)),0),MATCH(AB25,INDIRECT(CONCATENATE($F$15,"!",$H$15,":",$H$15)),0))</f>
        <v>23</v>
      </c>
      <c r="AC23" s="88"/>
      <c r="AD23" s="51">
        <f ca="1">IF(AD$22,MATCH(EOMONTH(AD25,0),INDIRECT(CONCATENATE($F$21,"!",$H$21,":",$H$21)),0),MATCH(AD25,INDIRECT(CONCATENATE($F$15,"!",$H$15,":",$H$15)),0))</f>
        <v>26</v>
      </c>
      <c r="AE23" s="88"/>
      <c r="AF23" s="51">
        <f ca="1">IF(AF$22,MATCH(EOMONTH(AF25,0),INDIRECT(CONCATENATE($F$21,"!",$H$21,":",$H$21)),0),MATCH(AF25,INDIRECT(CONCATENATE($F$15,"!",$H$15,":",$H$15)),0))</f>
        <v>29</v>
      </c>
      <c r="AG23" s="88"/>
      <c r="AH23" s="51">
        <f ca="1">IF(AH$22,MATCH(EOMONTH(AH25,0),INDIRECT(CONCATENATE($F$21,"!",$H$21,":",$H$21)),0),MATCH(AH25,INDIRECT(CONCATENATE($F$15,"!",$H$15,":",$H$15)),0))</f>
        <v>30</v>
      </c>
      <c r="AI23" s="88"/>
    </row>
    <row r="24" spans="3:38" hidden="1" x14ac:dyDescent="0.25">
      <c r="C24" s="64"/>
      <c r="D24" s="65"/>
      <c r="E24" s="66" t="s">
        <v>61</v>
      </c>
      <c r="F24" s="102">
        <v>37135</v>
      </c>
      <c r="G24" s="65"/>
      <c r="H24" s="65"/>
      <c r="I24" s="65"/>
      <c r="J24" s="65"/>
      <c r="K24" s="52"/>
      <c r="L24" s="51"/>
      <c r="M24" s="51"/>
      <c r="N24" s="88"/>
      <c r="O24" s="117"/>
      <c r="P24" s="51">
        <f ca="1">IF(P$22,MATCH(EOMONTH(P26,0),INDIRECT(CONCATENATE($F$21,"!",$H$21,":",$H$21)),0),MATCH(P26,INDIRECT(CONCATENATE($F$15,"!",$H$15,":",$H$15)),0))</f>
        <v>37</v>
      </c>
      <c r="Q24" s="88"/>
      <c r="R24" s="51">
        <f ca="1">IF(R$22,MATCH(EOMONTH(R26,0),INDIRECT(CONCATENATE($F$21,"!",$H$21,":",$H$21)),0),MATCH(R26,INDIRECT(CONCATENATE($F$15,"!",$H$15,":",$H$15)),0))</f>
        <v>17</v>
      </c>
      <c r="S24" s="88"/>
      <c r="T24" s="51">
        <f ca="1">IF(T$22,MATCH(EOMONTH(T26,0),INDIRECT(CONCATENATE($F$21,"!",$H$21,":",$H$21)),0),MATCH(T26,INDIRECT(CONCATENATE($F$15,"!",$H$15,":",$H$15)),0))</f>
        <v>19</v>
      </c>
      <c r="U24" s="125"/>
      <c r="V24" s="51">
        <f ca="1">IF(V$22,MATCH(EOMONTH(V26,0),INDIRECT(CONCATENATE($F$21,"!",$H$21,":",$H$21)),0),MATCH(V26,INDIRECT(CONCATENATE($F$15,"!",$H$15,":",$H$15)),0))</f>
        <v>22</v>
      </c>
      <c r="W24" s="88"/>
      <c r="X24" s="51">
        <f ca="1">IF(X$22,MATCH(EOMONTH(X26,0),INDIRECT(CONCATENATE($F$21,"!",$H$21,":",$H$21)),0),MATCH(X26,INDIRECT(CONCATENATE($F$15,"!",$H$15,":",$H$15)),0))</f>
        <v>22</v>
      </c>
      <c r="Y24" s="88"/>
      <c r="Z24" s="51">
        <f ca="1">IF(Z$22,MATCH(EOMONTH(Z26,0),INDIRECT(CONCATENATE($F$21,"!",$H$21,":",$H$21)),0),MATCH(Z26,INDIRECT(CONCATENATE($F$15,"!",$H$15,":",$H$15)),0))</f>
        <v>25</v>
      </c>
      <c r="AA24" s="88"/>
      <c r="AB24" s="51">
        <f ca="1">IF(AB$22,MATCH(EOMONTH(AB26,0),INDIRECT(CONCATENATE($F$21,"!",$H$21,":",$H$21)),0),MATCH(AB26,INDIRECT(CONCATENATE($F$15,"!",$H$15,":",$H$15)),0))</f>
        <v>29</v>
      </c>
      <c r="AC24" s="88"/>
      <c r="AD24" s="51">
        <f ca="1">IF(AD$22,MATCH(EOMONTH(AD26,0),INDIRECT(CONCATENATE($F$21,"!",$H$21,":",$H$21)),0),MATCH(AD26,INDIRECT(CONCATENATE($F$15,"!",$H$15,":",$H$15)),0))</f>
        <v>28</v>
      </c>
      <c r="AE24" s="88"/>
      <c r="AF24" s="51">
        <f ca="1">IF(AF$22,MATCH(EOMONTH(AF26,0),INDIRECT(CONCATENATE($F$21,"!",$H$21,":",$H$21)),0),MATCH(AF26,INDIRECT(CONCATENATE($F$15,"!",$H$15,":",$H$15)),0))</f>
        <v>31</v>
      </c>
      <c r="AG24" s="88"/>
      <c r="AH24" s="51">
        <f ca="1">IF(AH$22,MATCH(EOMONTH(AH26,0),INDIRECT(CONCATENATE($F$21,"!",$H$21,":",$H$21)),0),MATCH(AH26,INDIRECT(CONCATENATE($F$15,"!",$H$15,":",$H$15)),0))</f>
        <v>34</v>
      </c>
      <c r="AI24" s="88"/>
    </row>
    <row r="25" spans="3:38" hidden="1" x14ac:dyDescent="0.25">
      <c r="C25" s="64"/>
      <c r="D25" s="65"/>
      <c r="E25" s="65"/>
      <c r="F25" s="102">
        <v>37164</v>
      </c>
      <c r="G25" s="65"/>
      <c r="H25" s="65"/>
      <c r="I25" s="65"/>
      <c r="J25" s="67" t="s">
        <v>57</v>
      </c>
      <c r="K25" s="78"/>
      <c r="L25" s="43"/>
      <c r="M25" s="42"/>
      <c r="N25" s="89"/>
      <c r="O25" s="118"/>
      <c r="P25" s="42">
        <f>F24</f>
        <v>37135</v>
      </c>
      <c r="Q25" s="89"/>
      <c r="R25" s="43">
        <v>37165</v>
      </c>
      <c r="S25" s="89"/>
      <c r="T25" s="118">
        <v>37165</v>
      </c>
      <c r="U25" s="126"/>
      <c r="V25" s="43">
        <v>37196</v>
      </c>
      <c r="W25" s="89"/>
      <c r="X25" s="118">
        <v>37257</v>
      </c>
      <c r="Y25" s="89"/>
      <c r="Z25" s="118">
        <v>37347</v>
      </c>
      <c r="AA25" s="89"/>
      <c r="AB25" s="59">
        <v>37347</v>
      </c>
      <c r="AC25" s="89"/>
      <c r="AD25" s="118">
        <v>37438</v>
      </c>
      <c r="AE25" s="89"/>
      <c r="AF25" s="118">
        <v>37530</v>
      </c>
      <c r="AG25" s="89"/>
      <c r="AH25" s="59">
        <v>37561</v>
      </c>
      <c r="AI25" s="89"/>
    </row>
    <row r="26" spans="3:38" hidden="1" x14ac:dyDescent="0.25">
      <c r="C26" s="64"/>
      <c r="D26" s="65"/>
      <c r="E26" s="65"/>
      <c r="F26" s="65"/>
      <c r="G26" s="65"/>
      <c r="H26" s="65"/>
      <c r="I26" s="65"/>
      <c r="J26" s="68" t="s">
        <v>58</v>
      </c>
      <c r="K26" s="79"/>
      <c r="L26" s="45"/>
      <c r="M26" s="44"/>
      <c r="N26" s="90"/>
      <c r="O26" s="119"/>
      <c r="P26" s="44">
        <f>P25</f>
        <v>37135</v>
      </c>
      <c r="Q26" s="90"/>
      <c r="R26" s="45">
        <f>R25</f>
        <v>37165</v>
      </c>
      <c r="S26" s="90"/>
      <c r="T26" s="119">
        <v>37226</v>
      </c>
      <c r="U26" s="127"/>
      <c r="V26" s="45">
        <v>37316</v>
      </c>
      <c r="W26" s="90"/>
      <c r="X26" s="119">
        <v>37316</v>
      </c>
      <c r="Y26" s="90"/>
      <c r="Z26" s="119">
        <v>37408</v>
      </c>
      <c r="AA26" s="90"/>
      <c r="AB26" s="60">
        <v>37530</v>
      </c>
      <c r="AC26" s="90"/>
      <c r="AD26" s="119">
        <v>37500</v>
      </c>
      <c r="AE26" s="90"/>
      <c r="AF26" s="119">
        <v>37591</v>
      </c>
      <c r="AG26" s="90"/>
      <c r="AH26" s="60">
        <v>37681</v>
      </c>
      <c r="AI26" s="90"/>
    </row>
    <row r="27" spans="3:38" hidden="1" x14ac:dyDescent="0.25">
      <c r="C27" s="69" t="s">
        <v>70</v>
      </c>
      <c r="D27" s="70"/>
      <c r="E27" s="71" t="s">
        <v>49</v>
      </c>
      <c r="F27" s="71" t="s">
        <v>1</v>
      </c>
      <c r="G27" s="71"/>
      <c r="H27" s="71"/>
      <c r="I27" s="72"/>
      <c r="J27" s="70"/>
      <c r="K27" s="41"/>
      <c r="L27" s="41"/>
      <c r="M27" s="41"/>
      <c r="N27" s="91"/>
      <c r="O27" s="120"/>
      <c r="P27" s="41"/>
      <c r="Q27" s="91"/>
      <c r="R27" s="41"/>
      <c r="S27" s="91"/>
      <c r="T27" s="120"/>
      <c r="U27" s="128"/>
      <c r="V27" s="41"/>
      <c r="W27" s="91"/>
      <c r="X27" s="120"/>
      <c r="Y27" s="91"/>
      <c r="Z27" s="120"/>
      <c r="AA27" s="91"/>
      <c r="AB27" s="41"/>
      <c r="AC27" s="91"/>
      <c r="AD27" s="120"/>
      <c r="AE27" s="91"/>
      <c r="AF27" s="120"/>
      <c r="AG27" s="91"/>
      <c r="AH27" s="41"/>
      <c r="AI27" s="91"/>
      <c r="AJ27" s="46" t="s">
        <v>67</v>
      </c>
      <c r="AL27" s="46" t="s">
        <v>68</v>
      </c>
    </row>
    <row r="28" spans="3:38" x14ac:dyDescent="0.25">
      <c r="C28" s="100" t="s">
        <v>44</v>
      </c>
      <c r="D28" s="70"/>
      <c r="E28" s="73" t="s">
        <v>44</v>
      </c>
      <c r="F28" s="73" t="s">
        <v>44</v>
      </c>
      <c r="G28" s="73"/>
      <c r="H28" s="73"/>
      <c r="I28" s="73"/>
      <c r="J28" s="70"/>
      <c r="K28" s="80">
        <f>LOOKUP($K$15,CurveFetch!$D$8:$D$1000,CurveFetch!$F$8:$F$1000)</f>
        <v>1.79</v>
      </c>
      <c r="L28" s="62">
        <f>LOOKUP($K$15+1,CurveFetch!D$8:D$1000,CurveFetch!F$8:F$1000)</f>
        <v>1.79</v>
      </c>
      <c r="M28" s="62">
        <f>L28-$L$49</f>
        <v>-9.4999999999999973E-2</v>
      </c>
      <c r="N28" s="129">
        <f>M28-'[4]Gas Average Basis'!M28</f>
        <v>-2.0000000000000018E-2</v>
      </c>
      <c r="O28" s="62">
        <f>LOOKUP($K$15+2,CurveFetch!$D$8:$D$1000,CurveFetch!$F$8:$F$1000)</f>
        <v>1.79</v>
      </c>
      <c r="P28" s="62" t="e">
        <f t="shared" ref="P28:P43" ca="1" si="0">IF(P$22,AveragePrices($F$21,P$23,P$24,$AJ28:$AJ28)-INDIRECT(ADDRESS(P$23,$G$23,,,$F$21)),AveragePrices($F$15,P$23,P$24,$AL28:$AL28))</f>
        <v>#NAME?</v>
      </c>
      <c r="Q28" s="129" t="e">
        <f ca="1">P28-'[4]Gas Average Basis'!P28</f>
        <v>#NAME?</v>
      </c>
      <c r="R28" s="62" t="e">
        <f ca="1">IF(R$22,AveragePrices($F$21,R$23,R$24,$AJ28:$AJ28),AveragePrices($F$15,R$23,R$24,$AL28:$AL28))</f>
        <v>#NAME?</v>
      </c>
      <c r="S28" s="129" t="e">
        <f ca="1">R28-'[4]Gas Average Basis'!R28</f>
        <v>#NAME?</v>
      </c>
      <c r="T28" s="62" t="e">
        <f ca="1">IF(T$22,AveragePrices($F$21,T$23,T$24,$AJ28:$AJ28),AveragePrices($F$15,T$23,T$24,$AL28:$AL28))</f>
        <v>#NAME?</v>
      </c>
      <c r="U28" s="129">
        <v>-4.2999999999999997E-2</v>
      </c>
      <c r="V28" s="62" t="e">
        <f t="shared" ref="V28:V43" ca="1" si="1">IF(V$22,AveragePrices($F$21,V$23,V$24,$AJ28:$AJ28),AveragePrices($F$15,V$23,V$24,$AL28:$AL28))</f>
        <v>#NAME?</v>
      </c>
      <c r="W28" s="129" t="e">
        <f ca="1">V28-'[4]Gas Average Basis'!V28</f>
        <v>#NAME?</v>
      </c>
      <c r="X28" s="62" t="e">
        <f ca="1">IF(X$22,AveragePrices($F$21,X$23,X$24,$AJ28:$AJ28),AveragePrices($F$15,X$23,X$24,$AL28:$AL28))</f>
        <v>#NAME?</v>
      </c>
      <c r="Y28" s="129">
        <v>-4.8300000000000003E-2</v>
      </c>
      <c r="Z28" s="62" t="e">
        <f ca="1">IF(Z$22,AveragePrices($F$21,Z$23,Z$24,$AJ28:$AJ28),AveragePrices($F$15,Z$23,Z$24,$AL28:$AL28))</f>
        <v>#NAME?</v>
      </c>
      <c r="AA28" s="129">
        <v>-0.01</v>
      </c>
      <c r="AB28" s="62" t="e">
        <f ca="1">IF(AB$22,AveragePrices($F$21,AB$23,AB$24,$AJ28:$AJ28),AveragePrices($F$15,AB$23,AB$24,$AL28:$AL28))</f>
        <v>#NAME?</v>
      </c>
      <c r="AC28" s="129" t="e">
        <f ca="1">AB28-'[4]Gas Average Basis'!AB28</f>
        <v>#NAME?</v>
      </c>
      <c r="AD28" s="62" t="e">
        <f ca="1">IF(AD$22,AveragePrices($F$21,AD$23,AD$24,$AJ28:$AJ28),AveragePrices($F$15,AD$23,AD$24,$AL28:$AL28))</f>
        <v>#NAME?</v>
      </c>
      <c r="AE28" s="129">
        <v>-4.4999999999999998E-2</v>
      </c>
      <c r="AF28" s="62" t="e">
        <f ca="1">IF(AF$22,AveragePrices($F$21,AF$23,AF$24,$AJ28:$AJ28),AveragePrices($F$15,AF$23,AF$24,$AL28:$AL28))</f>
        <v>#NAME?</v>
      </c>
      <c r="AG28" s="129">
        <v>-0.03</v>
      </c>
      <c r="AH28" s="62" t="e">
        <f ca="1">IF(AH$22,AveragePrices($F$21,AH$23,AH$24,$AJ28:$AJ28),AveragePrices($F$15,AH$23,AH$24,$AL28:$AL28))</f>
        <v>#NAME?</v>
      </c>
      <c r="AI28" s="92" t="e">
        <f ca="1">AH28-'[4]Gas Average Basis'!AH28</f>
        <v>#NAME?</v>
      </c>
      <c r="AJ28" s="48">
        <f ca="1">IF(E28="","",MATCH(E28,INDIRECT(CONCATENATE($F$21,"!",$G$21,":",$G$21)),0))</f>
        <v>6</v>
      </c>
      <c r="AL28" s="48">
        <f ca="1">IF(F28="","",MATCH(F28,INDIRECT(CONCATENATE($F$15,"!",$G$15,":",$G$15)),0))</f>
        <v>5</v>
      </c>
    </row>
    <row r="29" spans="3:38" x14ac:dyDescent="0.25">
      <c r="C29" s="100" t="s">
        <v>105</v>
      </c>
      <c r="D29" s="70"/>
      <c r="E29" s="73" t="s">
        <v>105</v>
      </c>
      <c r="F29" s="73" t="s">
        <v>105</v>
      </c>
      <c r="G29" s="73"/>
      <c r="H29" s="73"/>
      <c r="I29" s="73"/>
      <c r="J29" s="70"/>
      <c r="K29" s="80">
        <f>LOOKUP($K$15,CurveFetch!$D$8:$D$1000,CurveFetch!$Q$8:$Q$1000)</f>
        <v>1.6950000000000001</v>
      </c>
      <c r="L29" s="62">
        <f>LOOKUP($K$15+1,CurveFetch!D$8:D$1000,CurveFetch!Q$8:Q$1000)</f>
        <v>1.6950000000000001</v>
      </c>
      <c r="M29" s="62">
        <f>L29-$L$49</f>
        <v>-0.18999999999999995</v>
      </c>
      <c r="N29" s="129">
        <f>M29-'[4]Gas Average Basis'!M29</f>
        <v>-5.9999999999999831E-2</v>
      </c>
      <c r="O29" s="62">
        <f>LOOKUP($K$15+2,CurveFetch!$D$8:$D$1000,CurveFetch!$Q$8:$Q$1000)</f>
        <v>1.6950000000000001</v>
      </c>
      <c r="P29" s="62" t="e">
        <f t="shared" ca="1" si="0"/>
        <v>#NAME?</v>
      </c>
      <c r="Q29" s="129" t="e">
        <f ca="1">P29-'[4]Gas Average Basis'!P29</f>
        <v>#NAME?</v>
      </c>
      <c r="R29" s="62" t="e">
        <f ca="1">IF(R$22,AveragePrices($F$21,R$23,R$24,$AJ29:$AJ29),AveragePrices($F$15,R$23,R$24,$AL29:$AL29))</f>
        <v>#NAME?</v>
      </c>
      <c r="S29" s="129" t="e">
        <f ca="1">R29-'[4]Gas Average Basis'!R29</f>
        <v>#NAME?</v>
      </c>
      <c r="T29" s="62" t="e">
        <f ca="1">IF(T$22,AveragePrices($F$21,T$23,T$24,$AJ29:$AJ29),AveragePrices($F$15,T$23,T$24,$AL29:$AL29))</f>
        <v>#NAME?</v>
      </c>
      <c r="U29" s="129" t="e">
        <f ca="1">T29-'[4]Gas Average Basis'!S29</f>
        <v>#NAME?</v>
      </c>
      <c r="V29" s="62" t="e">
        <f t="shared" ca="1" si="1"/>
        <v>#NAME?</v>
      </c>
      <c r="W29" s="129" t="e">
        <f ca="1">V29-'[4]Gas Average Basis'!V29</f>
        <v>#NAME?</v>
      </c>
      <c r="X29" s="62" t="e">
        <f ca="1">IF(X$22,AveragePrices($F$21,X$23,X$24,$AJ29:$AJ29),AveragePrices($F$15,X$23,X$24,$AL29:$AL29))</f>
        <v>#NAME?</v>
      </c>
      <c r="Y29" s="129" t="e">
        <f ca="1">X29-'[4]Gas Average Basis'!W29</f>
        <v>#NAME?</v>
      </c>
      <c r="Z29" s="62" t="e">
        <f ca="1">IF(Z$22,AveragePrices($F$21,Z$23,Z$24,$AJ29:$AJ29),AveragePrices($F$15,Z$23,Z$24,$AL29:$AL29))</f>
        <v>#NAME?</v>
      </c>
      <c r="AA29" s="129" t="e">
        <f ca="1">Z29-'[4]Gas Average Basis'!Y29</f>
        <v>#NAME?</v>
      </c>
      <c r="AB29" s="62" t="e">
        <f ca="1">IF(AB$22,AveragePrices($F$21,AB$23,AB$24,$AJ29:$AJ29),AveragePrices($F$15,AB$23,AB$24,$AL29:$AL29))</f>
        <v>#NAME?</v>
      </c>
      <c r="AC29" s="129" t="e">
        <f ca="1">AB29-'[4]Gas Average Basis'!AB29</f>
        <v>#NAME?</v>
      </c>
      <c r="AD29" s="62" t="e">
        <f ca="1">IF(AD$22,AveragePrices($F$21,AD$23,AD$24,$AJ29:$AJ29),AveragePrices($F$15,AD$23,AD$24,$AL29:$AL29))</f>
        <v>#NAME?</v>
      </c>
      <c r="AE29" s="129" t="e">
        <f ca="1">AD29-'[4]Gas Average Basis'!AC29</f>
        <v>#NAME?</v>
      </c>
      <c r="AF29" s="62" t="e">
        <f ca="1">IF(AF$22,AveragePrices($F$21,AF$23,AF$24,$AJ29:$AJ29),AveragePrices($F$15,AF$23,AF$24,$AL29:$AL29))</f>
        <v>#NAME?</v>
      </c>
      <c r="AG29" s="129" t="e">
        <f ca="1">AF29-'[4]Gas Average Basis'!AE29</f>
        <v>#NAME?</v>
      </c>
      <c r="AH29" s="62" t="e">
        <f ca="1">IF(AH$22,AveragePrices($F$21,AH$23,AH$24,$AJ29:$AJ29),AveragePrices($F$15,AH$23,AH$24,$AL29:$AL29))</f>
        <v>#NAME?</v>
      </c>
      <c r="AI29" s="92" t="e">
        <f ca="1">AH29-'[4]Gas Average Basis'!AH29</f>
        <v>#NAME?</v>
      </c>
      <c r="AJ29" s="49">
        <f ca="1">IF(E29="","",MATCH(E29,INDIRECT(CONCATENATE($F$21,"!",$G$21,":",$G$21)),0))</f>
        <v>17</v>
      </c>
      <c r="AL29" s="49">
        <f ca="1">IF(F29="","",MATCH(F29,INDIRECT(CONCATENATE($F$15,"!",$G$15,":",$G$15)),0))</f>
        <v>16</v>
      </c>
    </row>
    <row r="30" spans="3:38" x14ac:dyDescent="0.25">
      <c r="C30" s="100" t="s">
        <v>45</v>
      </c>
      <c r="D30" s="70"/>
      <c r="E30" s="73" t="s">
        <v>45</v>
      </c>
      <c r="F30" s="73" t="s">
        <v>45</v>
      </c>
      <c r="G30" s="73"/>
      <c r="H30" s="73"/>
      <c r="I30" s="73"/>
      <c r="J30" s="70"/>
      <c r="K30" s="80">
        <f>LOOKUP($K$15,CurveFetch!$D$8:$D$1000,CurveFetch!$G$8:$G$1000)</f>
        <v>1.55</v>
      </c>
      <c r="L30" s="62">
        <f>LOOKUP($K$15+1,CurveFetch!D$8:D$1000,CurveFetch!G$8:G$1000)</f>
        <v>1.55</v>
      </c>
      <c r="M30" s="62">
        <f>L30-$L$49</f>
        <v>-0.33499999999999996</v>
      </c>
      <c r="N30" s="129">
        <f>M30-'[4]Gas Average Basis'!M30</f>
        <v>1.0000000000000009E-2</v>
      </c>
      <c r="O30" s="62">
        <f>LOOKUP($K$15+2,CurveFetch!$D$8:$D$1000,CurveFetch!$G$8:$G$1000)</f>
        <v>1.55</v>
      </c>
      <c r="P30" s="62" t="e">
        <f t="shared" ca="1" si="0"/>
        <v>#NAME?</v>
      </c>
      <c r="Q30" s="129" t="e">
        <f ca="1">P30-'[4]Gas Average Basis'!P30</f>
        <v>#NAME?</v>
      </c>
      <c r="R30" s="62" t="e">
        <f ca="1">IF(R$22,AveragePrices($F$21,R$23,R$24,$AJ30:$AJ30),AveragePrices($F$15,R$23,R$24,$AL30:$AL30))</f>
        <v>#NAME?</v>
      </c>
      <c r="S30" s="129" t="e">
        <f ca="1">R30-'[4]Gas Average Basis'!R30</f>
        <v>#NAME?</v>
      </c>
      <c r="T30" s="62" t="e">
        <f ca="1">IF(T$22,AveragePrices($F$21,T$23,T$24,$AJ30:$AJ30),AveragePrices($F$15,T$23,T$24,$AL30:$AL30))</f>
        <v>#NAME?</v>
      </c>
      <c r="U30" s="129" t="e">
        <f ca="1">T30-'[4]Gas Average Basis'!S30</f>
        <v>#NAME?</v>
      </c>
      <c r="V30" s="62" t="e">
        <f t="shared" ca="1" si="1"/>
        <v>#NAME?</v>
      </c>
      <c r="W30" s="129" t="e">
        <f ca="1">V30-'[4]Gas Average Basis'!V30</f>
        <v>#NAME?</v>
      </c>
      <c r="X30" s="62" t="e">
        <f ca="1">IF(X$22,AveragePrices($F$21,X$23,X$24,$AJ30:$AJ30),AveragePrices($F$15,X$23,X$24,$AL30:$AL30))</f>
        <v>#NAME?</v>
      </c>
      <c r="Y30" s="129" t="e">
        <f ca="1">X30-'[4]Gas Average Basis'!W30</f>
        <v>#NAME?</v>
      </c>
      <c r="Z30" s="62" t="e">
        <f ca="1">IF(Z$22,AveragePrices($F$21,Z$23,Z$24,$AJ30:$AJ30),AveragePrices($F$15,Z$23,Z$24,$AL30:$AL30))</f>
        <v>#NAME?</v>
      </c>
      <c r="AA30" s="129" t="e">
        <f ca="1">Z30-'[4]Gas Average Basis'!Y30</f>
        <v>#NAME?</v>
      </c>
      <c r="AB30" s="62" t="e">
        <f ca="1">IF(AB$22,AveragePrices($F$21,AB$23,AB$24,$AJ30:$AJ30),AveragePrices($F$15,AB$23,AB$24,$AL30:$AL30))</f>
        <v>#NAME?</v>
      </c>
      <c r="AC30" s="129" t="e">
        <f ca="1">AB30-'[4]Gas Average Basis'!AB30</f>
        <v>#NAME?</v>
      </c>
      <c r="AD30" s="62" t="e">
        <f ca="1">IF(AD$22,AveragePrices($F$21,AD$23,AD$24,$AJ30:$AJ30),AveragePrices($F$15,AD$23,AD$24,$AL30:$AL30))</f>
        <v>#NAME?</v>
      </c>
      <c r="AE30" s="129" t="e">
        <f ca="1">AD30-'[4]Gas Average Basis'!AC30</f>
        <v>#NAME?</v>
      </c>
      <c r="AF30" s="62" t="e">
        <f ca="1">IF(AF$22,AveragePrices($F$21,AF$23,AF$24,$AJ30:$AJ30),AveragePrices($F$15,AF$23,AF$24,$AL30:$AL30))</f>
        <v>#NAME?</v>
      </c>
      <c r="AG30" s="129" t="e">
        <f ca="1">AF30-'[4]Gas Average Basis'!AE30</f>
        <v>#NAME?</v>
      </c>
      <c r="AH30" s="62" t="e">
        <f ca="1">IF(AH$22,AveragePrices($F$21,AH$23,AH$24,$AJ30:$AJ30),AveragePrices($F$15,AH$23,AH$24,$AL30:$AL30))</f>
        <v>#NAME?</v>
      </c>
      <c r="AI30" s="92" t="e">
        <f ca="1">AH30-'[4]Gas Average Basis'!AH30</f>
        <v>#NAME?</v>
      </c>
      <c r="AJ30" s="49">
        <f ca="1">IF(E30="","",MATCH(E30,INDIRECT(CONCATENATE($F$21,"!",$G$21,":",$G$21)),0))</f>
        <v>7</v>
      </c>
      <c r="AL30" s="49">
        <f ca="1">IF(F30="","",MATCH(F30,INDIRECT(CONCATENATE($F$15,"!",$G$15,":",$G$15)),0))</f>
        <v>6</v>
      </c>
    </row>
    <row r="31" spans="3:38" ht="13.5" thickBot="1" x14ac:dyDescent="0.3">
      <c r="C31" s="100" t="s">
        <v>46</v>
      </c>
      <c r="D31" s="70"/>
      <c r="E31" s="73" t="s">
        <v>46</v>
      </c>
      <c r="F31" s="73" t="s">
        <v>46</v>
      </c>
      <c r="G31" s="73"/>
      <c r="H31" s="73"/>
      <c r="I31" s="73"/>
      <c r="J31" s="70"/>
      <c r="K31" s="80">
        <f>LOOKUP($K$15,CurveFetch!$D$8:$D$1000,CurveFetch!$H$8:$H$1000)</f>
        <v>1.7949999999999999</v>
      </c>
      <c r="L31" s="62">
        <f>LOOKUP($K$15+1,CurveFetch!D$8:D$1000,CurveFetch!H$8:H$1000)</f>
        <v>1.7949999999999999</v>
      </c>
      <c r="M31" s="62">
        <f>L31-$L$49</f>
        <v>-9.000000000000008E-2</v>
      </c>
      <c r="N31" s="129">
        <f>M31-'[4]Gas Average Basis'!M31</f>
        <v>4.9999999999998934E-3</v>
      </c>
      <c r="O31" s="62">
        <f>LOOKUP($K$15+2,CurveFetch!$D$8:$D$1000,CurveFetch!$H$8:$H$1000)</f>
        <v>1.7949999999999999</v>
      </c>
      <c r="P31" s="62" t="e">
        <f t="shared" ca="1" si="0"/>
        <v>#NAME?</v>
      </c>
      <c r="Q31" s="129" t="e">
        <f ca="1">P31-'[4]Gas Average Basis'!P31</f>
        <v>#NAME?</v>
      </c>
      <c r="R31" s="62" t="e">
        <f ca="1">IF(R$22,AveragePrices($F$21,R$23,R$24,$AJ31:$AJ31),AveragePrices($F$15,R$23,R$24,$AL31:$AL31))</f>
        <v>#NAME?</v>
      </c>
      <c r="S31" s="129" t="e">
        <f ca="1">R31-'[4]Gas Average Basis'!R31</f>
        <v>#NAME?</v>
      </c>
      <c r="T31" s="62" t="e">
        <f ca="1">IF(T$22,AveragePrices($F$21,T$23,T$24,$AJ31:$AJ31),AveragePrices($F$15,T$23,T$24,$AL31:$AL31))</f>
        <v>#NAME?</v>
      </c>
      <c r="U31" s="129" t="e">
        <f ca="1">T31-'[4]Gas Average Basis'!S31</f>
        <v>#NAME?</v>
      </c>
      <c r="V31" s="62" t="e">
        <f t="shared" ca="1" si="1"/>
        <v>#NAME?</v>
      </c>
      <c r="W31" s="129" t="e">
        <f ca="1">V31-'[4]Gas Average Basis'!V31</f>
        <v>#NAME?</v>
      </c>
      <c r="X31" s="62" t="e">
        <f ca="1">IF(X$22,AveragePrices($F$21,X$23,X$24,$AJ31:$AJ31),AveragePrices($F$15,X$23,X$24,$AL31:$AL31))</f>
        <v>#NAME?</v>
      </c>
      <c r="Y31" s="129" t="e">
        <f ca="1">X31-'[4]Gas Average Basis'!W31</f>
        <v>#NAME?</v>
      </c>
      <c r="Z31" s="62" t="e">
        <f ca="1">IF(Z$22,AveragePrices($F$21,Z$23,Z$24,$AJ31:$AJ31),AveragePrices($F$15,Z$23,Z$24,$AL31:$AL31))</f>
        <v>#NAME?</v>
      </c>
      <c r="AA31" s="129" t="e">
        <f ca="1">Z31-'[4]Gas Average Basis'!Y31</f>
        <v>#NAME?</v>
      </c>
      <c r="AB31" s="62" t="e">
        <f ca="1">IF(AB$22,AveragePrices($F$21,AB$23,AB$24,$AJ31:$AJ31),AveragePrices($F$15,AB$23,AB$24,$AL31:$AL31))</f>
        <v>#NAME?</v>
      </c>
      <c r="AC31" s="129" t="e">
        <f ca="1">AB31-'[4]Gas Average Basis'!AB31</f>
        <v>#NAME?</v>
      </c>
      <c r="AD31" s="62" t="e">
        <f ca="1">IF(AD$22,AveragePrices($F$21,AD$23,AD$24,$AJ31:$AJ31),AveragePrices($F$15,AD$23,AD$24,$AL31:$AL31))</f>
        <v>#NAME?</v>
      </c>
      <c r="AE31" s="129" t="e">
        <f ca="1">AD31-'[4]Gas Average Basis'!AC31</f>
        <v>#NAME?</v>
      </c>
      <c r="AF31" s="62" t="e">
        <f ca="1">IF(AF$22,AveragePrices($F$21,AF$23,AF$24,$AJ31:$AJ31),AveragePrices($F$15,AF$23,AF$24,$AL31:$AL31))</f>
        <v>#NAME?</v>
      </c>
      <c r="AG31" s="129" t="e">
        <f ca="1">AF31-'[4]Gas Average Basis'!AE31</f>
        <v>#NAME?</v>
      </c>
      <c r="AH31" s="62" t="e">
        <f ca="1">IF(AH$22,AveragePrices($F$21,AH$23,AH$24,$AJ31:$AJ31),AveragePrices($F$15,AH$23,AH$24,$AL31:$AL31))</f>
        <v>#NAME?</v>
      </c>
      <c r="AI31" s="92" t="e">
        <f ca="1">AH31-'[4]Gas Average Basis'!AH31</f>
        <v>#NAME?</v>
      </c>
      <c r="AJ31" s="49">
        <f ca="1">IF(E31="","",MATCH(E31,INDIRECT(CONCATENATE($F$21,"!",$G$21,":",$G$21)),0))</f>
        <v>8</v>
      </c>
      <c r="AL31" s="49">
        <f ca="1">IF(F31="","",MATCH(F31,INDIRECT(CONCATENATE($F$15,"!",$G$15,":",$G$15)),0))</f>
        <v>7</v>
      </c>
    </row>
    <row r="32" spans="3:38" ht="14.25" customHeight="1" thickBot="1" x14ac:dyDescent="0.3">
      <c r="C32" s="196" t="s">
        <v>110</v>
      </c>
      <c r="D32" s="197"/>
      <c r="E32" s="197"/>
      <c r="F32" s="197"/>
      <c r="G32" s="197"/>
      <c r="H32" s="197"/>
      <c r="I32" s="197"/>
      <c r="J32" s="197"/>
      <c r="K32" s="197"/>
      <c r="L32" s="197"/>
      <c r="M32" s="197"/>
      <c r="N32" s="197"/>
      <c r="O32" s="197"/>
      <c r="P32" s="197"/>
      <c r="Q32" s="197"/>
      <c r="R32" s="197"/>
      <c r="S32" s="197"/>
      <c r="T32" s="197"/>
      <c r="U32" s="197"/>
      <c r="V32" s="197"/>
      <c r="W32" s="197"/>
      <c r="X32" s="197"/>
      <c r="Y32" s="197"/>
      <c r="Z32" s="197"/>
      <c r="AA32" s="197"/>
      <c r="AB32" s="197"/>
      <c r="AC32" s="197"/>
      <c r="AD32" s="197"/>
      <c r="AE32" s="197"/>
      <c r="AF32" s="197"/>
      <c r="AG32" s="197"/>
      <c r="AH32" s="197"/>
      <c r="AI32" s="199"/>
      <c r="AJ32" s="49"/>
      <c r="AL32" s="49"/>
    </row>
    <row r="33" spans="3:38" x14ac:dyDescent="0.25">
      <c r="C33" s="100" t="s">
        <v>50</v>
      </c>
      <c r="D33" s="70"/>
      <c r="E33" s="73" t="s">
        <v>47</v>
      </c>
      <c r="F33" s="73" t="s">
        <v>47</v>
      </c>
      <c r="G33" s="73"/>
      <c r="H33" s="73"/>
      <c r="I33" s="73"/>
      <c r="J33" s="70"/>
      <c r="K33" s="80">
        <f>LOOKUP($K$15,CurveFetch!$D$8:$D$1000,CurveFetch!$K$8:$K$1000)</f>
        <v>1.4</v>
      </c>
      <c r="L33" s="62">
        <f>LOOKUP($K$15+1,CurveFetch!D$8:D$1000,CurveFetch!K$8:K$1000)</f>
        <v>1.4</v>
      </c>
      <c r="M33" s="62">
        <f>L33-$L$49</f>
        <v>-0.4850000000000001</v>
      </c>
      <c r="N33" s="129">
        <f>M33-'[4]Gas Average Basis'!M33</f>
        <v>-4.0000000000000036E-2</v>
      </c>
      <c r="O33" s="62">
        <f>LOOKUP($K$15+2,CurveFetch!$D$8:$D$1000,CurveFetch!$K$8:$K$1000)</f>
        <v>1.4</v>
      </c>
      <c r="P33" s="62" t="e">
        <f t="shared" ca="1" si="0"/>
        <v>#NAME?</v>
      </c>
      <c r="Q33" s="129" t="e">
        <f ca="1">P33-'[4]Gas Average Basis'!P33</f>
        <v>#NAME?</v>
      </c>
      <c r="R33" s="62" t="e">
        <f ca="1">IF(R$22,AveragePrices($F$21,R$23,R$24,$AJ33:$AJ33),AveragePrices($F$15,R$23,R$24,$AL33:$AL33))</f>
        <v>#NAME?</v>
      </c>
      <c r="S33" s="129" t="e">
        <f ca="1">R33-'[4]Gas Average Basis'!R33</f>
        <v>#NAME?</v>
      </c>
      <c r="T33" s="62" t="e">
        <f ca="1">IF(T$22,AveragePrices($F$21,T$23,T$24,$AJ33:$AJ33),AveragePrices($F$15,T$23,T$24,$AL33:$AL33))</f>
        <v>#NAME?</v>
      </c>
      <c r="U33" s="129" t="e">
        <f ca="1">T33-'[4]Gas Average Basis'!S33</f>
        <v>#NAME?</v>
      </c>
      <c r="V33" s="62" t="e">
        <f t="shared" ca="1" si="1"/>
        <v>#NAME?</v>
      </c>
      <c r="W33" s="129" t="e">
        <f ca="1">V33-'[4]Gas Average Basis'!V33</f>
        <v>#NAME?</v>
      </c>
      <c r="X33" s="62" t="e">
        <f ca="1">IF(X$22,AveragePrices($F$21,X$23,X$24,$AJ33:$AJ33),AveragePrices($F$15,X$23,X$24,$AL33:$AL33))</f>
        <v>#NAME?</v>
      </c>
      <c r="Y33" s="129" t="e">
        <f ca="1">X33-'[4]Gas Average Basis'!W33</f>
        <v>#NAME?</v>
      </c>
      <c r="Z33" s="62" t="e">
        <f ca="1">IF(Z$22,AveragePrices($F$21,Z$23,Z$24,$AJ33:$AJ33),AveragePrices($F$15,Z$23,Z$24,$AL33:$AL33))</f>
        <v>#NAME?</v>
      </c>
      <c r="AA33" s="129" t="e">
        <f ca="1">Z33-'[4]Gas Average Basis'!Y33</f>
        <v>#NAME?</v>
      </c>
      <c r="AB33" s="62" t="e">
        <f ca="1">IF(AB$22,AveragePrices($F$21,AB$23,AB$24,$AJ33:$AJ33),AveragePrices($F$15,AB$23,AB$24,$AL33:$AL33))</f>
        <v>#NAME?</v>
      </c>
      <c r="AC33" s="129" t="e">
        <f ca="1">AB33-'[4]Gas Average Basis'!AB33</f>
        <v>#NAME?</v>
      </c>
      <c r="AD33" s="62" t="e">
        <f ca="1">IF(AD$22,AveragePrices($F$21,AD$23,AD$24,$AJ33:$AJ33),AveragePrices($F$15,AD$23,AD$24,$AL33:$AL33))</f>
        <v>#NAME?</v>
      </c>
      <c r="AE33" s="129" t="e">
        <f ca="1">AD33-'[4]Gas Average Basis'!AC33</f>
        <v>#NAME?</v>
      </c>
      <c r="AF33" s="62" t="e">
        <f ca="1">IF(AF$22,AveragePrices($F$21,AF$23,AF$24,$AJ33:$AJ33),AveragePrices($F$15,AF$23,AF$24,$AL33:$AL33))</f>
        <v>#NAME?</v>
      </c>
      <c r="AG33" s="129" t="e">
        <f ca="1">AF33-'[4]Gas Average Basis'!AE33</f>
        <v>#NAME?</v>
      </c>
      <c r="AH33" s="62" t="e">
        <f ca="1">IF(AH$22,AveragePrices($F$21,AH$23,AH$24,$AJ33:$AJ33),AveragePrices($F$15,AH$23,AH$24,$AL33:$AL33))</f>
        <v>#NAME?</v>
      </c>
      <c r="AI33" s="92" t="e">
        <f ca="1">AH33-'[4]Gas Average Basis'!AH33</f>
        <v>#NAME?</v>
      </c>
      <c r="AJ33" s="49">
        <f ca="1">IF(E33="","",MATCH(E33,INDIRECT(CONCATENATE($F$21,"!",$G$21,":",$G$21)),0))</f>
        <v>11</v>
      </c>
      <c r="AL33" s="49">
        <f t="shared" ref="AL33:AL40" ca="1" si="2">IF(F33="","",MATCH(F33,INDIRECT(CONCATENATE($F$15,"!",$G$15,":",$G$15)),0))</f>
        <v>10</v>
      </c>
    </row>
    <row r="34" spans="3:38" x14ac:dyDescent="0.25">
      <c r="C34" s="100" t="s">
        <v>106</v>
      </c>
      <c r="D34" s="70"/>
      <c r="E34" s="73" t="s">
        <v>107</v>
      </c>
      <c r="F34" s="73" t="s">
        <v>107</v>
      </c>
      <c r="G34" s="73"/>
      <c r="H34" s="73"/>
      <c r="I34" s="73"/>
      <c r="J34" s="70"/>
      <c r="K34" s="80">
        <f>LOOKUP($K$15,CurveFetch!$D$8:$D$1000,CurveFetch!$R$8:$R$1000)</f>
        <v>1.655</v>
      </c>
      <c r="L34" s="62">
        <f>LOOKUP($K$15+1,CurveFetch!D$8:D$1000,CurveFetch!R$8:R$1000)</f>
        <v>1.655</v>
      </c>
      <c r="M34" s="62">
        <f>L34-$L$49</f>
        <v>-0.22999999999999998</v>
      </c>
      <c r="N34" s="129">
        <f>M34-'[4]Gas Average Basis'!M34</f>
        <v>0</v>
      </c>
      <c r="O34" s="62">
        <f>LOOKUP($K$15+2,CurveFetch!$D$8:$D$1000,CurveFetch!$R$8:$R$1000)</f>
        <v>1.655</v>
      </c>
      <c r="P34" s="62" t="e">
        <f t="shared" ca="1" si="0"/>
        <v>#NAME?</v>
      </c>
      <c r="Q34" s="129" t="e">
        <f ca="1">P34-'[4]Gas Average Basis'!P34</f>
        <v>#NAME?</v>
      </c>
      <c r="R34" s="62" t="e">
        <f ca="1">IF(R$22,AveragePrices($F$21,R$23,R$24,$AJ34:$AJ34),AveragePrices($F$15,R$23,R$24,$AL34:$AL34))</f>
        <v>#NAME?</v>
      </c>
      <c r="S34" s="129" t="e">
        <f ca="1">R34-'[4]Gas Average Basis'!R34</f>
        <v>#NAME?</v>
      </c>
      <c r="T34" s="62" t="e">
        <f ca="1">IF(T$22,AveragePrices($F$21,T$23,T$24,$AJ34:$AJ34),AveragePrices($F$15,T$23,T$24,$AL34:$AL34))</f>
        <v>#NAME?</v>
      </c>
      <c r="U34" s="129" t="e">
        <f ca="1">T34-'[4]Gas Average Basis'!S34</f>
        <v>#NAME?</v>
      </c>
      <c r="V34" s="62" t="e">
        <f t="shared" ca="1" si="1"/>
        <v>#NAME?</v>
      </c>
      <c r="W34" s="129" t="e">
        <f ca="1">V34-'[4]Gas Average Basis'!V34</f>
        <v>#NAME?</v>
      </c>
      <c r="X34" s="62" t="e">
        <f ca="1">IF(X$22,AveragePrices($F$21,X$23,X$24,$AJ34:$AJ34),AveragePrices($F$15,X$23,X$24,$AL34:$AL34))</f>
        <v>#NAME?</v>
      </c>
      <c r="Y34" s="129" t="e">
        <f ca="1">X34-'[4]Gas Average Basis'!W34</f>
        <v>#NAME?</v>
      </c>
      <c r="Z34" s="62" t="e">
        <f ca="1">IF(Z$22,AveragePrices($F$21,Z$23,Z$24,$AJ34:$AJ34),AveragePrices($F$15,Z$23,Z$24,$AL34:$AL34))</f>
        <v>#NAME?</v>
      </c>
      <c r="AA34" s="129" t="e">
        <f ca="1">Z34-'[4]Gas Average Basis'!Y34</f>
        <v>#NAME?</v>
      </c>
      <c r="AB34" s="62" t="e">
        <f ca="1">IF(AB$22,AveragePrices($F$21,AB$23,AB$24,$AJ34:$AJ34),AveragePrices($F$15,AB$23,AB$24,$AL34:$AL34))</f>
        <v>#NAME?</v>
      </c>
      <c r="AC34" s="129" t="e">
        <f ca="1">AB34-'[4]Gas Average Basis'!AB34</f>
        <v>#NAME?</v>
      </c>
      <c r="AD34" s="62" t="e">
        <f ca="1">IF(AD$22,AveragePrices($F$21,AD$23,AD$24,$AJ34:$AJ34),AveragePrices($F$15,AD$23,AD$24,$AL34:$AL34))</f>
        <v>#NAME?</v>
      </c>
      <c r="AE34" s="129" t="e">
        <f ca="1">AD34-'[4]Gas Average Basis'!AC34</f>
        <v>#NAME?</v>
      </c>
      <c r="AF34" s="62" t="e">
        <f ca="1">IF(AF$22,AveragePrices($F$21,AF$23,AF$24,$AJ34:$AJ34),AveragePrices($F$15,AF$23,AF$24,$AL34:$AL34))</f>
        <v>#NAME?</v>
      </c>
      <c r="AG34" s="129" t="e">
        <f ca="1">AF34-'[4]Gas Average Basis'!AE34</f>
        <v>#NAME?</v>
      </c>
      <c r="AH34" s="62" t="e">
        <f ca="1">IF(AH$22,AveragePrices($F$21,AH$23,AH$24,$AJ34:$AJ34),AveragePrices($F$15,AH$23,AH$24,$AL34:$AL34))</f>
        <v>#NAME?</v>
      </c>
      <c r="AI34" s="92" t="e">
        <f ca="1">AH34-'[4]Gas Average Basis'!AH34</f>
        <v>#NAME?</v>
      </c>
      <c r="AJ34" s="49">
        <f ca="1">IF(E34="","",MATCH(E34,INDIRECT(CONCATENATE($F$21,"!",$G$21,":",$G$21)),0))</f>
        <v>18</v>
      </c>
      <c r="AL34" s="49">
        <f t="shared" ca="1" si="2"/>
        <v>17</v>
      </c>
    </row>
    <row r="35" spans="3:38" x14ac:dyDescent="0.25">
      <c r="C35" s="100" t="s">
        <v>89</v>
      </c>
      <c r="D35" s="70"/>
      <c r="E35" s="73" t="s">
        <v>90</v>
      </c>
      <c r="F35" s="73" t="s">
        <v>90</v>
      </c>
      <c r="G35" s="73"/>
      <c r="H35" s="73"/>
      <c r="I35" s="73"/>
      <c r="J35" s="70"/>
      <c r="K35" s="80">
        <f>LOOKUP($K$15,CurveFetch!$D$8:$D$1000,CurveFetch!$L$8:$L$1000)</f>
        <v>1.6950000000000001</v>
      </c>
      <c r="L35" s="62">
        <f>LOOKUP($K$15+1,CurveFetch!D$8:D$1000,CurveFetch!L$8:L$1000)</f>
        <v>1.7</v>
      </c>
      <c r="M35" s="62">
        <f>L35-$L$49</f>
        <v>-0.18500000000000005</v>
      </c>
      <c r="N35" s="129">
        <f>M35-'[4]Gas Average Basis'!M35</f>
        <v>0</v>
      </c>
      <c r="O35" s="62">
        <f>LOOKUP($K$15+2,CurveFetch!$D$8:$D$1000,CurveFetch!$L$8:$L$1000)</f>
        <v>1.7</v>
      </c>
      <c r="P35" s="62" t="e">
        <f t="shared" ca="1" si="0"/>
        <v>#NAME?</v>
      </c>
      <c r="Q35" s="129" t="e">
        <f ca="1">P35-'[4]Gas Average Basis'!P35</f>
        <v>#NAME?</v>
      </c>
      <c r="R35" s="62" t="e">
        <f ca="1">IF(R$22,AveragePrices($F$21,R$23,R$24,$AJ35:$AJ35),AveragePrices($F$15,R$23,R$24,$AL35:$AL35))</f>
        <v>#NAME?</v>
      </c>
      <c r="S35" s="129" t="e">
        <f ca="1">R35-'[4]Gas Average Basis'!R35</f>
        <v>#NAME?</v>
      </c>
      <c r="T35" s="62" t="e">
        <f ca="1">IF(T$22,AveragePrices($F$21,T$23,T$24,$AJ35:$AJ35),AveragePrices($F$15,T$23,T$24,$AL35:$AL35))</f>
        <v>#NAME?</v>
      </c>
      <c r="U35" s="129" t="e">
        <f ca="1">T35-'[4]Gas Average Basis'!S35</f>
        <v>#NAME?</v>
      </c>
      <c r="V35" s="62" t="e">
        <f t="shared" ca="1" si="1"/>
        <v>#NAME?</v>
      </c>
      <c r="W35" s="129" t="e">
        <f ca="1">V35-'[4]Gas Average Basis'!V35</f>
        <v>#NAME?</v>
      </c>
      <c r="X35" s="62" t="e">
        <f ca="1">IF(X$22,AveragePrices($F$21,X$23,X$24,$AJ35:$AJ35),AveragePrices($F$15,X$23,X$24,$AL35:$AL35))</f>
        <v>#NAME?</v>
      </c>
      <c r="Y35" s="129" t="e">
        <f ca="1">X35-'[4]Gas Average Basis'!W35</f>
        <v>#NAME?</v>
      </c>
      <c r="Z35" s="62" t="e">
        <f ca="1">IF(Z$22,AveragePrices($F$21,Z$23,Z$24,$AJ35:$AJ35),AveragePrices($F$15,Z$23,Z$24,$AL35:$AL35))</f>
        <v>#NAME?</v>
      </c>
      <c r="AA35" s="129" t="e">
        <f ca="1">Z35-'[4]Gas Average Basis'!Y35</f>
        <v>#NAME?</v>
      </c>
      <c r="AB35" s="62" t="e">
        <f ca="1">IF(AB$22,AveragePrices($F$21,AB$23,AB$24,$AJ35:$AJ35),AveragePrices($F$15,AB$23,AB$24,$AL35:$AL35))</f>
        <v>#NAME?</v>
      </c>
      <c r="AC35" s="129" t="e">
        <f ca="1">AB35-'[4]Gas Average Basis'!AB35</f>
        <v>#NAME?</v>
      </c>
      <c r="AD35" s="62" t="e">
        <f ca="1">IF(AD$22,AveragePrices($F$21,AD$23,AD$24,$AJ35:$AJ35),AveragePrices($F$15,AD$23,AD$24,$AL35:$AL35))</f>
        <v>#NAME?</v>
      </c>
      <c r="AE35" s="129" t="e">
        <f ca="1">AD35-'[4]Gas Average Basis'!AC35</f>
        <v>#NAME?</v>
      </c>
      <c r="AF35" s="62" t="e">
        <f ca="1">IF(AF$22,AveragePrices($F$21,AF$23,AF$24,$AJ35:$AJ35),AveragePrices($F$15,AF$23,AF$24,$AL35:$AL35))</f>
        <v>#NAME?</v>
      </c>
      <c r="AG35" s="129" t="e">
        <f ca="1">AF35-'[4]Gas Average Basis'!AE35</f>
        <v>#NAME?</v>
      </c>
      <c r="AH35" s="62" t="e">
        <f ca="1">IF(AH$22,AveragePrices($F$21,AH$23,AH$24,$AJ35:$AJ35),AveragePrices($F$15,AH$23,AH$24,$AL35:$AL35))</f>
        <v>#NAME?</v>
      </c>
      <c r="AI35" s="92" t="e">
        <f ca="1">AH35-'[4]Gas Average Basis'!AH35</f>
        <v>#NAME?</v>
      </c>
      <c r="AJ35" s="49">
        <f ca="1">IF(E35="","",MATCH(E35,INDIRECT(CONCATENATE($F$21,"!",$G$21,":",$G$21)),0))</f>
        <v>12</v>
      </c>
      <c r="AL35" s="49">
        <f t="shared" ca="1" si="2"/>
        <v>11</v>
      </c>
    </row>
    <row r="36" spans="3:38" ht="13.5" thickBot="1" x14ac:dyDescent="0.3">
      <c r="C36" s="100" t="s">
        <v>99</v>
      </c>
      <c r="D36" s="70"/>
      <c r="E36" s="50" t="s">
        <v>0</v>
      </c>
      <c r="F36" s="73" t="s">
        <v>0</v>
      </c>
      <c r="G36" s="73"/>
      <c r="H36" s="73"/>
      <c r="I36" s="73"/>
      <c r="J36" s="70"/>
      <c r="K36" s="80">
        <f>LOOKUP($K$15,CurveFetch!$D$8:$D$1000,CurveFetch!$P$8:$P$1000)</f>
        <v>1.74</v>
      </c>
      <c r="L36" s="62">
        <f>LOOKUP($K$15+1,CurveFetch!D$8:D$1000,CurveFetch!P$8:P$1000)</f>
        <v>1.78</v>
      </c>
      <c r="M36" s="62">
        <f>L36-$L$49</f>
        <v>-0.10499999999999998</v>
      </c>
      <c r="N36" s="129">
        <f>M36-'[4]Gas Average Basis'!M36</f>
        <v>0</v>
      </c>
      <c r="O36" s="62">
        <f>LOOKUP($K$15+2,CurveFetch!$D$8:$D$1000,CurveFetch!$P$8:$P$1000)</f>
        <v>1.78</v>
      </c>
      <c r="P36" s="62" t="e">
        <f t="shared" ca="1" si="0"/>
        <v>#NAME?</v>
      </c>
      <c r="Q36" s="129" t="e">
        <f ca="1">P36-'[4]Gas Average Basis'!P36</f>
        <v>#NAME?</v>
      </c>
      <c r="R36" s="62" t="e">
        <f ca="1">IF(R$22,AveragePrices($F$21,R$23,R$24,$AJ36:$AJ36),AveragePrices($F$15,R$23,R$24,$AL36:$AL36))</f>
        <v>#NAME?</v>
      </c>
      <c r="S36" s="129" t="e">
        <f ca="1">R36-'[4]Gas Average Basis'!R36</f>
        <v>#NAME?</v>
      </c>
      <c r="T36" s="62" t="e">
        <f ca="1">IF(T$22,AveragePrices($F$21,T$23,T$24,$AJ36:$AJ36),AveragePrices($F$15,T$23,T$24,$AL36:$AL36))</f>
        <v>#NAME?</v>
      </c>
      <c r="U36" s="129" t="e">
        <f ca="1">T36-'[4]Gas Average Basis'!S36</f>
        <v>#NAME?</v>
      </c>
      <c r="V36" s="62" t="e">
        <f t="shared" ca="1" si="1"/>
        <v>#NAME?</v>
      </c>
      <c r="W36" s="129" t="e">
        <f ca="1">V36-'[4]Gas Average Basis'!V36</f>
        <v>#NAME?</v>
      </c>
      <c r="X36" s="62" t="e">
        <f ca="1">IF(X$22,AveragePrices($F$21,X$23,X$24,$AJ36:$AJ36),AveragePrices($F$15,X$23,X$24,$AL36:$AL36))</f>
        <v>#NAME?</v>
      </c>
      <c r="Y36" s="129" t="e">
        <f ca="1">X36-'[4]Gas Average Basis'!W36</f>
        <v>#NAME?</v>
      </c>
      <c r="Z36" s="62" t="e">
        <f ca="1">IF(Z$22,AveragePrices($F$21,Z$23,Z$24,$AJ36:$AJ36),AveragePrices($F$15,Z$23,Z$24,$AL36:$AL36))</f>
        <v>#NAME?</v>
      </c>
      <c r="AA36" s="129" t="e">
        <f ca="1">Z36-'[4]Gas Average Basis'!Y36</f>
        <v>#NAME?</v>
      </c>
      <c r="AB36" s="62" t="e">
        <f ca="1">IF(AB$22,AveragePrices($F$21,AB$23,AB$24,$AJ36:$AJ36),AveragePrices($F$15,AB$23,AB$24,$AL36:$AL36))</f>
        <v>#NAME?</v>
      </c>
      <c r="AC36" s="129" t="e">
        <f ca="1">AB36-'[4]Gas Average Basis'!AB36</f>
        <v>#NAME?</v>
      </c>
      <c r="AD36" s="62" t="e">
        <f ca="1">IF(AD$22,AveragePrices($F$21,AD$23,AD$24,$AJ36:$AJ36),AveragePrices($F$15,AD$23,AD$24,$AL36:$AL36))</f>
        <v>#NAME?</v>
      </c>
      <c r="AE36" s="129" t="e">
        <f ca="1">AD36-'[4]Gas Average Basis'!AC36</f>
        <v>#NAME?</v>
      </c>
      <c r="AF36" s="62" t="e">
        <f ca="1">IF(AF$22,AveragePrices($F$21,AF$23,AF$24,$AJ36:$AJ36),AveragePrices($F$15,AF$23,AF$24,$AL36:$AL36))</f>
        <v>#NAME?</v>
      </c>
      <c r="AG36" s="129" t="e">
        <f ca="1">AF36-'[4]Gas Average Basis'!AE36</f>
        <v>#NAME?</v>
      </c>
      <c r="AH36" s="62" t="e">
        <f ca="1">IF(AH$22,AveragePrices($F$21,AH$23,AH$24,$AJ36:$AJ36),AveragePrices($F$15,AH$23,AH$24,$AL36:$AL36))</f>
        <v>#NAME?</v>
      </c>
      <c r="AI36" s="92" t="e">
        <f ca="1">AH36-'[4]Gas Average Basis'!AH36</f>
        <v>#NAME?</v>
      </c>
      <c r="AJ36" s="49">
        <f ca="1">IF(E36="","",MATCH(E36,INDIRECT(CONCATENATE($F$21,"!",$G$21,":",$G$21)),0))</f>
        <v>16</v>
      </c>
      <c r="AL36" s="49">
        <f t="shared" ca="1" si="2"/>
        <v>15</v>
      </c>
    </row>
    <row r="37" spans="3:38" ht="13.5" hidden="1" thickBot="1" x14ac:dyDescent="0.3">
      <c r="C37" s="100"/>
      <c r="D37" s="70"/>
      <c r="E37" s="73"/>
      <c r="F37" s="73"/>
      <c r="G37" s="73"/>
      <c r="H37" s="73"/>
      <c r="I37" s="73"/>
      <c r="J37" s="70"/>
      <c r="K37" s="80"/>
      <c r="L37" s="62"/>
      <c r="M37" s="62"/>
      <c r="N37" s="92"/>
      <c r="O37" s="92"/>
      <c r="P37" s="62"/>
      <c r="Q37" s="92"/>
      <c r="R37" s="62"/>
      <c r="S37" s="92"/>
      <c r="T37" s="92"/>
      <c r="U37" s="92"/>
      <c r="V37" s="62"/>
      <c r="W37" s="92"/>
      <c r="X37" s="92"/>
      <c r="Y37" s="92"/>
      <c r="Z37" s="92"/>
      <c r="AA37" s="92"/>
      <c r="AB37" s="62"/>
      <c r="AC37" s="92"/>
      <c r="AD37" s="92"/>
      <c r="AE37" s="92"/>
      <c r="AF37" s="62"/>
      <c r="AG37" s="92"/>
      <c r="AH37" s="62"/>
      <c r="AI37" s="92"/>
      <c r="AJ37" s="49"/>
      <c r="AL37" s="49" t="str">
        <f t="shared" ca="1" si="2"/>
        <v/>
      </c>
    </row>
    <row r="38" spans="3:38" ht="14.25" customHeight="1" thickBot="1" x14ac:dyDescent="0.3">
      <c r="C38" s="196" t="s">
        <v>109</v>
      </c>
      <c r="D38" s="197"/>
      <c r="E38" s="197"/>
      <c r="F38" s="197"/>
      <c r="G38" s="197"/>
      <c r="H38" s="197"/>
      <c r="I38" s="197"/>
      <c r="J38" s="197"/>
      <c r="K38" s="197"/>
      <c r="L38" s="197"/>
      <c r="M38" s="197"/>
      <c r="N38" s="197"/>
      <c r="O38" s="197"/>
      <c r="P38" s="197"/>
      <c r="Q38" s="197"/>
      <c r="R38" s="197"/>
      <c r="S38" s="197"/>
      <c r="T38" s="197"/>
      <c r="U38" s="197"/>
      <c r="V38" s="197"/>
      <c r="W38" s="197"/>
      <c r="X38" s="197"/>
      <c r="Y38" s="197"/>
      <c r="Z38" s="197"/>
      <c r="AA38" s="197"/>
      <c r="AB38" s="197"/>
      <c r="AC38" s="197"/>
      <c r="AD38" s="197"/>
      <c r="AE38" s="197"/>
      <c r="AF38" s="197"/>
      <c r="AG38" s="197"/>
      <c r="AH38" s="197"/>
      <c r="AI38" s="199"/>
      <c r="AJ38" s="49" t="str">
        <f t="shared" ref="AJ38:AJ43" ca="1" si="3">IF(E38="","",MATCH(E38,INDIRECT(CONCATENATE($F$21,"!",$G$21,":",$G$21)),0))</f>
        <v/>
      </c>
      <c r="AL38" s="49" t="str">
        <f t="shared" ca="1" si="2"/>
        <v/>
      </c>
    </row>
    <row r="39" spans="3:38" ht="13.5" customHeight="1" x14ac:dyDescent="0.25">
      <c r="C39" s="100" t="s">
        <v>101</v>
      </c>
      <c r="D39" s="70"/>
      <c r="E39" s="73" t="s">
        <v>55</v>
      </c>
      <c r="F39" s="73" t="s">
        <v>55</v>
      </c>
      <c r="G39" s="73"/>
      <c r="H39" s="73"/>
      <c r="I39" s="73"/>
      <c r="J39" s="80"/>
      <c r="K39" s="80">
        <f>LOOKUP($K$15,CurveFetch!$D$8:$D$1000,CurveFetch!$I$8:$I$1000)</f>
        <v>1.365</v>
      </c>
      <c r="L39" s="62">
        <f>LOOKUP($K$15+1,CurveFetch!D$8:D$1000,CurveFetch!I$8:I$1000)</f>
        <v>1.365</v>
      </c>
      <c r="M39" s="62">
        <f>L39-$L$49</f>
        <v>-0.52</v>
      </c>
      <c r="N39" s="129">
        <f>M39-'[4]Gas Average Basis'!M39</f>
        <v>-5.0000000000001155E-3</v>
      </c>
      <c r="O39" s="62">
        <f>LOOKUP($K$15+2,CurveFetch!$D$8:$D$1000,CurveFetch!$I$8:$I$1000)</f>
        <v>1.365</v>
      </c>
      <c r="P39" s="62" t="e">
        <f ca="1">IF(P$22,AveragePrices($F$21,P$23,P$24,$AJ39:$AJ39)-INDIRECT(ADDRESS(P$23,$G$23,,,$F$21)),AveragePrices($F$15,P$23,P$24,$AL39:$AL39))</f>
        <v>#NAME?</v>
      </c>
      <c r="Q39" s="129" t="e">
        <f ca="1">P39-'[4]Gas Average Basis'!P39</f>
        <v>#NAME?</v>
      </c>
      <c r="R39" s="62" t="e">
        <f ca="1">IF(R$22,AveragePrices($F$21,R$23,R$24,$AJ39:$AJ39),AveragePrices($F$15,R$23,R$24,$AL39:$AL39))</f>
        <v>#NAME?</v>
      </c>
      <c r="S39" s="129" t="e">
        <f ca="1">R39-'[4]Gas Average Basis'!R39</f>
        <v>#NAME?</v>
      </c>
      <c r="T39" s="62" t="e">
        <f ca="1">IF(T$22,AveragePrices($F$21,T$23,T$24,$AJ39:$AJ39),AveragePrices($F$15,T$23,T$24,$AL39:$AL39))</f>
        <v>#NAME?</v>
      </c>
      <c r="U39" s="129" t="e">
        <f ca="1">T39-'[4]Gas Average Basis'!S39</f>
        <v>#NAME?</v>
      </c>
      <c r="V39" s="62" t="e">
        <f ca="1">IF(V$22,AveragePrices($F$21,V$23,V$24,$AJ39:$AJ39),AveragePrices($F$15,V$23,V$24,$AL39:$AL39))</f>
        <v>#NAME?</v>
      </c>
      <c r="W39" s="129" t="e">
        <f ca="1">V39-'[4]Gas Average Basis'!V39</f>
        <v>#NAME?</v>
      </c>
      <c r="X39" s="62" t="e">
        <f ca="1">IF(X$22,AveragePrices($F$21,X$23,X$24,$AJ39:$AJ39),AveragePrices($F$15,X$23,X$24,$AL39:$AL39))</f>
        <v>#NAME?</v>
      </c>
      <c r="Y39" s="129" t="e">
        <f ca="1">X39-'[4]Gas Average Basis'!W39</f>
        <v>#NAME?</v>
      </c>
      <c r="Z39" s="62" t="e">
        <f ca="1">IF(Z$22,AveragePrices($F$21,Z$23,Z$24,$AJ39:$AJ39),AveragePrices($F$15,Z$23,Z$24,$AL39:$AL39))</f>
        <v>#NAME?</v>
      </c>
      <c r="AA39" s="129" t="e">
        <f ca="1">Z39-'[4]Gas Average Basis'!Y39</f>
        <v>#NAME?</v>
      </c>
      <c r="AB39" s="62" t="e">
        <f ca="1">IF(AB$22,AveragePrices($F$21,AB$23,AB$24,$AJ39:$AJ39),AveragePrices($F$15,AB$23,AB$24,$AL39:$AL39))</f>
        <v>#NAME?</v>
      </c>
      <c r="AC39" s="129" t="e">
        <f ca="1">AB39-'[4]Gas Average Basis'!AB39</f>
        <v>#NAME?</v>
      </c>
      <c r="AD39" s="62" t="e">
        <f ca="1">IF(AD$22,AveragePrices($F$21,AD$23,AD$24,$AJ39:$AJ39),AveragePrices($F$15,AD$23,AD$24,$AL39:$AL39))</f>
        <v>#NAME?</v>
      </c>
      <c r="AE39" s="129" t="e">
        <f ca="1">AD39-'[4]Gas Average Basis'!AC39</f>
        <v>#NAME?</v>
      </c>
      <c r="AF39" s="62" t="e">
        <f ca="1">IF(AF$22,AveragePrices($F$21,AF$23,AF$24,$AJ39:$AJ39),AveragePrices($F$15,AF$23,AF$24,$AL39:$AL39))</f>
        <v>#NAME?</v>
      </c>
      <c r="AG39" s="129" t="e">
        <f ca="1">AF39-'[4]Gas Average Basis'!AE39</f>
        <v>#NAME?</v>
      </c>
      <c r="AH39" s="62" t="e">
        <f ca="1">IF(AH$22,AveragePrices($F$21,AH$23,AH$24,$AJ39:$AJ39),AveragePrices($F$15,AH$23,AH$24,$AL39:$AL39))</f>
        <v>#NAME?</v>
      </c>
      <c r="AI39" s="92" t="e">
        <f ca="1">AH39-'[4]Gas Average Basis'!AH39</f>
        <v>#NAME?</v>
      </c>
      <c r="AJ39" s="49">
        <f t="shared" ca="1" si="3"/>
        <v>9</v>
      </c>
      <c r="AL39" s="49">
        <f t="shared" ca="1" si="2"/>
        <v>8</v>
      </c>
    </row>
    <row r="40" spans="3:38" ht="13.5" customHeight="1" x14ac:dyDescent="0.25">
      <c r="C40" s="100" t="s">
        <v>102</v>
      </c>
      <c r="D40" s="70"/>
      <c r="E40" s="73" t="s">
        <v>103</v>
      </c>
      <c r="F40" s="73" t="s">
        <v>103</v>
      </c>
      <c r="G40" s="73"/>
      <c r="H40" s="73"/>
      <c r="I40" s="73"/>
      <c r="J40" s="80"/>
      <c r="K40" s="80">
        <f>LOOKUP($K$15,CurveFetch!$D$8:$D$1000,CurveFetch!$M$8:$M$1000)</f>
        <v>1.4450000000000001</v>
      </c>
      <c r="L40" s="62">
        <f>LOOKUP($K$15+1,CurveFetch!D$8:D$1000,CurveFetch!M$8:M$1000)</f>
        <v>1.4450000000000001</v>
      </c>
      <c r="M40" s="62">
        <f>L40-$L$49</f>
        <v>-0.43999999999999995</v>
      </c>
      <c r="N40" s="129">
        <f>M40-'[4]Gas Average Basis'!M40</f>
        <v>4.5000000000000151E-2</v>
      </c>
      <c r="O40" s="62">
        <f>LOOKUP($K$15+2,CurveFetch!$D$8:$D$1000,CurveFetch!$M$8:$M$1000)</f>
        <v>1.4450000000000001</v>
      </c>
      <c r="P40" s="62" t="e">
        <f ca="1">IF(P$22,AveragePrices($F$21,P$23,P$24,$AJ40:$AJ40)-INDIRECT(ADDRESS(P$23,$G$23,,,$F$21)),AveragePrices($F$15,P$23,P$24,$AL40:$AL40))</f>
        <v>#NAME?</v>
      </c>
      <c r="Q40" s="129" t="e">
        <f ca="1">P40-'[4]Gas Average Basis'!P40</f>
        <v>#NAME?</v>
      </c>
      <c r="R40" s="62" t="e">
        <f ca="1">IF(R$22,AveragePrices($F$21,R$23,R$24,$AJ40:$AJ40),AveragePrices($F$15,R$23,R$24,$AL40:$AL40))</f>
        <v>#NAME?</v>
      </c>
      <c r="S40" s="129" t="e">
        <f ca="1">R40-'[4]Gas Average Basis'!R40</f>
        <v>#NAME?</v>
      </c>
      <c r="T40" s="62" t="e">
        <f ca="1">IF(T$22,AveragePrices($F$21,T$23,T$24,$AJ40:$AJ40),AveragePrices($F$15,T$23,T$24,$AL40:$AL40))</f>
        <v>#NAME?</v>
      </c>
      <c r="U40" s="129" t="e">
        <f ca="1">T40-'[4]Gas Average Basis'!S40</f>
        <v>#NAME?</v>
      </c>
      <c r="V40" s="62" t="e">
        <f ca="1">IF(V$22,AveragePrices($F$21,V$23,V$24,$AJ40:$AJ40),AveragePrices($F$15,V$23,V$24,$AL40:$AL40))</f>
        <v>#NAME?</v>
      </c>
      <c r="W40" s="129" t="e">
        <f ca="1">V40-'[4]Gas Average Basis'!V40</f>
        <v>#NAME?</v>
      </c>
      <c r="X40" s="62" t="e">
        <f ca="1">IF(X$22,AveragePrices($F$21,X$23,X$24,$AJ40:$AJ40),AveragePrices($F$15,X$23,X$24,$AL40:$AL40))</f>
        <v>#NAME?</v>
      </c>
      <c r="Y40" s="129" t="e">
        <f ca="1">X40-'[4]Gas Average Basis'!W40</f>
        <v>#NAME?</v>
      </c>
      <c r="Z40" s="62" t="e">
        <f ca="1">IF(Z$22,AveragePrices($F$21,Z$23,Z$24,$AJ40:$AJ40),AveragePrices($F$15,Z$23,Z$24,$AL40:$AL40))</f>
        <v>#NAME?</v>
      </c>
      <c r="AA40" s="129" t="e">
        <f ca="1">Z40-'[4]Gas Average Basis'!Y40</f>
        <v>#NAME?</v>
      </c>
      <c r="AB40" s="62" t="e">
        <f ca="1">IF(AB$22,AveragePrices($F$21,AB$23,AB$24,$AJ40:$AJ40),AveragePrices($F$15,AB$23,AB$24,$AL40:$AL40))</f>
        <v>#NAME?</v>
      </c>
      <c r="AC40" s="129" t="e">
        <f ca="1">AB40-'[4]Gas Average Basis'!AB40</f>
        <v>#NAME?</v>
      </c>
      <c r="AD40" s="62" t="e">
        <f ca="1">IF(AD$22,AveragePrices($F$21,AD$23,AD$24,$AJ40:$AJ40),AveragePrices($F$15,AD$23,AD$24,$AL40:$AL40))</f>
        <v>#NAME?</v>
      </c>
      <c r="AE40" s="129" t="e">
        <f ca="1">AD40-'[4]Gas Average Basis'!AC40</f>
        <v>#NAME?</v>
      </c>
      <c r="AF40" s="62" t="e">
        <f ca="1">IF(AF$22,AveragePrices($F$21,AF$23,AF$24,$AJ40:$AJ40),AveragePrices($F$15,AF$23,AF$24,$AL40:$AL40))</f>
        <v>#NAME?</v>
      </c>
      <c r="AG40" s="129" t="e">
        <f ca="1">AF40-'[4]Gas Average Basis'!AE40</f>
        <v>#NAME?</v>
      </c>
      <c r="AH40" s="62" t="e">
        <f ca="1">IF(AH$22,AveragePrices($F$21,AH$23,AH$24,$AJ40:$AJ40),AveragePrices($F$15,AH$23,AH$24,$AL40:$AL40))</f>
        <v>#NAME?</v>
      </c>
      <c r="AI40" s="92" t="e">
        <f ca="1">AH40-'[4]Gas Average Basis'!AH40</f>
        <v>#NAME?</v>
      </c>
      <c r="AJ40" s="49">
        <f t="shared" ca="1" si="3"/>
        <v>10</v>
      </c>
      <c r="AL40" s="49">
        <f t="shared" ca="1" si="2"/>
        <v>9</v>
      </c>
    </row>
    <row r="41" spans="3:38" ht="13.5" customHeight="1" x14ac:dyDescent="0.25">
      <c r="C41" s="100" t="s">
        <v>51</v>
      </c>
      <c r="D41" s="70"/>
      <c r="E41" s="73" t="s">
        <v>104</v>
      </c>
      <c r="F41" s="73" t="s">
        <v>56</v>
      </c>
      <c r="G41" s="73"/>
      <c r="H41" s="73"/>
      <c r="I41" s="73"/>
      <c r="J41" s="80"/>
      <c r="K41" s="80">
        <f>LOOKUP($K$15,CurveFetch!$D$8:$D$1000,CurveFetch!$M$8:$M$1000)</f>
        <v>1.4450000000000001</v>
      </c>
      <c r="L41" s="62">
        <f>LOOKUP($K$15+1,CurveFetch!D$8:D$1000,CurveFetch!M$8:M$1000)</f>
        <v>1.4450000000000001</v>
      </c>
      <c r="M41" s="62">
        <f>L41-$L$49</f>
        <v>-0.43999999999999995</v>
      </c>
      <c r="N41" s="129">
        <f>M41-'[4]Gas Average Basis'!M41</f>
        <v>4.5000000000000151E-2</v>
      </c>
      <c r="O41" s="62">
        <f>LOOKUP($K$15+2,CurveFetch!$D$8:$D$1000,CurveFetch!$M$8:$M$1000)</f>
        <v>1.4450000000000001</v>
      </c>
      <c r="P41" s="62" t="e">
        <f ca="1">IF(P$22,AveragePrices($F$21,P$23,P$24,$AJ41:$AJ41)-INDIRECT(ADDRESS(P$23,$G$23,,,$F$21)),AveragePrices($F$15,P$23,P$24,$AL41:$AL41))</f>
        <v>#NAME?</v>
      </c>
      <c r="Q41" s="129" t="e">
        <f ca="1">P41-'[4]Gas Average Basis'!P41</f>
        <v>#NAME?</v>
      </c>
      <c r="R41" s="62" t="e">
        <f ca="1">IF(R$22,AveragePrices($F$21,R$23,R$24,$AJ41:$AJ41),AveragePrices($F$15,R$23,R$24,$AL41:$AL41))</f>
        <v>#NAME?</v>
      </c>
      <c r="S41" s="129" t="e">
        <f ca="1">R41-'[4]Gas Average Basis'!R41</f>
        <v>#NAME?</v>
      </c>
      <c r="T41" s="62" t="e">
        <f ca="1">IF(T$22,AveragePrices($F$21,T$23,T$24,$AJ41:$AJ41),AveragePrices($F$15,T$23,T$24,$AL41:$AL41))</f>
        <v>#NAME?</v>
      </c>
      <c r="U41" s="129" t="e">
        <f ca="1">T41-'[4]Gas Average Basis'!S41</f>
        <v>#NAME?</v>
      </c>
      <c r="V41" s="62" t="e">
        <f ca="1">IF(V$22,AveragePrices($F$21,V$23,V$24,$AJ41:$AJ41),AveragePrices($F$15,V$23,V$24,$AL41:$AL41))</f>
        <v>#NAME?</v>
      </c>
      <c r="W41" s="129" t="e">
        <f ca="1">V41-'[4]Gas Average Basis'!V41</f>
        <v>#NAME?</v>
      </c>
      <c r="X41" s="62" t="e">
        <f ca="1">IF(X$22,AveragePrices($F$21,X$23,X$24,$AJ41:$AJ41),AveragePrices($F$15,X$23,X$24,$AL41:$AL41))</f>
        <v>#NAME?</v>
      </c>
      <c r="Y41" s="129" t="e">
        <f ca="1">X41-'[4]Gas Average Basis'!W41</f>
        <v>#NAME?</v>
      </c>
      <c r="Z41" s="62" t="e">
        <f ca="1">IF(Z$22,AveragePrices($F$21,Z$23,Z$24,$AJ41:$AJ41),AveragePrices($F$15,Z$23,Z$24,$AL41:$AL41))</f>
        <v>#NAME?</v>
      </c>
      <c r="AA41" s="129" t="e">
        <f ca="1">Z41-'[4]Gas Average Basis'!Y41</f>
        <v>#NAME?</v>
      </c>
      <c r="AB41" s="62" t="e">
        <f ca="1">IF(AB$22,AveragePrices($F$21,AB$23,AB$24,$AJ41:$AJ41),AveragePrices($F$15,AB$23,AB$24,$AL41:$AL41))</f>
        <v>#NAME?</v>
      </c>
      <c r="AC41" s="129" t="e">
        <f ca="1">AB41-'[4]Gas Average Basis'!AB41</f>
        <v>#NAME?</v>
      </c>
      <c r="AD41" s="62" t="e">
        <f ca="1">IF(AD$22,AveragePrices($F$21,AD$23,AD$24,$AJ41:$AJ41),AveragePrices($F$15,AD$23,AD$24,$AL41:$AL41))</f>
        <v>#NAME?</v>
      </c>
      <c r="AE41" s="129" t="e">
        <f ca="1">AD41-'[4]Gas Average Basis'!AC41</f>
        <v>#NAME?</v>
      </c>
      <c r="AF41" s="62" t="e">
        <f ca="1">IF(AF$22,AveragePrices($F$21,AF$23,AF$24,$AJ41:$AJ41),AveragePrices($F$15,AF$23,AF$24,$AL41:$AL41))</f>
        <v>#NAME?</v>
      </c>
      <c r="AG41" s="129" t="e">
        <f ca="1">AF41-'[4]Gas Average Basis'!AE41</f>
        <v>#NAME?</v>
      </c>
      <c r="AH41" s="62" t="e">
        <f ca="1">IF(AH$22,AveragePrices($F$21,AH$23,AH$24,$AJ41:$AJ41),AveragePrices($F$15,AH$23,AH$24,$AL41:$AL41))</f>
        <v>#NAME?</v>
      </c>
      <c r="AI41" s="92" t="e">
        <f ca="1">AH41-'[4]Gas Average Basis'!AH41</f>
        <v>#NAME?</v>
      </c>
      <c r="AJ41" s="49">
        <f t="shared" ca="1" si="3"/>
        <v>13</v>
      </c>
      <c r="AL41" s="49">
        <f t="shared" ref="AL41:AL49" ca="1" si="4">IF(F41="","",MATCH(F41,INDIRECT(CONCATENATE($F$15,"!",$G$15,":",$G$15)),0))</f>
        <v>12</v>
      </c>
    </row>
    <row r="42" spans="3:38" x14ac:dyDescent="0.25">
      <c r="C42" s="100" t="s">
        <v>80</v>
      </c>
      <c r="D42" s="70"/>
      <c r="E42" s="50" t="s">
        <v>108</v>
      </c>
      <c r="F42" s="73" t="s">
        <v>54</v>
      </c>
      <c r="G42" s="73"/>
      <c r="H42" s="73"/>
      <c r="I42" s="73"/>
      <c r="J42" s="80"/>
      <c r="K42" s="80">
        <f>LOOKUP($K$15,CurveFetch!$D$8:$D$1000,CurveFetch!$N$8:$N$1000)</f>
        <v>1.4370000000000001</v>
      </c>
      <c r="L42" s="62">
        <f>LOOKUP($K$15+1,CurveFetch!D$8:D$1000,CurveFetch!N$8:N$1000)</f>
        <v>1.4370000000000001</v>
      </c>
      <c r="M42" s="62">
        <f>L42-$L$49</f>
        <v>-0.44799999999999995</v>
      </c>
      <c r="N42" s="129">
        <f>M42-'[4]Gas Average Basis'!M42</f>
        <v>0</v>
      </c>
      <c r="O42" s="62">
        <f>LOOKUP($K$15+2,CurveFetch!$D$8:$D$1000,CurveFetch!$N$8:$N$1000)</f>
        <v>1.4370000000000001</v>
      </c>
      <c r="P42" s="62" t="e">
        <f t="shared" ca="1" si="0"/>
        <v>#NAME?</v>
      </c>
      <c r="Q42" s="129" t="e">
        <f ca="1">P42-'[4]Gas Average Basis'!P42</f>
        <v>#NAME?</v>
      </c>
      <c r="R42" s="62" t="e">
        <f ca="1">IF(R$22,AveragePrices($F$21,R$23,R$24,$AJ42:$AJ42),AveragePrices($F$15,R$23,R$24,$AL42:$AL42))</f>
        <v>#NAME?</v>
      </c>
      <c r="S42" s="129" t="e">
        <f ca="1">R42-'[4]Gas Average Basis'!R42</f>
        <v>#NAME?</v>
      </c>
      <c r="T42" s="62" t="e">
        <f ca="1">IF(T$22,AveragePrices($F$21,T$23,T$24,$AJ42:$AJ42),AveragePrices($F$15,T$23,T$24,$AL42:$AL42))</f>
        <v>#NAME?</v>
      </c>
      <c r="U42" s="129" t="e">
        <f ca="1">T42-'[4]Gas Average Basis'!S42</f>
        <v>#NAME?</v>
      </c>
      <c r="V42" s="62" t="e">
        <f t="shared" ca="1" si="1"/>
        <v>#NAME?</v>
      </c>
      <c r="W42" s="129" t="e">
        <f ca="1">V42-'[4]Gas Average Basis'!V42</f>
        <v>#NAME?</v>
      </c>
      <c r="X42" s="62" t="e">
        <f ca="1">IF(X$22,AveragePrices($F$21,X$23,X$24,$AJ42:$AJ42),AveragePrices($F$15,X$23,X$24,$AL42:$AL42))</f>
        <v>#NAME?</v>
      </c>
      <c r="Y42" s="129" t="e">
        <f ca="1">X42-'[4]Gas Average Basis'!W42</f>
        <v>#NAME?</v>
      </c>
      <c r="Z42" s="62" t="e">
        <f ca="1">IF(Z$22,AveragePrices($F$21,Z$23,Z$24,$AJ42:$AJ42),AveragePrices($F$15,Z$23,Z$24,$AL42:$AL42))</f>
        <v>#NAME?</v>
      </c>
      <c r="AA42" s="129" t="e">
        <f ca="1">Z42-'[4]Gas Average Basis'!Y42</f>
        <v>#NAME?</v>
      </c>
      <c r="AB42" s="62" t="e">
        <f ca="1">IF(AB$22,AveragePrices($F$21,AB$23,AB$24,$AJ42:$AJ42),AveragePrices($F$15,AB$23,AB$24,$AL42:$AL42))</f>
        <v>#NAME?</v>
      </c>
      <c r="AC42" s="129" t="e">
        <f ca="1">AB42-'[4]Gas Average Basis'!AB42</f>
        <v>#NAME?</v>
      </c>
      <c r="AD42" s="62" t="e">
        <f ca="1">IF(AD$22,AveragePrices($F$21,AD$23,AD$24,$AJ42:$AJ42),AveragePrices($F$15,AD$23,AD$24,$AL42:$AL42))</f>
        <v>#NAME?</v>
      </c>
      <c r="AE42" s="129" t="e">
        <f ca="1">AD42-'[4]Gas Average Basis'!AC42</f>
        <v>#NAME?</v>
      </c>
      <c r="AF42" s="62" t="e">
        <f ca="1">IF(AF$22,AveragePrices($F$21,AF$23,AF$24,$AJ42:$AJ42),AveragePrices($F$15,AF$23,AF$24,$AL42:$AL42))</f>
        <v>#NAME?</v>
      </c>
      <c r="AG42" s="129" t="e">
        <f ca="1">AF42-'[4]Gas Average Basis'!AE42</f>
        <v>#NAME?</v>
      </c>
      <c r="AH42" s="62" t="e">
        <f ca="1">IF(AH$22,AveragePrices($F$21,AH$23,AH$24,$AJ42:$AJ42),AveragePrices($F$15,AH$23,AH$24,$AL42:$AL42))</f>
        <v>#NAME?</v>
      </c>
      <c r="AI42" s="92" t="e">
        <f ca="1">AH42-'[4]Gas Average Basis'!AH42</f>
        <v>#NAME?</v>
      </c>
      <c r="AJ42" s="49">
        <f t="shared" ca="1" si="3"/>
        <v>14</v>
      </c>
      <c r="AL42" s="49">
        <f t="shared" ca="1" si="4"/>
        <v>13</v>
      </c>
    </row>
    <row r="43" spans="3:38" ht="13.5" thickBot="1" x14ac:dyDescent="0.3">
      <c r="C43" s="100" t="s">
        <v>100</v>
      </c>
      <c r="D43" s="70"/>
      <c r="E43" s="50" t="s">
        <v>160</v>
      </c>
      <c r="F43" s="73" t="s">
        <v>160</v>
      </c>
      <c r="G43" s="73"/>
      <c r="H43" s="73"/>
      <c r="I43" s="73"/>
      <c r="J43" s="73"/>
      <c r="K43" s="80">
        <f>LOOKUP($K$15,CurveFetch!$D$8:$D$1000,CurveFetch!$O$8:$O$1000)</f>
        <v>1.1950000000000001</v>
      </c>
      <c r="L43" s="62">
        <f>LOOKUP($K$15+1,CurveFetch!D$8:D$1000,CurveFetch!O$8:O$1000)</f>
        <v>1.1950000000000001</v>
      </c>
      <c r="M43" s="62">
        <f>L43-$L$49</f>
        <v>-0.69</v>
      </c>
      <c r="N43" s="129">
        <f>M43-'[4]Gas Average Basis'!M43</f>
        <v>-2.0000000000000018E-2</v>
      </c>
      <c r="O43" s="62">
        <f>LOOKUP($K$15+2,CurveFetch!$D$8:$D$1000,CurveFetch!$O$8:$O$1000)</f>
        <v>1.1950000000000001</v>
      </c>
      <c r="P43" s="62" t="e">
        <f t="shared" ca="1" si="0"/>
        <v>#NAME?</v>
      </c>
      <c r="Q43" s="129" t="e">
        <f ca="1">P43-'[4]Gas Average Basis'!P43</f>
        <v>#NAME?</v>
      </c>
      <c r="R43" s="62" t="e">
        <f ca="1">IF(R$22,AveragePrices($F$21,R$23,R$24,$AJ43:$AJ43),AveragePrices($F$15,R$23,R$24,$AL43:$AL43))</f>
        <v>#NAME?</v>
      </c>
      <c r="S43" s="129" t="e">
        <f ca="1">R43-'[4]Gas Average Basis'!R43</f>
        <v>#NAME?</v>
      </c>
      <c r="T43" s="62" t="e">
        <f ca="1">IF(T$22,AveragePrices($F$21,T$23,T$24,$AJ43:$AJ43),AveragePrices($F$15,T$23,T$24,$AL43:$AL43))</f>
        <v>#NAME?</v>
      </c>
      <c r="U43" s="129" t="e">
        <f ca="1">T43-'[4]Gas Average Basis'!S43</f>
        <v>#NAME?</v>
      </c>
      <c r="V43" s="62" t="e">
        <f t="shared" ca="1" si="1"/>
        <v>#NAME?</v>
      </c>
      <c r="W43" s="129" t="e">
        <f ca="1">V43-'[4]Gas Average Basis'!V43</f>
        <v>#NAME?</v>
      </c>
      <c r="X43" s="62" t="e">
        <f ca="1">IF(X$22,AveragePrices($F$21,X$23,X$24,$AJ43:$AJ43),AveragePrices($F$15,X$23,X$24,$AL43:$AL43))</f>
        <v>#NAME?</v>
      </c>
      <c r="Y43" s="129" t="e">
        <f ca="1">X43-'[4]Gas Average Basis'!W43</f>
        <v>#NAME?</v>
      </c>
      <c r="Z43" s="62" t="e">
        <f ca="1">IF(Z$22,AveragePrices($F$21,Z$23,Z$24,$AJ43:$AJ43),AveragePrices($F$15,Z$23,Z$24,$AL43:$AL43))</f>
        <v>#NAME?</v>
      </c>
      <c r="AA43" s="129" t="e">
        <f ca="1">Z43-'[4]Gas Average Basis'!Y43</f>
        <v>#NAME?</v>
      </c>
      <c r="AB43" s="62" t="e">
        <f ca="1">IF(AB$22,AveragePrices($F$21,AB$23,AB$24,$AJ43:$AJ43),AveragePrices($F$15,AB$23,AB$24,$AL43:$AL43))</f>
        <v>#NAME?</v>
      </c>
      <c r="AC43" s="129" t="e">
        <f ca="1">AB43-'[4]Gas Average Basis'!AB43</f>
        <v>#NAME?</v>
      </c>
      <c r="AD43" s="62" t="e">
        <f ca="1">IF(AD$22,AveragePrices($F$21,AD$23,AD$24,$AJ43:$AJ43),AveragePrices($F$15,AD$23,AD$24,$AL43:$AL43))</f>
        <v>#NAME?</v>
      </c>
      <c r="AE43" s="129" t="e">
        <f ca="1">AD43-'[4]Gas Average Basis'!AC43</f>
        <v>#NAME?</v>
      </c>
      <c r="AF43" s="62" t="e">
        <f ca="1">IF(AF$22,AveragePrices($F$21,AF$23,AF$24,$AJ43:$AJ43),AveragePrices($F$15,AF$23,AF$24,$AL43:$AL43))</f>
        <v>#NAME?</v>
      </c>
      <c r="AG43" s="129" t="e">
        <f ca="1">AF43-'[4]Gas Average Basis'!AE43</f>
        <v>#NAME?</v>
      </c>
      <c r="AH43" s="62" t="e">
        <f ca="1">IF(AH$22,AveragePrices($F$21,AH$23,AH$24,$AJ43:$AJ43),AveragePrices($F$15,AH$23,AH$24,$AL43:$AL43))</f>
        <v>#NAME?</v>
      </c>
      <c r="AI43" s="92" t="e">
        <f ca="1">AH43-'[4]Gas Average Basis'!AH43</f>
        <v>#NAME?</v>
      </c>
      <c r="AJ43" s="49">
        <f t="shared" ca="1" si="3"/>
        <v>15</v>
      </c>
      <c r="AL43" s="49">
        <f t="shared" ca="1" si="4"/>
        <v>14</v>
      </c>
    </row>
    <row r="44" spans="3:38" ht="13.5" hidden="1" customHeight="1" thickBot="1" x14ac:dyDescent="0.3">
      <c r="C44" s="100"/>
      <c r="D44" s="70"/>
      <c r="E44" s="50"/>
      <c r="F44" s="73"/>
      <c r="G44" s="73"/>
      <c r="H44" s="73"/>
      <c r="I44" s="73"/>
      <c r="J44" s="73"/>
      <c r="K44" s="80"/>
      <c r="L44" s="47"/>
      <c r="M44" s="47"/>
      <c r="N44" s="92"/>
      <c r="O44" s="92"/>
      <c r="P44" s="47"/>
      <c r="Q44" s="92"/>
      <c r="R44" s="47"/>
      <c r="S44" s="92"/>
      <c r="T44" s="92"/>
      <c r="U44" s="92"/>
      <c r="V44" s="47"/>
      <c r="W44" s="92"/>
      <c r="X44" s="92"/>
      <c r="Y44" s="92"/>
      <c r="Z44" s="92"/>
      <c r="AA44" s="92"/>
      <c r="AB44" s="47"/>
      <c r="AC44" s="92"/>
      <c r="AD44" s="92"/>
      <c r="AE44" s="92"/>
      <c r="AF44" s="47"/>
      <c r="AG44" s="92"/>
      <c r="AH44" s="47"/>
      <c r="AI44" s="92"/>
      <c r="AJ44" s="49"/>
      <c r="AL44" s="49" t="str">
        <f t="shared" ca="1" si="4"/>
        <v/>
      </c>
    </row>
    <row r="45" spans="3:38" ht="13.5" hidden="1" thickBot="1" x14ac:dyDescent="0.3">
      <c r="C45" s="104" t="s">
        <v>76</v>
      </c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49" t="str">
        <f ca="1">IF(E45="","",MATCH(E45,INDIRECT(CONCATENATE($F$21,"!",$G$21,":",$G$21)),0))</f>
        <v/>
      </c>
      <c r="AL45" s="49" t="str">
        <f t="shared" ca="1" si="4"/>
        <v/>
      </c>
    </row>
    <row r="46" spans="3:38" ht="13.5" hidden="1" thickBot="1" x14ac:dyDescent="0.3">
      <c r="C46" s="104" t="s">
        <v>77</v>
      </c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49" t="str">
        <f ca="1">IF(E46="","",MATCH(E46,INDIRECT(CONCATENATE($F$21,"!",$G$21,":",$G$21)),0))</f>
        <v/>
      </c>
      <c r="AL46" s="49" t="str">
        <f t="shared" ca="1" si="4"/>
        <v/>
      </c>
    </row>
    <row r="47" spans="3:38" ht="13.5" hidden="1" thickBot="1" x14ac:dyDescent="0.3">
      <c r="C47" s="104" t="s">
        <v>78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49" t="str">
        <f ca="1">IF(E47="","",MATCH(E47,INDIRECT(CONCATENATE($F$21,"!",$G$21,":",$G$21)),0))</f>
        <v/>
      </c>
      <c r="AL47" s="49" t="str">
        <f t="shared" ca="1" si="4"/>
        <v/>
      </c>
    </row>
    <row r="48" spans="3:38" ht="13.5" customHeight="1" thickBot="1" x14ac:dyDescent="0.3">
      <c r="C48" s="196" t="s">
        <v>81</v>
      </c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  <c r="R48" s="197"/>
      <c r="S48" s="197"/>
      <c r="T48" s="197"/>
      <c r="U48" s="197"/>
      <c r="V48" s="197"/>
      <c r="W48" s="197"/>
      <c r="X48" s="197"/>
      <c r="Y48" s="197"/>
      <c r="Z48" s="197"/>
      <c r="AA48" s="197"/>
      <c r="AB48" s="197"/>
      <c r="AC48" s="197"/>
      <c r="AD48" s="197"/>
      <c r="AE48" s="197"/>
      <c r="AF48" s="197"/>
      <c r="AG48" s="197"/>
      <c r="AH48" s="197"/>
      <c r="AI48" s="199"/>
      <c r="AJ48" s="49"/>
      <c r="AL48" s="49" t="str">
        <f t="shared" ca="1" si="4"/>
        <v/>
      </c>
    </row>
    <row r="49" spans="3:38" ht="13.5" thickBot="1" x14ac:dyDescent="0.3">
      <c r="C49" s="101" t="s">
        <v>81</v>
      </c>
      <c r="D49" s="74"/>
      <c r="E49" s="61" t="s">
        <v>48</v>
      </c>
      <c r="F49" s="75" t="s">
        <v>42</v>
      </c>
      <c r="G49" s="75"/>
      <c r="H49" s="75"/>
      <c r="I49" s="73"/>
      <c r="J49" s="70">
        <f>LOOKUP($F$25,CurveFetch!D$8:D$1000,CurveFetch!E$8:E$1000)</f>
        <v>1.885</v>
      </c>
      <c r="K49" s="80">
        <f>LOOKUP($K$15,CurveFetch!$D$8:$D$1000,CurveFetch!$E$8:$E$1000)</f>
        <v>1.895</v>
      </c>
      <c r="L49" s="62">
        <f>LOOKUP($K$15+1,CurveFetch!D$8:D$1000,CurveFetch!E$8:E$1000)</f>
        <v>1.885</v>
      </c>
      <c r="M49" s="62"/>
      <c r="N49" s="129">
        <f>L49-'[4]Gas Average Basis'!L49</f>
        <v>0</v>
      </c>
      <c r="O49" s="62">
        <f>LOOKUP($K$15+2,CurveFetch!$D$8:$D$1000,CurveFetch!$E$8:$E$1000)</f>
        <v>1.885</v>
      </c>
      <c r="P49" s="62"/>
      <c r="Q49" s="129">
        <f>O49-'[4]Gas Average Basis'!O49</f>
        <v>0</v>
      </c>
      <c r="R49" s="62" t="e">
        <f ca="1">IF(R$22,AveragePrices($F$21,R$23,R$24,$AJ49:$AJ49),AveragePrices($F$15,R$23,R$24,$AL49:$AL49))</f>
        <v>#NAME?</v>
      </c>
      <c r="S49" s="129" t="e">
        <f ca="1">R49-'[4]Gas Average Basis'!R49</f>
        <v>#NAME?</v>
      </c>
      <c r="T49" s="62" t="e">
        <f ca="1">IF(T$22,AveragePrices($F$21,T$23,T$24,$AJ49:$AJ49),AveragePrices($F$15,T$23,T$24,$AL49:$AL49))</f>
        <v>#NAME?</v>
      </c>
      <c r="U49" s="130"/>
      <c r="V49" s="62" t="e">
        <f ca="1">IF(V$22,AveragePrices($F$21,V$23,V$24,$AJ49:$AJ49),AveragePrices($F$15,V$23,V$24,$AL49:$AL49))</f>
        <v>#NAME?</v>
      </c>
      <c r="W49" s="129" t="e">
        <f ca="1">V49-'[4]Gas Average Basis'!V49</f>
        <v>#NAME?</v>
      </c>
      <c r="X49" s="62" t="e">
        <f ca="1">IF(X$22,AveragePrices($F$21,X$23,X$24,$AJ49:$AJ49),AveragePrices($F$15,X$23,X$24,$AL49:$AL49))</f>
        <v>#NAME?</v>
      </c>
      <c r="Y49" s="129"/>
      <c r="Z49" s="62" t="e">
        <f ca="1">IF(Z$22,AveragePrices($F$21,Z$23,Z$24,$AJ49:$AJ49),AveragePrices($F$15,Z$23,Z$24,$AL49:$AL49))</f>
        <v>#NAME?</v>
      </c>
      <c r="AA49" s="129"/>
      <c r="AB49" s="62" t="e">
        <f ca="1">IF(AB$22,AveragePrices($F$21,AB$23,AB$24,$AJ49:$AJ49),AveragePrices($F$15,AB$23,AB$24,$AL49:$AL49))</f>
        <v>#NAME?</v>
      </c>
      <c r="AC49" s="129" t="e">
        <f ca="1">AB49-'[4]Gas Average Basis'!AB49</f>
        <v>#NAME?</v>
      </c>
      <c r="AD49" s="62" t="e">
        <f ca="1">IF(AD$22,AveragePrices($F$21,AD$23,AD$24,$AJ49:$AJ49),AveragePrices($F$15,AD$23,AD$24,$AL49:$AL49))</f>
        <v>#NAME?</v>
      </c>
      <c r="AE49" s="129"/>
      <c r="AF49" s="62" t="e">
        <f ca="1">IF(AF$22,AveragePrices($F$21,AF$23,AF$24,$AJ49:$AJ49),AveragePrices($F$15,AF$23,AF$24,$AL49:$AL49))</f>
        <v>#NAME?</v>
      </c>
      <c r="AG49" s="129"/>
      <c r="AH49" s="62" t="e">
        <f ca="1">IF(AH$22,AveragePrices($F$21,AH$23,AH$24,$AJ49:$AJ49),AveragePrices($F$15,AH$23,AH$24,$AL49:$AL49))</f>
        <v>#NAME?</v>
      </c>
      <c r="AI49" s="92" t="e">
        <f ca="1">AH49-'[4]Gas Average Basis'!AH49</f>
        <v>#NAME?</v>
      </c>
      <c r="AJ49" s="49">
        <f ca="1">IF(E49="","",MATCH(E49,INDIRECT(CONCATENATE($F$21,"!",$G$21,":",$G$21)),0))</f>
        <v>5</v>
      </c>
      <c r="AL49" s="49">
        <f t="shared" ca="1" si="4"/>
        <v>3</v>
      </c>
    </row>
    <row r="50" spans="3:38" x14ac:dyDescent="0.25">
      <c r="AI50" s="52"/>
      <c r="AJ50" s="51"/>
      <c r="AK50" s="52"/>
      <c r="AL50" s="52"/>
    </row>
    <row r="51" spans="3:38" x14ac:dyDescent="0.25">
      <c r="AI51" s="52"/>
      <c r="AJ51" s="51"/>
      <c r="AK51" s="52"/>
      <c r="AL51" s="52"/>
    </row>
    <row r="52" spans="3:38" x14ac:dyDescent="0.25">
      <c r="C52" s="111"/>
      <c r="D52" s="96"/>
      <c r="E52" s="112"/>
      <c r="F52" s="112"/>
      <c r="AI52" s="52"/>
      <c r="AJ52" s="51"/>
      <c r="AK52" s="52"/>
      <c r="AL52" s="52"/>
    </row>
    <row r="53" spans="3:38" ht="18" x14ac:dyDescent="0.25">
      <c r="C53" s="111"/>
      <c r="D53" s="96"/>
      <c r="E53" s="112"/>
      <c r="F53" s="112"/>
      <c r="R53" s="131"/>
      <c r="S53" s="93"/>
      <c r="T53" s="131" t="s">
        <v>137</v>
      </c>
      <c r="AI53" s="52"/>
      <c r="AJ53" s="51"/>
      <c r="AK53" s="52"/>
      <c r="AL53" s="52"/>
    </row>
    <row r="54" spans="3:38" ht="13.5" thickBot="1" x14ac:dyDescent="0.3"/>
    <row r="55" spans="3:38" ht="13.5" customHeight="1" thickBot="1" x14ac:dyDescent="0.3">
      <c r="C55" s="196" t="s">
        <v>82</v>
      </c>
      <c r="D55" s="197"/>
      <c r="E55" s="197"/>
      <c r="F55" s="197"/>
      <c r="G55" s="197"/>
      <c r="H55" s="197"/>
      <c r="I55" s="197"/>
      <c r="J55" s="197"/>
      <c r="K55" s="197"/>
      <c r="L55" s="197"/>
      <c r="M55" s="197"/>
      <c r="N55" s="197"/>
      <c r="O55" s="197"/>
      <c r="P55" s="197"/>
      <c r="Q55" s="197"/>
      <c r="R55" s="197"/>
      <c r="S55" s="197"/>
      <c r="T55" s="197"/>
      <c r="U55" s="197"/>
      <c r="V55" s="197"/>
      <c r="W55" s="197"/>
      <c r="X55" s="197"/>
      <c r="Y55" s="197"/>
      <c r="Z55" s="197"/>
      <c r="AA55" s="197"/>
      <c r="AB55" s="197"/>
      <c r="AC55" s="197"/>
      <c r="AD55" s="197"/>
      <c r="AE55" s="197"/>
      <c r="AF55" s="197"/>
      <c r="AG55" s="197"/>
      <c r="AH55" s="197"/>
      <c r="AI55" s="198"/>
    </row>
    <row r="56" spans="3:38" ht="14.25" customHeight="1" thickBot="1" x14ac:dyDescent="0.3">
      <c r="C56" s="196">
        <f>PowerPrices!A2</f>
        <v>37160</v>
      </c>
      <c r="D56" s="197"/>
      <c r="E56" s="197"/>
      <c r="F56" s="197"/>
      <c r="G56" s="197"/>
      <c r="H56" s="197"/>
      <c r="I56" s="197"/>
      <c r="J56" s="197"/>
      <c r="K56" s="197"/>
      <c r="L56" s="197"/>
      <c r="M56" s="197"/>
      <c r="N56" s="197"/>
      <c r="O56" s="197"/>
      <c r="P56" s="197"/>
      <c r="Q56" s="197"/>
      <c r="R56" s="197"/>
      <c r="S56" s="197"/>
      <c r="T56" s="197"/>
      <c r="U56" s="197"/>
      <c r="V56" s="197"/>
      <c r="W56" s="197"/>
      <c r="X56" s="197"/>
      <c r="Y56" s="197"/>
      <c r="Z56" s="197"/>
      <c r="AA56" s="197"/>
      <c r="AB56" s="197"/>
      <c r="AC56" s="197"/>
      <c r="AD56" s="197"/>
      <c r="AE56" s="197"/>
      <c r="AF56" s="197"/>
      <c r="AG56" s="197"/>
      <c r="AH56" s="197"/>
      <c r="AI56" s="198"/>
    </row>
    <row r="57" spans="3:38" x14ac:dyDescent="0.25">
      <c r="C57" s="98"/>
      <c r="D57" s="94"/>
      <c r="E57" s="94"/>
      <c r="F57" s="94"/>
      <c r="G57" s="94"/>
      <c r="H57" s="94"/>
      <c r="I57" s="94"/>
      <c r="J57" s="94"/>
      <c r="K57" s="95" t="s">
        <v>84</v>
      </c>
      <c r="L57" s="95" t="s">
        <v>86</v>
      </c>
      <c r="M57" s="95" t="s">
        <v>86</v>
      </c>
      <c r="N57" s="83" t="s">
        <v>88</v>
      </c>
      <c r="O57" s="95" t="s">
        <v>132</v>
      </c>
      <c r="P57" s="95" t="s">
        <v>132</v>
      </c>
      <c r="Q57" s="83" t="s">
        <v>88</v>
      </c>
      <c r="R57" s="95" t="s">
        <v>3</v>
      </c>
      <c r="S57" s="83" t="s">
        <v>88</v>
      </c>
      <c r="T57" s="95" t="s">
        <v>133</v>
      </c>
      <c r="U57" s="83" t="s">
        <v>88</v>
      </c>
      <c r="V57" s="95" t="s">
        <v>123</v>
      </c>
      <c r="W57" s="83" t="s">
        <v>88</v>
      </c>
      <c r="X57" s="95" t="s">
        <v>134</v>
      </c>
      <c r="Y57" s="83" t="s">
        <v>88</v>
      </c>
      <c r="Z57" s="95" t="s">
        <v>135</v>
      </c>
      <c r="AA57" s="83" t="s">
        <v>88</v>
      </c>
      <c r="AB57" s="95" t="s">
        <v>93</v>
      </c>
      <c r="AC57" s="83" t="s">
        <v>88</v>
      </c>
      <c r="AD57" s="95" t="s">
        <v>136</v>
      </c>
      <c r="AE57" s="83" t="s">
        <v>88</v>
      </c>
      <c r="AF57" s="95" t="s">
        <v>133</v>
      </c>
      <c r="AG57" s="83" t="s">
        <v>88</v>
      </c>
      <c r="AH57" s="95" t="s">
        <v>125</v>
      </c>
      <c r="AI57" s="83" t="s">
        <v>88</v>
      </c>
    </row>
    <row r="58" spans="3:38" ht="14.25" customHeight="1" thickBot="1" x14ac:dyDescent="0.3">
      <c r="C58" s="99"/>
      <c r="D58" s="96"/>
      <c r="E58" s="96"/>
      <c r="F58" s="96"/>
      <c r="G58" s="96"/>
      <c r="H58" s="96"/>
      <c r="I58" s="96"/>
      <c r="J58" s="96"/>
      <c r="K58" s="97" t="s">
        <v>85</v>
      </c>
      <c r="L58" s="97" t="s">
        <v>131</v>
      </c>
      <c r="M58" s="97" t="s">
        <v>83</v>
      </c>
      <c r="N58" s="84"/>
      <c r="O58" s="97" t="s">
        <v>131</v>
      </c>
      <c r="P58" s="97" t="s">
        <v>83</v>
      </c>
      <c r="Q58" s="84"/>
      <c r="R58" s="97">
        <f>R$25</f>
        <v>37165</v>
      </c>
      <c r="S58" s="84"/>
      <c r="T58" s="121">
        <v>2001</v>
      </c>
      <c r="U58" s="84"/>
      <c r="V58" s="97" t="s">
        <v>87</v>
      </c>
      <c r="W58" s="84"/>
      <c r="X58" s="121">
        <v>2002</v>
      </c>
      <c r="Y58" s="84"/>
      <c r="Z58" s="121">
        <v>2002</v>
      </c>
      <c r="AA58" s="84"/>
      <c r="AB58" s="97" t="s">
        <v>94</v>
      </c>
      <c r="AC58" s="84"/>
      <c r="AD58" s="121">
        <v>2002</v>
      </c>
      <c r="AE58" s="84"/>
      <c r="AF58" s="121">
        <v>2002</v>
      </c>
      <c r="AG58" s="84"/>
      <c r="AH58" s="97" t="s">
        <v>124</v>
      </c>
      <c r="AI58" s="84"/>
    </row>
    <row r="59" spans="3:38" ht="14.25" customHeight="1" thickBot="1" x14ac:dyDescent="0.3">
      <c r="C59" s="196"/>
      <c r="D59" s="197"/>
      <c r="E59" s="197"/>
      <c r="F59" s="197"/>
      <c r="G59" s="197"/>
      <c r="H59" s="197"/>
      <c r="I59" s="197"/>
      <c r="J59" s="197"/>
      <c r="K59" s="197"/>
      <c r="L59" s="197"/>
      <c r="M59" s="197"/>
      <c r="N59" s="197"/>
      <c r="O59" s="197"/>
      <c r="P59" s="197"/>
      <c r="Q59" s="197"/>
      <c r="R59" s="197"/>
      <c r="S59" s="197"/>
      <c r="T59" s="197"/>
      <c r="U59" s="197"/>
      <c r="V59" s="197"/>
      <c r="W59" s="197"/>
      <c r="X59" s="197"/>
      <c r="Y59" s="197"/>
      <c r="Z59" s="197"/>
      <c r="AA59" s="197"/>
      <c r="AB59" s="197"/>
      <c r="AC59" s="197"/>
      <c r="AD59" s="197"/>
      <c r="AE59" s="197"/>
      <c r="AF59" s="197"/>
      <c r="AG59" s="197"/>
      <c r="AH59" s="197"/>
      <c r="AI59" s="198"/>
      <c r="AJ59" s="63"/>
      <c r="AK59" s="63"/>
      <c r="AL59" s="63"/>
    </row>
    <row r="60" spans="3:38" x14ac:dyDescent="0.25">
      <c r="C60" s="100" t="s">
        <v>148</v>
      </c>
      <c r="D60" s="70"/>
      <c r="E60" s="73" t="s">
        <v>44</v>
      </c>
      <c r="F60" s="73" t="s">
        <v>44</v>
      </c>
      <c r="G60" s="73"/>
      <c r="H60" s="73"/>
      <c r="I60" s="73"/>
      <c r="J60" s="70"/>
      <c r="K60" s="80">
        <f>LOOKUP($K$15,CurveFetch!$D$8:$D$1000,CurveFetch!$F$8:$F$1000)</f>
        <v>1.79</v>
      </c>
      <c r="L60" s="62"/>
      <c r="M60" s="62"/>
      <c r="N60" s="129"/>
      <c r="O60" s="62"/>
      <c r="P60" s="62"/>
      <c r="Q60" s="129"/>
      <c r="R60" s="62"/>
      <c r="S60" s="129"/>
      <c r="T60" s="62"/>
      <c r="U60" s="129"/>
      <c r="V60" s="62"/>
      <c r="W60" s="129"/>
      <c r="X60" s="62"/>
      <c r="Y60" s="129"/>
      <c r="Z60" s="62"/>
      <c r="AA60" s="129"/>
      <c r="AB60" s="62"/>
      <c r="AC60" s="129"/>
      <c r="AD60" s="62"/>
      <c r="AE60" s="129"/>
      <c r="AF60" s="62"/>
      <c r="AG60" s="129"/>
      <c r="AH60" s="62"/>
      <c r="AI60" s="92"/>
      <c r="AJ60" s="63"/>
      <c r="AK60" s="63"/>
      <c r="AL60" s="63"/>
    </row>
    <row r="61" spans="3:38" x14ac:dyDescent="0.25">
      <c r="C61" s="100" t="s">
        <v>150</v>
      </c>
      <c r="D61" s="70"/>
      <c r="E61" s="73" t="s">
        <v>105</v>
      </c>
      <c r="F61" s="73" t="s">
        <v>105</v>
      </c>
      <c r="G61" s="73"/>
      <c r="H61" s="73"/>
      <c r="I61" s="73"/>
      <c r="J61" s="70"/>
      <c r="K61" s="80">
        <f>LOOKUP($K$15,CurveFetch!$D$8:$D$1000,CurveFetch!$Q$8:$Q$1000)</f>
        <v>1.6950000000000001</v>
      </c>
      <c r="L61" s="62"/>
      <c r="M61" s="62"/>
      <c r="N61" s="129"/>
      <c r="O61" s="62"/>
      <c r="P61" s="62"/>
      <c r="Q61" s="129"/>
      <c r="R61" s="62"/>
      <c r="S61" s="129"/>
      <c r="T61" s="62"/>
      <c r="U61" s="129"/>
      <c r="V61" s="62"/>
      <c r="W61" s="129"/>
      <c r="X61" s="62"/>
      <c r="Y61" s="129"/>
      <c r="Z61" s="62"/>
      <c r="AA61" s="129"/>
      <c r="AB61" s="62"/>
      <c r="AC61" s="129"/>
      <c r="AD61" s="62"/>
      <c r="AE61" s="129"/>
      <c r="AF61" s="62"/>
      <c r="AG61" s="129"/>
      <c r="AH61" s="62"/>
      <c r="AI61" s="92"/>
      <c r="AJ61" s="63"/>
      <c r="AK61" s="63"/>
      <c r="AL61" s="63"/>
    </row>
    <row r="62" spans="3:38" x14ac:dyDescent="0.25">
      <c r="C62" s="100" t="s">
        <v>152</v>
      </c>
      <c r="D62" s="70"/>
      <c r="E62" s="73" t="s">
        <v>45</v>
      </c>
      <c r="F62" s="73" t="s">
        <v>45</v>
      </c>
      <c r="G62" s="73"/>
      <c r="H62" s="73"/>
      <c r="I62" s="73"/>
      <c r="J62" s="70"/>
      <c r="K62" s="80">
        <f>LOOKUP($K$15,CurveFetch!$D$8:$D$1000,CurveFetch!$G$8:$G$1000)</f>
        <v>1.55</v>
      </c>
      <c r="L62" s="62"/>
      <c r="M62" s="62"/>
      <c r="N62" s="129"/>
      <c r="O62" s="62"/>
      <c r="P62" s="62"/>
      <c r="Q62" s="129"/>
      <c r="R62" s="62"/>
      <c r="S62" s="129"/>
      <c r="T62" s="62"/>
      <c r="U62" s="129"/>
      <c r="V62" s="62"/>
      <c r="W62" s="129"/>
      <c r="X62" s="62"/>
      <c r="Y62" s="129"/>
      <c r="Z62" s="62"/>
      <c r="AA62" s="129"/>
      <c r="AB62" s="62"/>
      <c r="AC62" s="129"/>
      <c r="AD62" s="62"/>
      <c r="AE62" s="129"/>
      <c r="AF62" s="62"/>
      <c r="AG62" s="129"/>
      <c r="AH62" s="62"/>
      <c r="AI62" s="92"/>
      <c r="AJ62" s="63"/>
      <c r="AK62" s="63"/>
      <c r="AL62" s="63"/>
    </row>
    <row r="63" spans="3:38" x14ac:dyDescent="0.25">
      <c r="C63" s="100" t="s">
        <v>155</v>
      </c>
      <c r="D63" s="70"/>
      <c r="E63" s="73" t="s">
        <v>46</v>
      </c>
      <c r="F63" s="73" t="s">
        <v>46</v>
      </c>
      <c r="G63" s="73"/>
      <c r="H63" s="73"/>
      <c r="I63" s="73"/>
      <c r="J63" s="70"/>
      <c r="K63" s="80">
        <f>LOOKUP($K$15,CurveFetch!$D$8:$D$1000,CurveFetch!$H$8:$H$1000)</f>
        <v>1.7949999999999999</v>
      </c>
      <c r="L63" s="62"/>
      <c r="M63" s="62"/>
      <c r="N63" s="129"/>
      <c r="O63" s="62"/>
      <c r="P63" s="62"/>
      <c r="Q63" s="129"/>
      <c r="R63" s="62"/>
      <c r="S63" s="129"/>
      <c r="T63" s="62"/>
      <c r="U63" s="129"/>
      <c r="V63" s="62"/>
      <c r="W63" s="129"/>
      <c r="X63" s="62"/>
      <c r="Y63" s="129"/>
      <c r="Z63" s="62"/>
      <c r="AA63" s="129"/>
      <c r="AB63" s="62"/>
      <c r="AC63" s="129"/>
      <c r="AD63" s="62"/>
      <c r="AE63" s="129"/>
      <c r="AF63" s="62"/>
      <c r="AG63" s="129"/>
      <c r="AH63" s="62"/>
      <c r="AI63" s="92"/>
      <c r="AJ63" s="63"/>
      <c r="AK63" s="63"/>
      <c r="AL63" s="63"/>
    </row>
    <row r="67" spans="3:12" x14ac:dyDescent="0.25">
      <c r="C67" s="65"/>
      <c r="L67" s="52"/>
    </row>
  </sheetData>
  <sheetCalcPr fullCalcOnLoad="1"/>
  <mergeCells count="9">
    <mergeCell ref="C59:AI59"/>
    <mergeCell ref="C38:AI38"/>
    <mergeCell ref="C48:AI48"/>
    <mergeCell ref="C9:AI9"/>
    <mergeCell ref="C10:AI10"/>
    <mergeCell ref="C13:AI13"/>
    <mergeCell ref="C32:AI32"/>
    <mergeCell ref="C56:AI56"/>
    <mergeCell ref="C55:AI55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3" r:id="rId4" name="Button 3">
              <controlPr defaultSize="0" print="0" autoFill="0" autoPict="0">
                <anchor moveWithCells="1" sizeWithCells="1">
                  <from>
                    <xdr:col>2</xdr:col>
                    <xdr:colOff>1162050</xdr:colOff>
                    <xdr:row>0</xdr:row>
                    <xdr:rowOff>19050</xdr:rowOff>
                  </from>
                  <to>
                    <xdr:col>15</xdr:col>
                    <xdr:colOff>428625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15" activePane="bottomRight" state="frozen"/>
      <selection pane="topRight" activeCell="E1" sqref="E1"/>
      <selection pane="bottomLeft" activeCell="A8" sqref="A8"/>
      <selection pane="bottomRight" activeCell="E3" sqref="E3"/>
    </sheetView>
  </sheetViews>
  <sheetFormatPr defaultRowHeight="12.75" x14ac:dyDescent="0.2"/>
  <cols>
    <col min="1" max="1" width="9.140625" style="2"/>
    <col min="2" max="2" width="22.42578125" style="2" customWidth="1"/>
    <col min="3" max="3" width="9.140625" style="2"/>
    <col min="4" max="4" width="9.85546875" style="2" bestFit="1" customWidth="1"/>
    <col min="5" max="5" width="10.140625" style="2" bestFit="1" customWidth="1"/>
    <col min="6" max="6" width="12" style="2" bestFit="1" customWidth="1"/>
    <col min="7" max="7" width="10.28515625" style="2" bestFit="1" customWidth="1"/>
    <col min="8" max="8" width="11" style="2" bestFit="1" customWidth="1"/>
    <col min="9" max="9" width="14.5703125" style="2" bestFit="1" customWidth="1"/>
    <col min="10" max="10" width="17.140625" style="2" bestFit="1" customWidth="1"/>
    <col min="11" max="11" width="10.85546875" style="2" bestFit="1" customWidth="1"/>
    <col min="12" max="12" width="17.42578125" style="2" bestFit="1" customWidth="1"/>
    <col min="13" max="13" width="18.28515625" style="2" bestFit="1" customWidth="1"/>
    <col min="14" max="14" width="13.140625" style="2" bestFit="1" customWidth="1"/>
    <col min="15" max="15" width="9.28515625" style="2" bestFit="1" customWidth="1"/>
    <col min="16" max="16" width="11.85546875" style="2" bestFit="1" customWidth="1"/>
    <col min="17" max="17" width="13.85546875" style="2" customWidth="1"/>
    <col min="18" max="18" width="12.5703125" style="2" customWidth="1"/>
    <col min="19" max="19" width="9.140625" style="2"/>
    <col min="20" max="20" width="12.5703125" style="2" customWidth="1"/>
    <col min="21" max="21" width="18" style="2" customWidth="1"/>
    <col min="22" max="22" width="16" style="2" customWidth="1"/>
    <col min="23" max="23" width="14.5703125" style="2" customWidth="1"/>
    <col min="24" max="24" width="12.28515625" style="2" customWidth="1"/>
    <col min="25" max="25" width="16.140625" style="2" customWidth="1"/>
    <col min="26" max="26" width="16" style="2" customWidth="1"/>
    <col min="27" max="27" width="11.28515625" style="2" customWidth="1"/>
    <col min="28" max="35" width="18.7109375" style="29" customWidth="1"/>
    <col min="36" max="16384" width="9.140625" style="2"/>
  </cols>
  <sheetData>
    <row r="1" spans="1:35" x14ac:dyDescent="0.2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4"/>
      <c r="AC1" s="24"/>
      <c r="AD1" s="24"/>
      <c r="AE1" s="24"/>
      <c r="AF1" s="24"/>
      <c r="AG1" s="24"/>
      <c r="AH1" s="24"/>
      <c r="AI1" s="24"/>
    </row>
    <row r="2" spans="1:35" x14ac:dyDescent="0.2">
      <c r="A2" s="1"/>
      <c r="B2" s="4" t="e">
        <f>HLOOKUP(Count1,CurveTable1,2,FALSE)</f>
        <v>#N/A</v>
      </c>
      <c r="D2" s="5" t="s">
        <v>2</v>
      </c>
      <c r="E2" s="82">
        <v>37162</v>
      </c>
      <c r="F2" s="6">
        <f t="shared" ref="F2:AE2" si="1">E2</f>
        <v>37162</v>
      </c>
      <c r="G2" s="6">
        <f t="shared" si="1"/>
        <v>37162</v>
      </c>
      <c r="H2" s="6">
        <f t="shared" si="1"/>
        <v>37162</v>
      </c>
      <c r="I2" s="6">
        <f t="shared" si="1"/>
        <v>37162</v>
      </c>
      <c r="J2" s="6">
        <f t="shared" si="1"/>
        <v>37162</v>
      </c>
      <c r="K2" s="6">
        <f t="shared" si="1"/>
        <v>37162</v>
      </c>
      <c r="L2" s="6">
        <f t="shared" si="1"/>
        <v>37162</v>
      </c>
      <c r="M2" s="6">
        <f t="shared" si="1"/>
        <v>37162</v>
      </c>
      <c r="N2" s="6">
        <f t="shared" si="1"/>
        <v>37162</v>
      </c>
      <c r="O2" s="6">
        <f t="shared" si="1"/>
        <v>37162</v>
      </c>
      <c r="P2" s="6">
        <f t="shared" si="1"/>
        <v>37162</v>
      </c>
      <c r="Q2" s="6">
        <f t="shared" si="1"/>
        <v>37162</v>
      </c>
      <c r="R2" s="6">
        <f t="shared" si="1"/>
        <v>37162</v>
      </c>
      <c r="S2" s="6">
        <f t="shared" si="1"/>
        <v>37162</v>
      </c>
      <c r="T2" s="6">
        <f t="shared" si="1"/>
        <v>37162</v>
      </c>
      <c r="U2" s="6">
        <f t="shared" si="1"/>
        <v>37162</v>
      </c>
      <c r="V2" s="6">
        <f t="shared" si="1"/>
        <v>37162</v>
      </c>
      <c r="W2" s="6">
        <f t="shared" si="1"/>
        <v>37162</v>
      </c>
      <c r="X2" s="6">
        <f t="shared" si="1"/>
        <v>37162</v>
      </c>
      <c r="Y2" s="6">
        <f t="shared" si="1"/>
        <v>37162</v>
      </c>
      <c r="Z2" s="6">
        <f t="shared" si="1"/>
        <v>37162</v>
      </c>
      <c r="AA2" s="6">
        <f t="shared" si="1"/>
        <v>37162</v>
      </c>
      <c r="AB2" s="25">
        <f t="shared" si="1"/>
        <v>37162</v>
      </c>
      <c r="AC2" s="25">
        <f t="shared" si="1"/>
        <v>37162</v>
      </c>
      <c r="AD2" s="25">
        <f t="shared" si="1"/>
        <v>37162</v>
      </c>
      <c r="AE2" s="25">
        <f t="shared" si="1"/>
        <v>37162</v>
      </c>
      <c r="AF2" s="25">
        <f>AE2</f>
        <v>37162</v>
      </c>
      <c r="AG2" s="25">
        <f>AE2</f>
        <v>37162</v>
      </c>
      <c r="AH2" s="25">
        <f>AF2</f>
        <v>37162</v>
      </c>
      <c r="AI2" s="25">
        <f>AH2</f>
        <v>37162</v>
      </c>
    </row>
    <row r="3" spans="1:35" x14ac:dyDescent="0.2">
      <c r="A3" s="1"/>
      <c r="B3" s="7" t="e">
        <f>HLOOKUP(Count1,CurveTable1,3,FALSE)</f>
        <v>#N/A</v>
      </c>
      <c r="D3" s="5" t="s">
        <v>3</v>
      </c>
      <c r="E3" s="7">
        <v>37135</v>
      </c>
      <c r="F3" s="7">
        <f t="shared" ref="F3:AE3" si="2">E3</f>
        <v>37135</v>
      </c>
      <c r="G3" s="7">
        <f t="shared" si="2"/>
        <v>37135</v>
      </c>
      <c r="H3" s="7">
        <f t="shared" si="2"/>
        <v>37135</v>
      </c>
      <c r="I3" s="7">
        <f t="shared" si="2"/>
        <v>37135</v>
      </c>
      <c r="J3" s="7">
        <f t="shared" si="2"/>
        <v>37135</v>
      </c>
      <c r="K3" s="7">
        <f t="shared" si="2"/>
        <v>37135</v>
      </c>
      <c r="L3" s="7">
        <f t="shared" si="2"/>
        <v>37135</v>
      </c>
      <c r="M3" s="20">
        <f t="shared" si="2"/>
        <v>37135</v>
      </c>
      <c r="N3" s="7">
        <f t="shared" si="2"/>
        <v>37135</v>
      </c>
      <c r="O3" s="7">
        <f t="shared" si="2"/>
        <v>37135</v>
      </c>
      <c r="P3" s="7">
        <f t="shared" si="2"/>
        <v>37135</v>
      </c>
      <c r="Q3" s="7">
        <f t="shared" si="2"/>
        <v>37135</v>
      </c>
      <c r="R3" s="7">
        <f t="shared" si="2"/>
        <v>37135</v>
      </c>
      <c r="S3" s="7">
        <f t="shared" si="2"/>
        <v>37135</v>
      </c>
      <c r="T3" s="7">
        <f t="shared" si="2"/>
        <v>37135</v>
      </c>
      <c r="U3" s="7">
        <f t="shared" si="2"/>
        <v>37135</v>
      </c>
      <c r="V3" s="7">
        <f t="shared" si="2"/>
        <v>37135</v>
      </c>
      <c r="W3" s="7">
        <f t="shared" si="2"/>
        <v>37135</v>
      </c>
      <c r="X3" s="7">
        <f t="shared" si="2"/>
        <v>37135</v>
      </c>
      <c r="Y3" s="7">
        <f t="shared" si="2"/>
        <v>37135</v>
      </c>
      <c r="Z3" s="7">
        <f t="shared" si="2"/>
        <v>37135</v>
      </c>
      <c r="AA3" s="7">
        <f t="shared" si="2"/>
        <v>37135</v>
      </c>
      <c r="AB3" s="26">
        <f t="shared" si="2"/>
        <v>37135</v>
      </c>
      <c r="AC3" s="26">
        <f t="shared" si="2"/>
        <v>37135</v>
      </c>
      <c r="AD3" s="26">
        <f t="shared" si="2"/>
        <v>37135</v>
      </c>
      <c r="AE3" s="26">
        <f t="shared" si="2"/>
        <v>37135</v>
      </c>
      <c r="AF3" s="26">
        <f>AE3</f>
        <v>37135</v>
      </c>
      <c r="AG3" s="26">
        <f>AE3</f>
        <v>37135</v>
      </c>
      <c r="AH3" s="26">
        <f>AF3</f>
        <v>37135</v>
      </c>
      <c r="AI3" s="26">
        <v>37073</v>
      </c>
    </row>
    <row r="4" spans="1:35" x14ac:dyDescent="0.2">
      <c r="A4" s="1">
        <v>15</v>
      </c>
      <c r="B4" s="7" t="e">
        <f>HLOOKUP(Count1,CurveTable1,4,FALSE)</f>
        <v>#N/A</v>
      </c>
      <c r="D4" s="5" t="s">
        <v>4</v>
      </c>
      <c r="E4" s="106" t="s">
        <v>48</v>
      </c>
      <c r="F4" s="106" t="s">
        <v>44</v>
      </c>
      <c r="G4" s="106" t="s">
        <v>45</v>
      </c>
      <c r="H4" s="106" t="s">
        <v>46</v>
      </c>
      <c r="I4" s="106" t="s">
        <v>55</v>
      </c>
      <c r="J4" s="107" t="s">
        <v>103</v>
      </c>
      <c r="K4" s="108" t="s">
        <v>47</v>
      </c>
      <c r="L4" s="109" t="s">
        <v>90</v>
      </c>
      <c r="M4" s="21" t="s">
        <v>104</v>
      </c>
      <c r="N4" s="110" t="s">
        <v>108</v>
      </c>
      <c r="O4" s="107" t="s">
        <v>160</v>
      </c>
      <c r="P4" s="107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6"/>
      <c r="AC4" s="26"/>
      <c r="AD4" s="26"/>
      <c r="AE4" s="26"/>
      <c r="AF4" s="26"/>
      <c r="AG4" s="26"/>
      <c r="AH4" s="26"/>
      <c r="AI4" s="26"/>
    </row>
    <row r="5" spans="1:35" x14ac:dyDescent="0.2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7" t="s">
        <v>6</v>
      </c>
      <c r="AC5" s="27" t="s">
        <v>6</v>
      </c>
      <c r="AD5" s="27" t="s">
        <v>6</v>
      </c>
      <c r="AE5" s="27" t="s">
        <v>6</v>
      </c>
      <c r="AF5" s="27" t="s">
        <v>6</v>
      </c>
      <c r="AG5" s="27" t="s">
        <v>6</v>
      </c>
      <c r="AH5" s="27" t="s">
        <v>6</v>
      </c>
      <c r="AI5" s="27" t="s">
        <v>97</v>
      </c>
    </row>
    <row r="6" spans="1:35" x14ac:dyDescent="0.2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7" t="s">
        <v>8</v>
      </c>
      <c r="AC6" s="27" t="s">
        <v>8</v>
      </c>
      <c r="AD6" s="27" t="s">
        <v>8</v>
      </c>
      <c r="AE6" s="27" t="s">
        <v>8</v>
      </c>
      <c r="AF6" s="27" t="s">
        <v>8</v>
      </c>
      <c r="AG6" s="27" t="s">
        <v>8</v>
      </c>
      <c r="AH6" s="27" t="s">
        <v>8</v>
      </c>
      <c r="AI6" s="27" t="s">
        <v>96</v>
      </c>
    </row>
    <row r="7" spans="1:35" x14ac:dyDescent="0.2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7" t="s">
        <v>71</v>
      </c>
      <c r="AC7" s="27" t="s">
        <v>72</v>
      </c>
      <c r="AD7" s="27" t="s">
        <v>73</v>
      </c>
      <c r="AE7" s="27" t="s">
        <v>74</v>
      </c>
      <c r="AF7" s="27" t="s">
        <v>91</v>
      </c>
      <c r="AG7" s="27" t="s">
        <v>92</v>
      </c>
      <c r="AH7" s="27" t="s">
        <v>95</v>
      </c>
      <c r="AI7" s="27" t="s">
        <v>98</v>
      </c>
    </row>
    <row r="8" spans="1:35" x14ac:dyDescent="0.2">
      <c r="A8" s="1"/>
      <c r="B8" s="1"/>
      <c r="D8" s="9">
        <v>37135</v>
      </c>
      <c r="E8" s="10">
        <v>2.15</v>
      </c>
      <c r="F8" s="10">
        <v>2.2650000000000001</v>
      </c>
      <c r="G8" s="10">
        <v>2.0950000000000002</v>
      </c>
      <c r="H8" s="10">
        <v>2.1549999999999998</v>
      </c>
      <c r="I8" s="10">
        <v>1.81</v>
      </c>
      <c r="J8" s="10">
        <v>1.9650000000000001</v>
      </c>
      <c r="K8" s="10">
        <v>1.91</v>
      </c>
      <c r="L8" s="10">
        <v>1.98</v>
      </c>
      <c r="M8" s="10">
        <v>1.925</v>
      </c>
      <c r="N8" s="10">
        <v>2.2691042000000001</v>
      </c>
      <c r="O8" s="10">
        <v>1.69</v>
      </c>
      <c r="P8" s="10">
        <v>2.0150000000000001</v>
      </c>
      <c r="Q8" s="10">
        <v>2.5499999999999998</v>
      </c>
      <c r="R8" s="10">
        <v>2</v>
      </c>
      <c r="S8" s="10"/>
      <c r="T8" s="10"/>
      <c r="U8" s="10"/>
      <c r="V8" s="10"/>
      <c r="W8" s="10"/>
      <c r="X8" s="10"/>
      <c r="Y8" s="10"/>
      <c r="Z8" s="10"/>
      <c r="AA8" s="10"/>
      <c r="AB8" s="28"/>
    </row>
    <row r="9" spans="1:35" x14ac:dyDescent="0.2">
      <c r="A9" s="1"/>
      <c r="B9" s="11"/>
      <c r="D9" s="9">
        <v>37136</v>
      </c>
      <c r="E9" s="10">
        <v>2.15</v>
      </c>
      <c r="F9" s="10">
        <v>2.2650000000000001</v>
      </c>
      <c r="G9" s="10">
        <v>2.0950000000000002</v>
      </c>
      <c r="H9" s="10">
        <v>2.1549999999999998</v>
      </c>
      <c r="I9" s="10">
        <v>1.81</v>
      </c>
      <c r="J9" s="10">
        <v>1.9650000000000001</v>
      </c>
      <c r="K9" s="10">
        <v>1.91</v>
      </c>
      <c r="L9" s="10">
        <v>1.98</v>
      </c>
      <c r="M9" s="10">
        <v>1.925</v>
      </c>
      <c r="N9" s="10">
        <v>2.2691042000000001</v>
      </c>
      <c r="O9" s="10">
        <v>1.69</v>
      </c>
      <c r="P9" s="10">
        <v>2.0150000000000001</v>
      </c>
      <c r="Q9" s="10">
        <v>2.1150000000000002</v>
      </c>
      <c r="R9" s="10">
        <v>2</v>
      </c>
      <c r="S9" s="10"/>
      <c r="T9" s="10"/>
      <c r="U9" s="10"/>
      <c r="V9" s="10"/>
      <c r="W9" s="10"/>
      <c r="X9" s="10"/>
      <c r="Y9" s="10"/>
      <c r="Z9" s="10"/>
      <c r="AA9" s="10"/>
      <c r="AB9" s="28"/>
    </row>
    <row r="10" spans="1:35" x14ac:dyDescent="0.2">
      <c r="D10" s="9">
        <v>37137</v>
      </c>
      <c r="E10" s="10">
        <v>2.15</v>
      </c>
      <c r="F10" s="10">
        <v>2.2650000000000001</v>
      </c>
      <c r="G10" s="10">
        <v>2.0950000000000002</v>
      </c>
      <c r="H10" s="10">
        <v>2.1549999999999998</v>
      </c>
      <c r="I10" s="10">
        <v>1.81</v>
      </c>
      <c r="J10" s="10">
        <v>1.9650000000000001</v>
      </c>
      <c r="K10" s="10">
        <v>1.91</v>
      </c>
      <c r="L10" s="10">
        <v>1.98</v>
      </c>
      <c r="M10" s="10">
        <v>1.925</v>
      </c>
      <c r="N10" s="10">
        <v>2.2691042000000001</v>
      </c>
      <c r="O10" s="10">
        <v>1.69</v>
      </c>
      <c r="P10" s="10">
        <v>2.0150000000000001</v>
      </c>
      <c r="Q10" s="10">
        <v>2.1150000000000002</v>
      </c>
      <c r="R10" s="10">
        <v>2</v>
      </c>
      <c r="S10" s="10"/>
      <c r="T10" s="10"/>
      <c r="U10" s="10"/>
      <c r="V10" s="10"/>
      <c r="W10" s="10"/>
      <c r="X10" s="10"/>
      <c r="Y10" s="10"/>
      <c r="Z10" s="10"/>
      <c r="AA10" s="10"/>
      <c r="AB10" s="28"/>
    </row>
    <row r="11" spans="1:35" x14ac:dyDescent="0.2">
      <c r="D11" s="9">
        <v>37138</v>
      </c>
      <c r="E11" s="10">
        <v>2.15</v>
      </c>
      <c r="F11" s="10">
        <v>2.2650000000000001</v>
      </c>
      <c r="G11" s="10">
        <v>2.0950000000000002</v>
      </c>
      <c r="H11" s="10">
        <v>2.1549999999999998</v>
      </c>
      <c r="I11" s="10">
        <v>1.81</v>
      </c>
      <c r="J11" s="10">
        <v>1.9650000000000001</v>
      </c>
      <c r="K11" s="10">
        <v>1.91</v>
      </c>
      <c r="L11" s="10">
        <v>1.98</v>
      </c>
      <c r="M11" s="10">
        <v>1.925</v>
      </c>
      <c r="N11" s="10">
        <v>1.58</v>
      </c>
      <c r="O11" s="10">
        <v>1.69</v>
      </c>
      <c r="P11" s="10">
        <v>2.0150000000000001</v>
      </c>
      <c r="Q11" s="10">
        <v>2.1150000000000002</v>
      </c>
      <c r="R11" s="10">
        <v>2</v>
      </c>
      <c r="S11" s="10"/>
      <c r="T11" s="10"/>
      <c r="U11" s="10"/>
      <c r="V11" s="10"/>
      <c r="W11" s="10"/>
      <c r="X11" s="10"/>
      <c r="Y11" s="10"/>
      <c r="Z11" s="10"/>
      <c r="AA11" s="10"/>
      <c r="AB11" s="28"/>
    </row>
    <row r="12" spans="1:35" x14ac:dyDescent="0.2">
      <c r="D12" s="9">
        <v>37139</v>
      </c>
      <c r="E12" s="10">
        <v>2.2000000000000002</v>
      </c>
      <c r="F12" s="10">
        <v>2.3450000000000002</v>
      </c>
      <c r="G12" s="10">
        <v>2.0150000000000001</v>
      </c>
      <c r="H12" s="10">
        <v>2.2149999999999999</v>
      </c>
      <c r="I12" s="10">
        <v>1.83</v>
      </c>
      <c r="J12" s="10">
        <v>1.85</v>
      </c>
      <c r="K12" s="10">
        <v>1.9450000000000001</v>
      </c>
      <c r="L12" s="10">
        <v>2.06</v>
      </c>
      <c r="M12" s="10">
        <v>1.635</v>
      </c>
      <c r="N12" s="10">
        <v>1.1039000000000001</v>
      </c>
      <c r="O12" s="10">
        <v>1.67</v>
      </c>
      <c r="P12" s="10">
        <v>2.0750000000000002</v>
      </c>
      <c r="Q12" s="10">
        <v>2.12</v>
      </c>
      <c r="R12" s="10">
        <v>2.06</v>
      </c>
      <c r="S12" s="10"/>
      <c r="T12" s="10"/>
      <c r="U12" s="10"/>
      <c r="V12" s="10"/>
      <c r="W12" s="10"/>
      <c r="X12" s="10"/>
      <c r="Y12" s="10"/>
      <c r="Z12" s="10"/>
      <c r="AA12" s="10"/>
      <c r="AB12" s="28"/>
    </row>
    <row r="13" spans="1:35" x14ac:dyDescent="0.2">
      <c r="D13" s="9">
        <v>37140</v>
      </c>
      <c r="E13" s="10">
        <v>2.335</v>
      </c>
      <c r="F13" s="10">
        <v>2.41</v>
      </c>
      <c r="G13" s="10">
        <v>2.085</v>
      </c>
      <c r="H13" s="10">
        <v>2.3250000000000002</v>
      </c>
      <c r="I13" s="10">
        <v>1.8049999999999999</v>
      </c>
      <c r="J13" s="10">
        <v>1.87</v>
      </c>
      <c r="K13" s="10">
        <v>2.0449999999999999</v>
      </c>
      <c r="L13" s="10">
        <v>2.1549999999999998</v>
      </c>
      <c r="M13" s="10">
        <v>1.7450000000000001</v>
      </c>
      <c r="N13" s="10">
        <v>1.7922</v>
      </c>
      <c r="O13" s="10">
        <v>1.7350000000000001</v>
      </c>
      <c r="P13" s="10">
        <v>2.1850000000000001</v>
      </c>
      <c r="Q13" s="10">
        <v>2.29</v>
      </c>
      <c r="R13" s="10">
        <v>2.15</v>
      </c>
      <c r="S13" s="10"/>
      <c r="T13" s="10"/>
      <c r="U13" s="10"/>
      <c r="V13" s="10"/>
      <c r="W13" s="10"/>
      <c r="X13" s="10"/>
      <c r="Y13" s="10"/>
      <c r="Z13" s="10"/>
      <c r="AA13" s="10"/>
      <c r="AB13" s="28"/>
    </row>
    <row r="14" spans="1:35" x14ac:dyDescent="0.2">
      <c r="D14" s="9">
        <v>37141</v>
      </c>
      <c r="E14" s="10">
        <v>2.4</v>
      </c>
      <c r="F14" s="10">
        <v>2.4449999999999998</v>
      </c>
      <c r="G14" s="10">
        <v>2.2149999999999999</v>
      </c>
      <c r="H14" s="10">
        <v>2.3849999999999998</v>
      </c>
      <c r="I14" s="10">
        <v>1.94</v>
      </c>
      <c r="J14" s="10">
        <v>2.0150000000000001</v>
      </c>
      <c r="K14" s="10">
        <v>2.1349999999999998</v>
      </c>
      <c r="L14" s="10">
        <v>2.2200000000000002</v>
      </c>
      <c r="M14" s="10">
        <v>1.93</v>
      </c>
      <c r="N14" s="10">
        <v>1.8757000000000001</v>
      </c>
      <c r="O14" s="10">
        <v>1.885</v>
      </c>
      <c r="P14" s="10">
        <v>2.2450000000000001</v>
      </c>
      <c r="Q14" s="10">
        <v>2.3149999999999999</v>
      </c>
      <c r="R14" s="10">
        <v>2.2000000000000002</v>
      </c>
      <c r="S14" s="10"/>
      <c r="T14" s="10"/>
      <c r="U14" s="10"/>
      <c r="V14" s="10"/>
      <c r="W14" s="10"/>
      <c r="X14" s="10"/>
      <c r="Y14" s="10"/>
      <c r="Z14" s="10"/>
      <c r="AA14" s="10"/>
      <c r="AB14" s="28"/>
    </row>
    <row r="15" spans="1:35" x14ac:dyDescent="0.2">
      <c r="D15" s="9">
        <v>37142</v>
      </c>
      <c r="E15" s="10">
        <v>2.3450000000000002</v>
      </c>
      <c r="F15" s="10">
        <v>2.36</v>
      </c>
      <c r="G15" s="10">
        <v>2.09</v>
      </c>
      <c r="H15" s="10">
        <v>2.2000000000000002</v>
      </c>
      <c r="I15" s="10">
        <v>1.845</v>
      </c>
      <c r="J15" s="10">
        <v>1.905</v>
      </c>
      <c r="K15" s="10">
        <v>1.9450000000000001</v>
      </c>
      <c r="L15" s="10">
        <v>2.125</v>
      </c>
      <c r="M15" s="10">
        <v>1.7849999999999999</v>
      </c>
      <c r="N15" s="10">
        <v>1.637</v>
      </c>
      <c r="O15" s="10">
        <v>1.74</v>
      </c>
      <c r="P15" s="10">
        <v>2.165</v>
      </c>
      <c r="Q15" s="10">
        <v>2.1749999999999998</v>
      </c>
      <c r="R15" s="10">
        <v>2.085</v>
      </c>
      <c r="S15" s="10"/>
      <c r="T15" s="10"/>
      <c r="U15" s="10"/>
      <c r="V15" s="10"/>
      <c r="W15" s="10"/>
      <c r="X15" s="10"/>
      <c r="Y15" s="10"/>
      <c r="Z15" s="10"/>
      <c r="AA15" s="10"/>
      <c r="AB15" s="28"/>
    </row>
    <row r="16" spans="1:35" x14ac:dyDescent="0.2">
      <c r="D16" s="9">
        <v>37143</v>
      </c>
      <c r="E16" s="10">
        <v>2.3450000000000002</v>
      </c>
      <c r="F16" s="10">
        <v>2.36</v>
      </c>
      <c r="G16" s="10">
        <v>2.09</v>
      </c>
      <c r="H16" s="10">
        <v>2.2000000000000002</v>
      </c>
      <c r="I16" s="10">
        <v>1.845</v>
      </c>
      <c r="J16" s="10">
        <v>1.905</v>
      </c>
      <c r="K16" s="10">
        <v>1.9450000000000001</v>
      </c>
      <c r="L16" s="10">
        <v>2.125</v>
      </c>
      <c r="M16" s="10">
        <v>1.7849999999999999</v>
      </c>
      <c r="N16" s="10">
        <v>1.637</v>
      </c>
      <c r="O16" s="10">
        <v>1.74</v>
      </c>
      <c r="P16" s="10">
        <v>2.165</v>
      </c>
      <c r="Q16" s="10">
        <v>2.1749999999999998</v>
      </c>
      <c r="R16" s="10">
        <v>2.085</v>
      </c>
      <c r="S16" s="10"/>
      <c r="T16" s="10"/>
      <c r="U16" s="10"/>
      <c r="V16" s="10"/>
      <c r="W16" s="10"/>
      <c r="X16" s="10"/>
      <c r="Y16" s="10"/>
      <c r="Z16" s="10"/>
      <c r="AA16" s="10"/>
      <c r="AB16" s="28"/>
    </row>
    <row r="17" spans="4:28" x14ac:dyDescent="0.2">
      <c r="D17" s="9">
        <v>37144</v>
      </c>
      <c r="E17" s="10">
        <v>2.3450000000000002</v>
      </c>
      <c r="F17" s="10">
        <v>2.36</v>
      </c>
      <c r="G17" s="10">
        <v>2.09</v>
      </c>
      <c r="H17" s="10">
        <v>2.2000000000000002</v>
      </c>
      <c r="I17" s="10">
        <v>1.845</v>
      </c>
      <c r="J17" s="10">
        <v>1.905</v>
      </c>
      <c r="K17" s="10">
        <v>1.9450000000000001</v>
      </c>
      <c r="L17" s="10">
        <v>2.125</v>
      </c>
      <c r="M17" s="10">
        <v>1.7849999999999999</v>
      </c>
      <c r="N17" s="10">
        <v>1.637</v>
      </c>
      <c r="O17" s="10">
        <v>1.74</v>
      </c>
      <c r="P17" s="10">
        <v>2.165</v>
      </c>
      <c r="Q17" s="10">
        <v>2.1749999999999998</v>
      </c>
      <c r="R17" s="10">
        <v>2.085</v>
      </c>
      <c r="S17" s="10"/>
      <c r="T17" s="10"/>
      <c r="U17" s="10"/>
      <c r="V17" s="10"/>
      <c r="W17" s="10"/>
      <c r="X17" s="10"/>
      <c r="Y17" s="10"/>
      <c r="Z17" s="10"/>
      <c r="AA17" s="10"/>
      <c r="AB17" s="28"/>
    </row>
    <row r="18" spans="4:28" x14ac:dyDescent="0.2">
      <c r="D18" s="9">
        <v>37145</v>
      </c>
      <c r="E18" s="10">
        <v>2.3849999999999998</v>
      </c>
      <c r="F18" s="10">
        <v>2.355</v>
      </c>
      <c r="G18" s="10">
        <v>2.145</v>
      </c>
      <c r="H18" s="10">
        <v>2.3250000000000002</v>
      </c>
      <c r="I18" s="10">
        <v>1.95</v>
      </c>
      <c r="J18" s="10">
        <v>2.0499999999999998</v>
      </c>
      <c r="K18" s="10">
        <v>2.1</v>
      </c>
      <c r="L18" s="10">
        <v>2.2050000000000001</v>
      </c>
      <c r="M18" s="10">
        <v>1.94</v>
      </c>
      <c r="N18" s="10">
        <v>1.931</v>
      </c>
      <c r="O18" s="10">
        <v>1.98</v>
      </c>
      <c r="P18" s="10">
        <v>2.25</v>
      </c>
      <c r="Q18" s="10">
        <v>2.2400000000000002</v>
      </c>
      <c r="R18" s="10">
        <v>2.19</v>
      </c>
      <c r="S18" s="10"/>
      <c r="T18" s="10"/>
      <c r="U18" s="10"/>
      <c r="V18" s="10"/>
      <c r="W18" s="10"/>
      <c r="X18" s="10"/>
      <c r="Y18" s="10"/>
      <c r="Z18" s="10"/>
      <c r="AA18" s="10"/>
      <c r="AB18" s="28"/>
    </row>
    <row r="19" spans="4:28" x14ac:dyDescent="0.2">
      <c r="D19" s="9">
        <v>37146</v>
      </c>
      <c r="E19" s="10">
        <v>2.4700000000000002</v>
      </c>
      <c r="F19" s="10">
        <v>2.2999999999999998</v>
      </c>
      <c r="G19" s="10">
        <v>2.125</v>
      </c>
      <c r="H19" s="10">
        <v>2.29</v>
      </c>
      <c r="I19" s="10">
        <v>1.95</v>
      </c>
      <c r="J19" s="10">
        <v>2.1549999999999998</v>
      </c>
      <c r="K19" s="10">
        <v>2.04</v>
      </c>
      <c r="L19" s="10">
        <v>2.2050000000000001</v>
      </c>
      <c r="M19" s="10">
        <v>2.0299999999999998</v>
      </c>
      <c r="N19" s="10">
        <v>2.052</v>
      </c>
      <c r="O19" s="10">
        <v>1.92</v>
      </c>
      <c r="P19" s="10">
        <v>2.2799999999999998</v>
      </c>
      <c r="Q19" s="10">
        <v>2.0249999999999999</v>
      </c>
      <c r="R19" s="10">
        <v>2.2200000000000002</v>
      </c>
      <c r="S19" s="10"/>
      <c r="T19" s="10"/>
      <c r="U19" s="10"/>
      <c r="V19" s="10"/>
      <c r="W19" s="10"/>
      <c r="X19" s="10"/>
      <c r="Y19" s="10"/>
      <c r="Z19" s="10"/>
      <c r="AA19" s="10"/>
      <c r="AB19" s="28"/>
    </row>
    <row r="20" spans="4:28" x14ac:dyDescent="0.2">
      <c r="D20" s="9">
        <v>37147</v>
      </c>
      <c r="E20" s="10">
        <v>2.4449999999999998</v>
      </c>
      <c r="F20" s="10">
        <v>2.2749999999999999</v>
      </c>
      <c r="G20" s="10">
        <v>2.145</v>
      </c>
      <c r="H20" s="10">
        <v>2.3250000000000002</v>
      </c>
      <c r="I20" s="10">
        <v>2.0350000000000001</v>
      </c>
      <c r="J20" s="10">
        <v>2.08</v>
      </c>
      <c r="K20" s="10">
        <v>2.09</v>
      </c>
      <c r="L20" s="10">
        <v>2.27</v>
      </c>
      <c r="M20" s="10">
        <v>2.0350000000000001</v>
      </c>
      <c r="N20" s="10">
        <v>1.8962000000000001</v>
      </c>
      <c r="O20" s="10">
        <v>1.9950000000000001</v>
      </c>
      <c r="P20" s="10">
        <v>2.335</v>
      </c>
      <c r="Q20" s="10">
        <v>2.19</v>
      </c>
      <c r="R20" s="10">
        <v>2.25</v>
      </c>
      <c r="S20" s="10"/>
      <c r="T20" s="10"/>
      <c r="U20" s="10"/>
      <c r="V20" s="10"/>
      <c r="W20" s="10"/>
      <c r="X20" s="10"/>
      <c r="Y20" s="10"/>
      <c r="Z20" s="10"/>
      <c r="AA20" s="10"/>
      <c r="AB20" s="28"/>
    </row>
    <row r="21" spans="4:28" x14ac:dyDescent="0.2">
      <c r="D21" s="9">
        <v>37148</v>
      </c>
      <c r="E21" s="10">
        <v>2.39</v>
      </c>
      <c r="F21" s="10">
        <v>2.2149999999999999</v>
      </c>
      <c r="G21" s="10">
        <v>2.0099999999999998</v>
      </c>
      <c r="H21" s="10">
        <v>2.27</v>
      </c>
      <c r="I21" s="10">
        <v>1.905</v>
      </c>
      <c r="J21" s="10">
        <v>1.91</v>
      </c>
      <c r="K21" s="10">
        <v>1.9850000000000001</v>
      </c>
      <c r="L21" s="10">
        <v>2.21</v>
      </c>
      <c r="M21" s="10">
        <v>1.845</v>
      </c>
      <c r="N21" s="10">
        <v>1.6970000000000001</v>
      </c>
      <c r="O21" s="10">
        <v>1.83</v>
      </c>
      <c r="P21" s="10">
        <v>2.2349999999999999</v>
      </c>
      <c r="Q21" s="10">
        <v>2.13</v>
      </c>
      <c r="R21" s="10">
        <v>2.165</v>
      </c>
      <c r="S21" s="10"/>
      <c r="T21" s="10"/>
      <c r="U21" s="10"/>
      <c r="V21" s="10"/>
      <c r="W21" s="10"/>
      <c r="X21" s="10"/>
      <c r="Y21" s="10"/>
      <c r="Z21" s="10"/>
      <c r="AA21" s="10"/>
      <c r="AB21" s="28"/>
    </row>
    <row r="22" spans="4:28" x14ac:dyDescent="0.2">
      <c r="D22" s="9">
        <v>37149</v>
      </c>
      <c r="E22" s="10">
        <v>2.4049999999999998</v>
      </c>
      <c r="F22" s="10">
        <v>2.2050000000000001</v>
      </c>
      <c r="G22" s="10">
        <v>1.97</v>
      </c>
      <c r="H22" s="10">
        <v>2.2200000000000002</v>
      </c>
      <c r="I22" s="10">
        <v>1.84</v>
      </c>
      <c r="J22" s="10">
        <v>1.89</v>
      </c>
      <c r="K22" s="10">
        <v>1.9550000000000001</v>
      </c>
      <c r="L22" s="10">
        <v>2.19</v>
      </c>
      <c r="M22" s="10">
        <v>1.7749999999999999</v>
      </c>
      <c r="N22" s="10">
        <v>1.7956000000000001</v>
      </c>
      <c r="O22" s="10">
        <v>1.7649999999999999</v>
      </c>
      <c r="P22" s="10">
        <v>2.23</v>
      </c>
      <c r="Q22" s="10">
        <v>2.11</v>
      </c>
      <c r="R22" s="10">
        <v>2.145</v>
      </c>
      <c r="S22" s="10"/>
      <c r="T22" s="10"/>
      <c r="U22" s="10"/>
      <c r="V22" s="10"/>
      <c r="W22" s="10"/>
      <c r="X22" s="10"/>
      <c r="Y22" s="10"/>
      <c r="Z22" s="10"/>
      <c r="AA22" s="10"/>
      <c r="AB22" s="28"/>
    </row>
    <row r="23" spans="4:28" x14ac:dyDescent="0.2">
      <c r="D23" s="9">
        <v>37150</v>
      </c>
      <c r="E23" s="10">
        <v>2.4049999999999998</v>
      </c>
      <c r="F23" s="10">
        <v>2.2050000000000001</v>
      </c>
      <c r="G23" s="10">
        <v>1.97</v>
      </c>
      <c r="H23" s="10">
        <v>2.2200000000000002</v>
      </c>
      <c r="I23" s="10">
        <v>1.84</v>
      </c>
      <c r="J23" s="10">
        <v>1.89</v>
      </c>
      <c r="K23" s="10">
        <v>1.9550000000000001</v>
      </c>
      <c r="L23" s="10">
        <v>2.19</v>
      </c>
      <c r="M23" s="10">
        <v>1.7749999999999999</v>
      </c>
      <c r="N23" s="10">
        <v>1.7956000000000001</v>
      </c>
      <c r="O23" s="10">
        <v>1.7649999999999999</v>
      </c>
      <c r="P23" s="10">
        <v>2.23</v>
      </c>
      <c r="Q23" s="10">
        <v>2.11</v>
      </c>
      <c r="R23" s="10">
        <v>2.145</v>
      </c>
      <c r="S23" s="10"/>
      <c r="T23" s="10"/>
      <c r="U23" s="10"/>
      <c r="V23" s="10"/>
      <c r="W23" s="10"/>
      <c r="X23" s="10"/>
      <c r="Y23" s="10"/>
      <c r="Z23" s="10"/>
      <c r="AA23" s="10"/>
      <c r="AB23" s="28"/>
    </row>
    <row r="24" spans="4:28" x14ac:dyDescent="0.2">
      <c r="D24" s="9">
        <v>37151</v>
      </c>
      <c r="E24" s="10">
        <v>2.4049999999999998</v>
      </c>
      <c r="F24" s="10">
        <v>2.2050000000000001</v>
      </c>
      <c r="G24" s="10">
        <v>1.97</v>
      </c>
      <c r="H24" s="10">
        <v>2.2200000000000002</v>
      </c>
      <c r="I24" s="10">
        <v>1.84</v>
      </c>
      <c r="J24" s="10">
        <v>1.89</v>
      </c>
      <c r="K24" s="10">
        <v>1.9550000000000001</v>
      </c>
      <c r="L24" s="10">
        <v>2.19</v>
      </c>
      <c r="M24" s="10">
        <v>1.7749999999999999</v>
      </c>
      <c r="N24" s="10">
        <v>1.7956000000000001</v>
      </c>
      <c r="O24" s="10">
        <v>1.7649999999999999</v>
      </c>
      <c r="P24" s="10">
        <v>2.23</v>
      </c>
      <c r="Q24" s="10">
        <v>2.11</v>
      </c>
      <c r="R24" s="10">
        <v>2.145</v>
      </c>
      <c r="S24" s="10"/>
      <c r="T24" s="10"/>
      <c r="U24" s="10"/>
      <c r="V24" s="10"/>
      <c r="W24" s="10"/>
      <c r="X24" s="10"/>
      <c r="Y24" s="10"/>
      <c r="Z24" s="10"/>
      <c r="AA24" s="10"/>
      <c r="AB24" s="28"/>
    </row>
    <row r="25" spans="4:28" x14ac:dyDescent="0.2">
      <c r="D25" s="9">
        <v>37152</v>
      </c>
      <c r="E25" s="10">
        <v>2.3450000000000002</v>
      </c>
      <c r="F25" s="10">
        <v>2.2599999999999998</v>
      </c>
      <c r="G25" s="10">
        <v>2.0150000000000001</v>
      </c>
      <c r="H25" s="10">
        <v>2.31</v>
      </c>
      <c r="I25" s="10">
        <v>1.85</v>
      </c>
      <c r="J25" s="10">
        <v>1.92</v>
      </c>
      <c r="K25" s="10">
        <v>1.9650000000000001</v>
      </c>
      <c r="L25" s="10">
        <v>2.19</v>
      </c>
      <c r="M25" s="10">
        <v>1.85</v>
      </c>
      <c r="N25" s="10">
        <v>1.8124</v>
      </c>
      <c r="O25" s="10">
        <v>1.8</v>
      </c>
      <c r="P25" s="10">
        <v>2.2000000000000002</v>
      </c>
      <c r="Q25" s="10">
        <v>2.1850000000000001</v>
      </c>
      <c r="R25" s="10">
        <v>2.16</v>
      </c>
      <c r="S25" s="10"/>
      <c r="T25" s="10"/>
      <c r="U25" s="10"/>
      <c r="V25" s="10"/>
      <c r="W25" s="10"/>
      <c r="X25" s="10"/>
      <c r="Y25" s="10"/>
      <c r="Z25" s="10"/>
      <c r="AA25" s="10"/>
      <c r="AB25" s="28"/>
    </row>
    <row r="26" spans="4:28" x14ac:dyDescent="0.2">
      <c r="D26" s="9">
        <v>37153</v>
      </c>
      <c r="E26" s="10">
        <v>2.1800000000000002</v>
      </c>
      <c r="F26" s="10">
        <v>2.2850000000000001</v>
      </c>
      <c r="G26" s="10">
        <v>1.9650000000000001</v>
      </c>
      <c r="H26" s="10">
        <v>2.16</v>
      </c>
      <c r="I26" s="10">
        <v>1.78</v>
      </c>
      <c r="J26" s="10">
        <v>1.83</v>
      </c>
      <c r="K26" s="10">
        <v>1.88</v>
      </c>
      <c r="L26" s="10">
        <v>2.06</v>
      </c>
      <c r="M26" s="10">
        <v>1.7649999999999999</v>
      </c>
      <c r="N26" s="10">
        <v>1.6930000000000001</v>
      </c>
      <c r="O26" s="10">
        <v>1.68</v>
      </c>
      <c r="P26" s="10">
        <v>2.08</v>
      </c>
      <c r="Q26" s="10">
        <v>2.145</v>
      </c>
      <c r="R26" s="10">
        <v>2.0350000000000001</v>
      </c>
      <c r="S26" s="10"/>
      <c r="T26" s="10"/>
      <c r="U26" s="10"/>
      <c r="V26" s="10"/>
      <c r="W26" s="10"/>
      <c r="X26" s="10"/>
      <c r="Y26" s="10"/>
      <c r="Z26" s="10"/>
      <c r="AA26" s="10"/>
      <c r="AB26" s="28"/>
    </row>
    <row r="27" spans="4:28" x14ac:dyDescent="0.2">
      <c r="D27" s="9">
        <v>37154</v>
      </c>
      <c r="E27" s="10">
        <v>2.125</v>
      </c>
      <c r="F27" s="10">
        <v>2.1549999999999998</v>
      </c>
      <c r="G27" s="10">
        <v>1.905</v>
      </c>
      <c r="H27" s="10">
        <v>2.0499999999999998</v>
      </c>
      <c r="I27" s="10">
        <v>1.655</v>
      </c>
      <c r="J27" s="10">
        <v>1.7350000000000001</v>
      </c>
      <c r="K27" s="10">
        <v>1.72</v>
      </c>
      <c r="L27" s="10">
        <v>2</v>
      </c>
      <c r="M27" s="10">
        <v>1.66</v>
      </c>
      <c r="N27" s="10">
        <v>1.5987</v>
      </c>
      <c r="O27" s="10">
        <v>1.605</v>
      </c>
      <c r="P27" s="10">
        <v>2.0299999999999998</v>
      </c>
      <c r="Q27" s="10">
        <v>2.0649999999999999</v>
      </c>
      <c r="R27" s="10">
        <v>1.9550000000000001</v>
      </c>
      <c r="S27" s="10"/>
      <c r="T27" s="10"/>
      <c r="U27" s="10"/>
      <c r="V27" s="10"/>
      <c r="W27" s="10"/>
      <c r="X27" s="10"/>
      <c r="Y27" s="10"/>
      <c r="Z27" s="10"/>
      <c r="AA27" s="10"/>
      <c r="AB27" s="28"/>
    </row>
    <row r="28" spans="4:28" x14ac:dyDescent="0.2">
      <c r="D28" s="9">
        <v>37155</v>
      </c>
      <c r="E28" s="10">
        <v>2.0699999999999998</v>
      </c>
      <c r="F28" s="10">
        <v>2.0750000000000002</v>
      </c>
      <c r="G28" s="10">
        <v>1.835</v>
      </c>
      <c r="H28" s="10">
        <v>1.94</v>
      </c>
      <c r="I28" s="10">
        <v>1.45</v>
      </c>
      <c r="J28" s="10">
        <v>1.55</v>
      </c>
      <c r="K28" s="10">
        <v>1.55</v>
      </c>
      <c r="L28" s="10">
        <v>1.925</v>
      </c>
      <c r="M28" s="10">
        <v>1.48</v>
      </c>
      <c r="N28" s="10">
        <v>1.548</v>
      </c>
      <c r="O28" s="10">
        <v>1.375</v>
      </c>
      <c r="P28" s="10">
        <v>1.94</v>
      </c>
      <c r="Q28" s="10">
        <v>2.0049999999999999</v>
      </c>
      <c r="R28" s="10">
        <v>1.875</v>
      </c>
      <c r="S28" s="10"/>
      <c r="T28" s="10"/>
      <c r="U28" s="10"/>
      <c r="V28" s="10"/>
      <c r="W28" s="10"/>
      <c r="X28" s="10"/>
      <c r="Y28" s="10"/>
      <c r="Z28" s="10"/>
      <c r="AA28" s="10"/>
      <c r="AB28" s="28"/>
    </row>
    <row r="29" spans="4:28" x14ac:dyDescent="0.2">
      <c r="D29" s="9">
        <v>37156</v>
      </c>
      <c r="E29" s="10">
        <v>2.04</v>
      </c>
      <c r="F29" s="10">
        <v>1.7649999999999999</v>
      </c>
      <c r="G29" s="10">
        <v>1.4750000000000001</v>
      </c>
      <c r="H29" s="10">
        <v>1.79</v>
      </c>
      <c r="I29" s="10">
        <v>1.18</v>
      </c>
      <c r="J29" s="10">
        <v>1.2949999999999999</v>
      </c>
      <c r="K29" s="10">
        <v>1.2549999999999999</v>
      </c>
      <c r="L29" s="10">
        <v>1.82</v>
      </c>
      <c r="M29" s="10">
        <v>1.26</v>
      </c>
      <c r="N29" s="10">
        <v>1.3342000000000001</v>
      </c>
      <c r="O29" s="10">
        <v>1.0449999999999999</v>
      </c>
      <c r="P29" s="10">
        <v>1.865</v>
      </c>
      <c r="Q29" s="10">
        <v>1.67</v>
      </c>
      <c r="R29" s="10">
        <v>1.73</v>
      </c>
      <c r="S29" s="10"/>
      <c r="T29" s="10"/>
      <c r="U29" s="10"/>
      <c r="V29" s="10"/>
      <c r="W29" s="10"/>
      <c r="X29" s="10"/>
      <c r="Y29" s="10"/>
      <c r="Z29" s="10"/>
      <c r="AA29" s="10"/>
      <c r="AB29" s="28"/>
    </row>
    <row r="30" spans="4:28" x14ac:dyDescent="0.2">
      <c r="D30" s="9">
        <v>37157</v>
      </c>
      <c r="E30" s="10">
        <v>2.04</v>
      </c>
      <c r="F30" s="10">
        <v>1.7649999999999999</v>
      </c>
      <c r="G30" s="10">
        <v>1.4750000000000001</v>
      </c>
      <c r="H30" s="10">
        <v>1.79</v>
      </c>
      <c r="I30" s="10">
        <v>1.18</v>
      </c>
      <c r="J30" s="10">
        <v>1.2949999999999999</v>
      </c>
      <c r="K30" s="10">
        <v>1.2549999999999999</v>
      </c>
      <c r="L30" s="10">
        <v>1.82</v>
      </c>
      <c r="M30" s="10">
        <v>1.26</v>
      </c>
      <c r="N30" s="10">
        <v>1.3342000000000001</v>
      </c>
      <c r="O30" s="10">
        <v>1.0449999999999999</v>
      </c>
      <c r="P30" s="10">
        <v>1.865</v>
      </c>
      <c r="Q30" s="10">
        <v>1.67</v>
      </c>
      <c r="R30" s="10">
        <v>1.73</v>
      </c>
      <c r="S30" s="10"/>
      <c r="T30" s="10"/>
      <c r="U30" s="10"/>
      <c r="V30" s="10"/>
      <c r="W30" s="10"/>
      <c r="X30" s="10"/>
      <c r="Y30" s="10"/>
      <c r="Z30" s="10"/>
      <c r="AA30" s="10"/>
      <c r="AB30" s="28"/>
    </row>
    <row r="31" spans="4:28" x14ac:dyDescent="0.2">
      <c r="D31" s="9">
        <v>37158</v>
      </c>
      <c r="E31" s="10">
        <v>2.04</v>
      </c>
      <c r="F31" s="10">
        <v>1.7649999999999999</v>
      </c>
      <c r="G31" s="10">
        <v>1.4750000000000001</v>
      </c>
      <c r="H31" s="10">
        <v>1.79</v>
      </c>
      <c r="I31" s="10">
        <v>1.18</v>
      </c>
      <c r="J31" s="10">
        <v>1.2949999999999999</v>
      </c>
      <c r="K31" s="10">
        <v>1.2549999999999999</v>
      </c>
      <c r="L31" s="10">
        <v>1.82</v>
      </c>
      <c r="M31" s="10">
        <v>1.26</v>
      </c>
      <c r="N31" s="10">
        <v>1.3342000000000001</v>
      </c>
      <c r="O31" s="10">
        <v>1.0449999999999999</v>
      </c>
      <c r="P31" s="10">
        <v>1.865</v>
      </c>
      <c r="Q31" s="10">
        <v>1.67</v>
      </c>
      <c r="R31" s="10">
        <v>1.73</v>
      </c>
      <c r="S31" s="10"/>
      <c r="T31" s="10"/>
      <c r="U31" s="10"/>
      <c r="V31" s="10"/>
      <c r="W31" s="10"/>
      <c r="X31" s="10"/>
      <c r="Y31" s="10"/>
      <c r="Z31" s="10"/>
      <c r="AA31" s="10"/>
      <c r="AB31" s="28"/>
    </row>
    <row r="32" spans="4:28" x14ac:dyDescent="0.2">
      <c r="D32" s="9">
        <v>37159</v>
      </c>
      <c r="E32" s="10">
        <v>1.99</v>
      </c>
      <c r="F32" s="10">
        <v>1.9350000000000001</v>
      </c>
      <c r="G32" s="10">
        <v>1.4750000000000001</v>
      </c>
      <c r="H32" s="10">
        <v>1.845</v>
      </c>
      <c r="I32" s="10">
        <v>1.1499999999999999</v>
      </c>
      <c r="J32" s="10">
        <v>1.355</v>
      </c>
      <c r="K32" s="10">
        <v>1.2849999999999999</v>
      </c>
      <c r="L32" s="10">
        <v>1.81</v>
      </c>
      <c r="M32" s="10">
        <v>1.2549999999999999</v>
      </c>
      <c r="N32" s="10">
        <v>1.3407</v>
      </c>
      <c r="O32" s="10">
        <v>1.02</v>
      </c>
      <c r="P32" s="10">
        <v>1.86</v>
      </c>
      <c r="Q32" s="10">
        <v>1.7949999999999999</v>
      </c>
      <c r="R32" s="10">
        <v>1.7549999999999999</v>
      </c>
      <c r="S32" s="10"/>
      <c r="T32" s="10"/>
      <c r="U32" s="10"/>
      <c r="V32" s="10"/>
      <c r="W32" s="10"/>
      <c r="X32" s="10"/>
      <c r="Y32" s="10"/>
      <c r="Z32" s="10"/>
      <c r="AA32" s="10"/>
      <c r="AB32" s="28"/>
    </row>
    <row r="33" spans="4:28" x14ac:dyDescent="0.2">
      <c r="D33" s="9">
        <v>37160</v>
      </c>
      <c r="E33" s="10">
        <v>1.9450000000000001</v>
      </c>
      <c r="F33" s="10">
        <v>1.91</v>
      </c>
      <c r="G33" s="10">
        <v>1.45</v>
      </c>
      <c r="H33" s="10">
        <v>1.8</v>
      </c>
      <c r="I33" s="10">
        <v>1.2150000000000001</v>
      </c>
      <c r="J33" s="10">
        <v>1.405</v>
      </c>
      <c r="K33" s="10">
        <v>1.3049999999999999</v>
      </c>
      <c r="L33" s="10">
        <v>1.7649999999999999</v>
      </c>
      <c r="M33" s="10">
        <v>1.2849999999999999</v>
      </c>
      <c r="N33" s="10">
        <v>1.379</v>
      </c>
      <c r="O33" s="10">
        <v>0.97499999999999998</v>
      </c>
      <c r="P33" s="10">
        <v>1.82</v>
      </c>
      <c r="Q33" s="10">
        <v>1.8</v>
      </c>
      <c r="R33" s="10">
        <v>1.72</v>
      </c>
      <c r="S33" s="10"/>
      <c r="T33" s="10"/>
      <c r="U33" s="10"/>
      <c r="V33" s="10"/>
      <c r="W33" s="10"/>
      <c r="X33" s="10"/>
      <c r="Y33" s="10"/>
      <c r="Z33" s="10"/>
      <c r="AA33" s="10"/>
      <c r="AB33" s="28"/>
    </row>
    <row r="34" spans="4:28" x14ac:dyDescent="0.2">
      <c r="D34" s="9">
        <v>37161</v>
      </c>
      <c r="E34" s="10">
        <v>1.895</v>
      </c>
      <c r="F34" s="10">
        <v>1.9550000000000001</v>
      </c>
      <c r="G34" s="10">
        <v>1.53</v>
      </c>
      <c r="H34" s="10">
        <v>1.7649999999999999</v>
      </c>
      <c r="I34" s="10">
        <v>1.2849999999999999</v>
      </c>
      <c r="J34" s="10">
        <v>1.42</v>
      </c>
      <c r="K34" s="10">
        <v>1.36</v>
      </c>
      <c r="L34" s="10">
        <v>1.71</v>
      </c>
      <c r="M34" s="10">
        <v>1.34</v>
      </c>
      <c r="N34" s="10">
        <v>1.3723000000000001</v>
      </c>
      <c r="O34" s="10">
        <v>1.075</v>
      </c>
      <c r="P34" s="10">
        <v>1.75</v>
      </c>
      <c r="Q34" s="10">
        <v>1.79</v>
      </c>
      <c r="R34" s="10">
        <v>1.66</v>
      </c>
      <c r="S34" s="10"/>
      <c r="T34" s="10"/>
      <c r="U34" s="10"/>
      <c r="V34" s="10"/>
      <c r="W34" s="10"/>
      <c r="X34" s="10"/>
      <c r="Y34" s="10"/>
      <c r="Z34" s="10"/>
      <c r="AA34" s="10"/>
      <c r="AB34" s="28"/>
    </row>
    <row r="35" spans="4:28" x14ac:dyDescent="0.2">
      <c r="D35" s="9">
        <v>37162</v>
      </c>
      <c r="E35" s="10">
        <v>1.895</v>
      </c>
      <c r="F35" s="10">
        <v>1.79</v>
      </c>
      <c r="G35" s="10">
        <v>1.55</v>
      </c>
      <c r="H35" s="10">
        <v>1.7949999999999999</v>
      </c>
      <c r="I35" s="10">
        <v>1.365</v>
      </c>
      <c r="J35" s="10">
        <v>1.49</v>
      </c>
      <c r="K35" s="10">
        <v>1.4</v>
      </c>
      <c r="L35" s="10">
        <v>1.6950000000000001</v>
      </c>
      <c r="M35" s="10">
        <v>1.4450000000000001</v>
      </c>
      <c r="N35" s="10">
        <v>1.4370000000000001</v>
      </c>
      <c r="O35" s="10">
        <v>1.1950000000000001</v>
      </c>
      <c r="P35" s="10">
        <v>1.74</v>
      </c>
      <c r="Q35" s="10">
        <v>1.6950000000000001</v>
      </c>
      <c r="R35" s="10">
        <v>1.655</v>
      </c>
      <c r="S35" s="10"/>
      <c r="T35" s="10"/>
      <c r="U35" s="10"/>
      <c r="V35" s="10"/>
      <c r="W35" s="10"/>
      <c r="X35" s="10"/>
      <c r="Y35" s="10"/>
      <c r="Z35" s="10"/>
      <c r="AA35" s="10"/>
      <c r="AB35" s="28"/>
    </row>
    <row r="36" spans="4:28" x14ac:dyDescent="0.2">
      <c r="D36" s="9">
        <v>37163</v>
      </c>
      <c r="E36" s="10">
        <v>1.885</v>
      </c>
      <c r="F36" s="10">
        <v>1.79</v>
      </c>
      <c r="G36" s="10">
        <v>1.55</v>
      </c>
      <c r="H36" s="10">
        <v>1.7949999999999999</v>
      </c>
      <c r="I36" s="10">
        <v>1.365</v>
      </c>
      <c r="J36" s="10">
        <v>1.49</v>
      </c>
      <c r="K36" s="10">
        <v>1.4</v>
      </c>
      <c r="L36" s="10">
        <v>1.7</v>
      </c>
      <c r="M36" s="10">
        <v>1.4450000000000001</v>
      </c>
      <c r="N36" s="10">
        <v>1.4370000000000001</v>
      </c>
      <c r="O36" s="10">
        <v>1.1950000000000001</v>
      </c>
      <c r="P36" s="10">
        <v>1.78</v>
      </c>
      <c r="Q36" s="10">
        <v>1.6950000000000001</v>
      </c>
      <c r="R36" s="10">
        <v>1.655</v>
      </c>
      <c r="S36" s="10"/>
      <c r="T36" s="10"/>
      <c r="U36" s="10"/>
      <c r="V36" s="10"/>
      <c r="W36" s="10"/>
      <c r="X36" s="10"/>
      <c r="Y36" s="10"/>
      <c r="Z36" s="10"/>
      <c r="AA36" s="10"/>
      <c r="AB36" s="28"/>
    </row>
    <row r="37" spans="4:28" x14ac:dyDescent="0.2">
      <c r="D37" s="9">
        <v>37164</v>
      </c>
      <c r="E37" s="10">
        <v>1.885</v>
      </c>
      <c r="F37" s="10">
        <v>1.79</v>
      </c>
      <c r="G37" s="10">
        <v>1.55</v>
      </c>
      <c r="H37" s="10">
        <v>1.7949999999999999</v>
      </c>
      <c r="I37" s="10">
        <v>1.365</v>
      </c>
      <c r="J37" s="10">
        <v>1.49</v>
      </c>
      <c r="K37" s="10">
        <v>1.4</v>
      </c>
      <c r="L37" s="10">
        <v>1.7</v>
      </c>
      <c r="M37" s="10">
        <v>1.4450000000000001</v>
      </c>
      <c r="N37" s="10">
        <v>1.4370000000000001</v>
      </c>
      <c r="O37" s="10">
        <v>1.1950000000000001</v>
      </c>
      <c r="P37" s="10">
        <v>1.78</v>
      </c>
      <c r="Q37" s="10">
        <v>1.6950000000000001</v>
      </c>
      <c r="R37" s="10">
        <v>1.655</v>
      </c>
      <c r="S37" s="10"/>
      <c r="T37" s="10"/>
      <c r="U37" s="10"/>
      <c r="V37" s="10"/>
      <c r="W37" s="10"/>
      <c r="X37" s="10"/>
      <c r="Y37" s="10"/>
      <c r="Z37" s="10"/>
      <c r="AA37" s="10"/>
      <c r="AB37" s="28"/>
    </row>
    <row r="38" spans="4:28" x14ac:dyDescent="0.2">
      <c r="D38" s="9">
        <v>37165</v>
      </c>
      <c r="E38" s="10">
        <v>1.85</v>
      </c>
      <c r="F38" s="10">
        <v>1.81</v>
      </c>
      <c r="G38" s="10">
        <v>1.5</v>
      </c>
      <c r="H38" s="10">
        <v>1.77</v>
      </c>
      <c r="I38" s="10">
        <v>1.22</v>
      </c>
      <c r="J38" s="10">
        <v>1.4</v>
      </c>
      <c r="K38" s="10">
        <v>1.34</v>
      </c>
      <c r="L38" s="10">
        <v>1.72</v>
      </c>
      <c r="M38" s="10">
        <v>1.4</v>
      </c>
      <c r="N38" s="10">
        <v>1.6645669999999999</v>
      </c>
      <c r="O38" s="10">
        <v>1.05</v>
      </c>
      <c r="P38" s="10">
        <v>1.73</v>
      </c>
      <c r="Q38" s="10">
        <v>1.73</v>
      </c>
      <c r="R38" s="10">
        <v>1.625</v>
      </c>
      <c r="S38" s="10"/>
      <c r="T38" s="10"/>
      <c r="U38" s="10"/>
      <c r="V38" s="10"/>
      <c r="W38" s="10"/>
      <c r="X38" s="10"/>
      <c r="Y38" s="10"/>
      <c r="Z38" s="10"/>
      <c r="AA38" s="10"/>
      <c r="AB38" s="28"/>
    </row>
    <row r="39" spans="4:28" x14ac:dyDescent="0.2">
      <c r="D39" s="9">
        <v>37166</v>
      </c>
      <c r="E39" s="10">
        <v>1.87</v>
      </c>
      <c r="F39" s="10">
        <v>1.91</v>
      </c>
      <c r="G39" s="10">
        <v>1.585</v>
      </c>
      <c r="H39" s="10">
        <v>1.875</v>
      </c>
      <c r="I39" s="10">
        <v>1.39</v>
      </c>
      <c r="J39" s="10">
        <v>1.115</v>
      </c>
      <c r="K39" s="10">
        <v>1.5</v>
      </c>
      <c r="L39" s="10">
        <v>1.65</v>
      </c>
      <c r="M39" s="10">
        <v>1.4750000000000001</v>
      </c>
      <c r="N39" s="10">
        <v>1.2630000000000001</v>
      </c>
      <c r="O39" s="10">
        <v>1.31</v>
      </c>
      <c r="P39" s="10">
        <v>1.72</v>
      </c>
      <c r="Q39" s="10">
        <v>1.7549999999999999</v>
      </c>
      <c r="R39" s="10">
        <v>1.62</v>
      </c>
      <c r="S39" s="10"/>
      <c r="T39" s="10"/>
      <c r="U39" s="10"/>
      <c r="V39" s="10"/>
      <c r="W39" s="10"/>
      <c r="X39" s="10"/>
      <c r="Y39" s="10"/>
      <c r="Z39" s="10"/>
      <c r="AA39" s="10"/>
      <c r="AB39" s="28"/>
    </row>
    <row r="40" spans="4:28" x14ac:dyDescent="0.2">
      <c r="D40" s="9">
        <v>37167</v>
      </c>
      <c r="E40" s="10">
        <v>1.87</v>
      </c>
      <c r="F40" s="10">
        <v>1.91</v>
      </c>
      <c r="G40" s="10">
        <v>1.585</v>
      </c>
      <c r="H40" s="10">
        <v>1.875</v>
      </c>
      <c r="I40" s="10">
        <v>1.39</v>
      </c>
      <c r="J40" s="10">
        <v>1.115</v>
      </c>
      <c r="K40" s="10">
        <v>1.5</v>
      </c>
      <c r="L40" s="10">
        <v>1.65</v>
      </c>
      <c r="M40" s="10">
        <v>1.4750000000000001</v>
      </c>
      <c r="N40" s="10">
        <v>1.2630000000000001</v>
      </c>
      <c r="O40" s="10">
        <v>1.31</v>
      </c>
      <c r="P40" s="10">
        <v>1.72</v>
      </c>
      <c r="Q40" s="10">
        <v>1.7549999999999999</v>
      </c>
      <c r="R40" s="10">
        <v>1.62</v>
      </c>
      <c r="S40" s="10"/>
      <c r="T40" s="10"/>
      <c r="U40" s="10"/>
      <c r="V40" s="10"/>
      <c r="W40" s="10"/>
      <c r="X40" s="10"/>
      <c r="Y40" s="10"/>
      <c r="Z40" s="10"/>
      <c r="AA40" s="10"/>
      <c r="AB40" s="28"/>
    </row>
    <row r="41" spans="4:28" x14ac:dyDescent="0.2">
      <c r="D41" s="9">
        <v>37168</v>
      </c>
      <c r="E41" s="10">
        <v>1.87</v>
      </c>
      <c r="F41" s="10">
        <v>1.91</v>
      </c>
      <c r="G41" s="10">
        <v>1.585</v>
      </c>
      <c r="H41" s="10">
        <v>1.875</v>
      </c>
      <c r="I41" s="10">
        <v>1.39</v>
      </c>
      <c r="J41" s="10">
        <v>1.115</v>
      </c>
      <c r="K41" s="10">
        <v>1.5</v>
      </c>
      <c r="L41" s="10">
        <v>1.65</v>
      </c>
      <c r="M41" s="10">
        <v>1.4750000000000001</v>
      </c>
      <c r="N41" s="10">
        <v>1.2630000000000001</v>
      </c>
      <c r="O41" s="10">
        <v>1.31</v>
      </c>
      <c r="P41" s="10">
        <v>1.72</v>
      </c>
      <c r="Q41" s="10">
        <v>1.7549999999999999</v>
      </c>
      <c r="R41" s="10">
        <v>1.62</v>
      </c>
      <c r="S41" s="10"/>
      <c r="T41" s="10"/>
      <c r="U41" s="10"/>
      <c r="V41" s="10"/>
      <c r="W41" s="10"/>
      <c r="X41" s="10"/>
      <c r="Y41" s="10"/>
      <c r="Z41" s="10"/>
      <c r="AA41" s="10"/>
      <c r="AB41" s="28"/>
    </row>
    <row r="42" spans="4:28" x14ac:dyDescent="0.2">
      <c r="D42" s="9">
        <v>37169</v>
      </c>
      <c r="E42" s="10">
        <v>1.87</v>
      </c>
      <c r="F42" s="10">
        <v>1.91</v>
      </c>
      <c r="G42" s="10">
        <v>1.585</v>
      </c>
      <c r="H42" s="10">
        <v>1.875</v>
      </c>
      <c r="I42" s="10">
        <v>1.39</v>
      </c>
      <c r="J42" s="10">
        <v>1.115</v>
      </c>
      <c r="K42" s="10">
        <v>1.5</v>
      </c>
      <c r="L42" s="10">
        <v>1.65</v>
      </c>
      <c r="M42" s="10">
        <v>1.4750000000000001</v>
      </c>
      <c r="N42" s="10">
        <v>1.2630000000000001</v>
      </c>
      <c r="O42" s="10">
        <v>1.31</v>
      </c>
      <c r="P42" s="10">
        <v>1.72</v>
      </c>
      <c r="Q42" s="10">
        <v>1.7549999999999999</v>
      </c>
      <c r="R42" s="10">
        <v>1.62</v>
      </c>
      <c r="S42" s="10"/>
      <c r="T42" s="10"/>
      <c r="U42" s="10"/>
      <c r="V42" s="10"/>
      <c r="W42" s="10"/>
      <c r="X42" s="10"/>
      <c r="Y42" s="10"/>
      <c r="Z42" s="10"/>
      <c r="AA42" s="10"/>
      <c r="AB42" s="28"/>
    </row>
    <row r="43" spans="4:28" x14ac:dyDescent="0.2">
      <c r="D43" s="9">
        <v>37170</v>
      </c>
      <c r="E43" s="10">
        <v>1.87</v>
      </c>
      <c r="F43" s="10">
        <v>1.91</v>
      </c>
      <c r="G43" s="10">
        <v>1.585</v>
      </c>
      <c r="H43" s="10">
        <v>1.875</v>
      </c>
      <c r="I43" s="10">
        <v>1.39</v>
      </c>
      <c r="J43" s="10">
        <v>1.115</v>
      </c>
      <c r="K43" s="10">
        <v>1.5</v>
      </c>
      <c r="L43" s="10">
        <v>1.65</v>
      </c>
      <c r="M43" s="10">
        <v>1.4750000000000001</v>
      </c>
      <c r="N43" s="10">
        <v>1.2630000000000001</v>
      </c>
      <c r="O43" s="10">
        <v>1.31</v>
      </c>
      <c r="P43" s="10">
        <v>1.72</v>
      </c>
      <c r="Q43" s="10">
        <v>1.7549999999999999</v>
      </c>
      <c r="R43" s="10">
        <v>1.62</v>
      </c>
      <c r="S43" s="10"/>
      <c r="T43" s="10"/>
      <c r="U43" s="10"/>
      <c r="V43" s="10"/>
      <c r="W43" s="10"/>
      <c r="X43" s="10"/>
      <c r="Y43" s="10"/>
      <c r="Z43" s="10"/>
      <c r="AA43" s="10"/>
      <c r="AB43" s="28"/>
    </row>
    <row r="44" spans="4:28" x14ac:dyDescent="0.2">
      <c r="D44" s="9">
        <v>37171</v>
      </c>
      <c r="E44" s="10">
        <v>1.87</v>
      </c>
      <c r="F44" s="10">
        <v>1.91</v>
      </c>
      <c r="G44" s="10">
        <v>1.585</v>
      </c>
      <c r="H44" s="10">
        <v>1.875</v>
      </c>
      <c r="I44" s="10">
        <v>1.39</v>
      </c>
      <c r="J44" s="10">
        <v>1.115</v>
      </c>
      <c r="K44" s="10">
        <v>1.5</v>
      </c>
      <c r="L44" s="10">
        <v>1.65</v>
      </c>
      <c r="M44" s="10">
        <v>1.4750000000000001</v>
      </c>
      <c r="N44" s="10">
        <v>1.2630000000000001</v>
      </c>
      <c r="O44" s="10">
        <v>1.31</v>
      </c>
      <c r="P44" s="10">
        <v>1.72</v>
      </c>
      <c r="Q44" s="10">
        <v>1.7549999999999999</v>
      </c>
      <c r="R44" s="10">
        <v>1.62</v>
      </c>
      <c r="S44" s="10"/>
      <c r="T44" s="10"/>
      <c r="U44" s="10"/>
      <c r="V44" s="10"/>
      <c r="W44" s="10"/>
      <c r="X44" s="10"/>
      <c r="Y44" s="10"/>
      <c r="Z44" s="10"/>
      <c r="AA44" s="10"/>
      <c r="AB44" s="28"/>
    </row>
    <row r="45" spans="4:28" x14ac:dyDescent="0.2">
      <c r="D45" s="9">
        <v>37172</v>
      </c>
      <c r="E45" s="10">
        <v>1.87</v>
      </c>
      <c r="F45" s="10">
        <v>1.91</v>
      </c>
      <c r="G45" s="10">
        <v>1.585</v>
      </c>
      <c r="H45" s="10">
        <v>1.875</v>
      </c>
      <c r="I45" s="10">
        <v>1.39</v>
      </c>
      <c r="J45" s="10">
        <v>1.115</v>
      </c>
      <c r="K45" s="10">
        <v>1.5</v>
      </c>
      <c r="L45" s="10">
        <v>1.65</v>
      </c>
      <c r="M45" s="10">
        <v>1.4750000000000001</v>
      </c>
      <c r="N45" s="10">
        <v>1.2630000000000001</v>
      </c>
      <c r="O45" s="10">
        <v>1.31</v>
      </c>
      <c r="P45" s="10">
        <v>1.72</v>
      </c>
      <c r="Q45" s="10">
        <v>1.7549999999999999</v>
      </c>
      <c r="R45" s="10">
        <v>1.62</v>
      </c>
      <c r="S45" s="10"/>
      <c r="T45" s="10"/>
      <c r="U45" s="10"/>
      <c r="V45" s="10"/>
      <c r="W45" s="10"/>
      <c r="X45" s="10"/>
      <c r="Y45" s="10"/>
      <c r="Z45" s="10"/>
      <c r="AA45" s="10"/>
      <c r="AB45" s="28"/>
    </row>
    <row r="46" spans="4:28" x14ac:dyDescent="0.2">
      <c r="D46" s="9">
        <v>37173</v>
      </c>
      <c r="E46" s="10">
        <v>1.87</v>
      </c>
      <c r="F46" s="10">
        <v>1.91</v>
      </c>
      <c r="G46" s="10">
        <v>1.585</v>
      </c>
      <c r="H46" s="10">
        <v>1.875</v>
      </c>
      <c r="I46" s="10">
        <v>1.39</v>
      </c>
      <c r="J46" s="10">
        <v>1.115</v>
      </c>
      <c r="K46" s="10">
        <v>1.5</v>
      </c>
      <c r="L46" s="10">
        <v>1.65</v>
      </c>
      <c r="M46" s="10">
        <v>1.4750000000000001</v>
      </c>
      <c r="N46" s="10">
        <v>1.2630000000000001</v>
      </c>
      <c r="O46" s="10">
        <v>1.31</v>
      </c>
      <c r="P46" s="10">
        <v>1.72</v>
      </c>
      <c r="Q46" s="10">
        <v>1.7549999999999999</v>
      </c>
      <c r="R46" s="10">
        <v>1.62</v>
      </c>
      <c r="S46" s="10"/>
      <c r="T46" s="10"/>
      <c r="U46" s="10"/>
      <c r="V46" s="10"/>
      <c r="W46" s="10"/>
      <c r="X46" s="10"/>
      <c r="Y46" s="10"/>
      <c r="Z46" s="10"/>
      <c r="AA46" s="10"/>
      <c r="AB46" s="28"/>
    </row>
    <row r="47" spans="4:28" x14ac:dyDescent="0.2">
      <c r="D47" s="9">
        <v>37174</v>
      </c>
      <c r="E47" s="10">
        <v>1.87</v>
      </c>
      <c r="F47" s="10">
        <v>1.91</v>
      </c>
      <c r="G47" s="10">
        <v>1.585</v>
      </c>
      <c r="H47" s="10">
        <v>1.875</v>
      </c>
      <c r="I47" s="10">
        <v>1.39</v>
      </c>
      <c r="J47" s="10">
        <v>1.115</v>
      </c>
      <c r="K47" s="10">
        <v>1.5</v>
      </c>
      <c r="L47" s="10">
        <v>1.65</v>
      </c>
      <c r="M47" s="10">
        <v>1.4750000000000001</v>
      </c>
      <c r="N47" s="10">
        <v>1.2630000000000001</v>
      </c>
      <c r="O47" s="10">
        <v>1.31</v>
      </c>
      <c r="P47" s="10">
        <v>1.72</v>
      </c>
      <c r="Q47" s="10">
        <v>1.7549999999999999</v>
      </c>
      <c r="R47" s="10">
        <v>1.62</v>
      </c>
      <c r="S47" s="10"/>
      <c r="T47" s="10"/>
      <c r="U47" s="10"/>
      <c r="V47" s="10"/>
      <c r="W47" s="10"/>
      <c r="X47" s="10"/>
      <c r="Y47" s="10"/>
      <c r="Z47" s="10"/>
      <c r="AA47" s="10"/>
      <c r="AB47" s="28"/>
    </row>
    <row r="48" spans="4:28" x14ac:dyDescent="0.2">
      <c r="D48" s="9">
        <v>37175</v>
      </c>
      <c r="E48" s="10">
        <v>1.87</v>
      </c>
      <c r="F48" s="10">
        <v>1.91</v>
      </c>
      <c r="G48" s="10">
        <v>1.585</v>
      </c>
      <c r="H48" s="10">
        <v>1.875</v>
      </c>
      <c r="I48" s="10">
        <v>1.39</v>
      </c>
      <c r="J48" s="10">
        <v>1.115</v>
      </c>
      <c r="K48" s="10">
        <v>1.5</v>
      </c>
      <c r="L48" s="10">
        <v>1.65</v>
      </c>
      <c r="M48" s="10">
        <v>1.4750000000000001</v>
      </c>
      <c r="N48" s="10">
        <v>1.2630000000000001</v>
      </c>
      <c r="O48" s="10">
        <v>1.31</v>
      </c>
      <c r="P48" s="10">
        <v>1.72</v>
      </c>
      <c r="Q48" s="10">
        <v>1.7549999999999999</v>
      </c>
      <c r="R48" s="10">
        <v>1.62</v>
      </c>
      <c r="S48" s="10"/>
      <c r="T48" s="10"/>
      <c r="U48" s="10"/>
      <c r="V48" s="10"/>
      <c r="W48" s="10"/>
      <c r="X48" s="10"/>
      <c r="Y48" s="10"/>
      <c r="Z48" s="10"/>
      <c r="AA48" s="10"/>
      <c r="AB48" s="28"/>
    </row>
    <row r="49" spans="4:28" x14ac:dyDescent="0.2">
      <c r="D49" s="9">
        <v>37176</v>
      </c>
      <c r="E49" s="10">
        <v>1.87</v>
      </c>
      <c r="F49" s="10">
        <v>1.91</v>
      </c>
      <c r="G49" s="10">
        <v>1.585</v>
      </c>
      <c r="H49" s="10">
        <v>1.875</v>
      </c>
      <c r="I49" s="10">
        <v>1.39</v>
      </c>
      <c r="J49" s="10">
        <v>1.115</v>
      </c>
      <c r="K49" s="10">
        <v>1.5</v>
      </c>
      <c r="L49" s="10">
        <v>1.65</v>
      </c>
      <c r="M49" s="10">
        <v>1.4750000000000001</v>
      </c>
      <c r="N49" s="10">
        <v>1.2630000000000001</v>
      </c>
      <c r="O49" s="10">
        <v>1.31</v>
      </c>
      <c r="P49" s="10">
        <v>1.72</v>
      </c>
      <c r="Q49" s="10">
        <v>1.7549999999999999</v>
      </c>
      <c r="R49" s="10">
        <v>1.62</v>
      </c>
      <c r="S49" s="10"/>
      <c r="T49" s="10"/>
      <c r="U49" s="10"/>
      <c r="V49" s="10"/>
      <c r="W49" s="10"/>
      <c r="X49" s="10"/>
      <c r="Y49" s="10"/>
      <c r="Z49" s="10"/>
      <c r="AA49" s="10"/>
      <c r="AB49" s="28"/>
    </row>
    <row r="50" spans="4:28" x14ac:dyDescent="0.2">
      <c r="D50" s="9">
        <v>37177</v>
      </c>
      <c r="E50" s="10">
        <v>1.87</v>
      </c>
      <c r="F50" s="10">
        <v>1.91</v>
      </c>
      <c r="G50" s="10">
        <v>1.585</v>
      </c>
      <c r="H50" s="10">
        <v>1.875</v>
      </c>
      <c r="I50" s="10">
        <v>1.39</v>
      </c>
      <c r="J50" s="10">
        <v>1.115</v>
      </c>
      <c r="K50" s="10">
        <v>1.5</v>
      </c>
      <c r="L50" s="10">
        <v>1.65</v>
      </c>
      <c r="M50" s="10">
        <v>1.4750000000000001</v>
      </c>
      <c r="N50" s="10">
        <v>1.2630000000000001</v>
      </c>
      <c r="O50" s="10">
        <v>1.31</v>
      </c>
      <c r="P50" s="10">
        <v>1.72</v>
      </c>
      <c r="Q50" s="10">
        <v>1.7549999999999999</v>
      </c>
      <c r="R50" s="10">
        <v>1.62</v>
      </c>
      <c r="S50" s="10"/>
      <c r="T50" s="10"/>
      <c r="U50" s="10"/>
      <c r="V50" s="10"/>
      <c r="W50" s="10"/>
      <c r="X50" s="10"/>
      <c r="Y50" s="10"/>
      <c r="Z50" s="10"/>
      <c r="AA50" s="10"/>
      <c r="AB50" s="28"/>
    </row>
    <row r="51" spans="4:28" x14ac:dyDescent="0.2">
      <c r="D51" s="9">
        <v>37178</v>
      </c>
      <c r="E51" s="10">
        <v>1.87</v>
      </c>
      <c r="F51" s="10">
        <v>1.91</v>
      </c>
      <c r="G51" s="10">
        <v>1.585</v>
      </c>
      <c r="H51" s="10">
        <v>1.875</v>
      </c>
      <c r="I51" s="10">
        <v>1.39</v>
      </c>
      <c r="J51" s="10">
        <v>1.115</v>
      </c>
      <c r="K51" s="10">
        <v>1.5</v>
      </c>
      <c r="L51" s="10">
        <v>1.65</v>
      </c>
      <c r="M51" s="10">
        <v>1.4750000000000001</v>
      </c>
      <c r="N51" s="10">
        <v>1.2630000000000001</v>
      </c>
      <c r="O51" s="10">
        <v>1.31</v>
      </c>
      <c r="P51" s="10">
        <v>1.72</v>
      </c>
      <c r="Q51" s="10">
        <v>1.7549999999999999</v>
      </c>
      <c r="R51" s="10">
        <v>1.62</v>
      </c>
      <c r="S51" s="10"/>
      <c r="T51" s="10"/>
      <c r="U51" s="10"/>
      <c r="V51" s="10"/>
      <c r="W51" s="10"/>
      <c r="X51" s="10"/>
      <c r="Y51" s="10"/>
      <c r="Z51" s="10"/>
      <c r="AA51" s="10"/>
      <c r="AB51" s="28"/>
    </row>
    <row r="52" spans="4:28" x14ac:dyDescent="0.2">
      <c r="D52" s="9">
        <v>37179</v>
      </c>
      <c r="E52" s="10">
        <v>1.87</v>
      </c>
      <c r="F52" s="10">
        <v>1.91</v>
      </c>
      <c r="G52" s="10">
        <v>1.585</v>
      </c>
      <c r="H52" s="10">
        <v>1.875</v>
      </c>
      <c r="I52" s="10">
        <v>1.39</v>
      </c>
      <c r="J52" s="10">
        <v>1.115</v>
      </c>
      <c r="K52" s="10">
        <v>1.5</v>
      </c>
      <c r="L52" s="10">
        <v>1.65</v>
      </c>
      <c r="M52" s="10">
        <v>1.4750000000000001</v>
      </c>
      <c r="N52" s="10">
        <v>1.2630000000000001</v>
      </c>
      <c r="O52" s="10">
        <v>1.31</v>
      </c>
      <c r="P52" s="10">
        <v>1.72</v>
      </c>
      <c r="Q52" s="10">
        <v>1.7549999999999999</v>
      </c>
      <c r="R52" s="10">
        <v>1.62</v>
      </c>
      <c r="S52" s="10"/>
      <c r="T52" s="10"/>
      <c r="U52" s="10"/>
      <c r="V52" s="10"/>
      <c r="W52" s="10"/>
      <c r="X52" s="10"/>
      <c r="Y52" s="10"/>
      <c r="Z52" s="10"/>
      <c r="AA52" s="10"/>
      <c r="AB52" s="28"/>
    </row>
    <row r="53" spans="4:28" x14ac:dyDescent="0.2">
      <c r="D53" s="9">
        <v>37180</v>
      </c>
      <c r="E53" s="10">
        <v>1.87</v>
      </c>
      <c r="F53" s="10">
        <v>1.91</v>
      </c>
      <c r="G53" s="10">
        <v>1.585</v>
      </c>
      <c r="H53" s="10">
        <v>1.875</v>
      </c>
      <c r="I53" s="10">
        <v>1.39</v>
      </c>
      <c r="J53" s="10">
        <v>1.115</v>
      </c>
      <c r="K53" s="10">
        <v>1.5</v>
      </c>
      <c r="L53" s="10">
        <v>1.65</v>
      </c>
      <c r="M53" s="10">
        <v>1.4750000000000001</v>
      </c>
      <c r="N53" s="10">
        <v>1.2630000000000001</v>
      </c>
      <c r="O53" s="10">
        <v>1.31</v>
      </c>
      <c r="P53" s="10">
        <v>1.72</v>
      </c>
      <c r="Q53" s="10">
        <v>1.7549999999999999</v>
      </c>
      <c r="R53" s="10">
        <v>1.62</v>
      </c>
      <c r="S53" s="10"/>
      <c r="T53" s="10"/>
      <c r="U53" s="10"/>
      <c r="V53" s="10"/>
      <c r="W53" s="10"/>
      <c r="X53" s="10"/>
      <c r="Y53" s="10"/>
      <c r="Z53" s="10"/>
      <c r="AA53" s="10"/>
      <c r="AB53" s="28"/>
    </row>
    <row r="54" spans="4:28" x14ac:dyDescent="0.2">
      <c r="D54" s="9">
        <v>37181</v>
      </c>
      <c r="E54" s="10">
        <v>1.87</v>
      </c>
      <c r="F54" s="10">
        <v>1.91</v>
      </c>
      <c r="G54" s="10">
        <v>1.585</v>
      </c>
      <c r="H54" s="10">
        <v>1.875</v>
      </c>
      <c r="I54" s="10">
        <v>1.39</v>
      </c>
      <c r="J54" s="10">
        <v>1.115</v>
      </c>
      <c r="K54" s="10">
        <v>1.5</v>
      </c>
      <c r="L54" s="10">
        <v>1.65</v>
      </c>
      <c r="M54" s="10">
        <v>1.4750000000000001</v>
      </c>
      <c r="N54" s="10">
        <v>1.2630000000000001</v>
      </c>
      <c r="O54" s="10">
        <v>1.31</v>
      </c>
      <c r="P54" s="10">
        <v>1.72</v>
      </c>
      <c r="Q54" s="10">
        <v>1.7549999999999999</v>
      </c>
      <c r="R54" s="10">
        <v>1.62</v>
      </c>
      <c r="S54" s="10"/>
      <c r="T54" s="10"/>
      <c r="U54" s="10"/>
      <c r="V54" s="10"/>
      <c r="W54" s="10"/>
      <c r="X54" s="10"/>
      <c r="Y54" s="10"/>
      <c r="Z54" s="10"/>
      <c r="AA54" s="10"/>
      <c r="AB54" s="28"/>
    </row>
    <row r="55" spans="4:28" x14ac:dyDescent="0.2">
      <c r="D55" s="9">
        <v>37182</v>
      </c>
      <c r="E55" s="10">
        <v>1.87</v>
      </c>
      <c r="F55" s="10">
        <v>1.91</v>
      </c>
      <c r="G55" s="10">
        <v>1.585</v>
      </c>
      <c r="H55" s="10">
        <v>1.875</v>
      </c>
      <c r="I55" s="10">
        <v>1.39</v>
      </c>
      <c r="J55" s="10">
        <v>1.115</v>
      </c>
      <c r="K55" s="10">
        <v>1.5</v>
      </c>
      <c r="L55" s="10">
        <v>1.65</v>
      </c>
      <c r="M55" s="10">
        <v>1.4750000000000001</v>
      </c>
      <c r="N55" s="10">
        <v>1.2630000000000001</v>
      </c>
      <c r="O55" s="10">
        <v>1.31</v>
      </c>
      <c r="P55" s="10">
        <v>1.72</v>
      </c>
      <c r="Q55" s="10">
        <v>1.7549999999999999</v>
      </c>
      <c r="R55" s="10">
        <v>1.62</v>
      </c>
      <c r="S55" s="10"/>
      <c r="T55" s="10"/>
      <c r="U55" s="10"/>
      <c r="V55" s="10"/>
      <c r="W55" s="10"/>
      <c r="X55" s="10"/>
      <c r="Y55" s="10"/>
      <c r="Z55" s="10"/>
      <c r="AA55" s="10"/>
      <c r="AB55" s="28"/>
    </row>
    <row r="56" spans="4:28" x14ac:dyDescent="0.2">
      <c r="D56" s="9">
        <v>37183</v>
      </c>
      <c r="E56" s="10">
        <v>1.87</v>
      </c>
      <c r="F56" s="10">
        <v>1.91</v>
      </c>
      <c r="G56" s="10">
        <v>1.585</v>
      </c>
      <c r="H56" s="10">
        <v>1.875</v>
      </c>
      <c r="I56" s="10">
        <v>1.39</v>
      </c>
      <c r="J56" s="10">
        <v>1.115</v>
      </c>
      <c r="K56" s="10">
        <v>1.5</v>
      </c>
      <c r="L56" s="10">
        <v>1.65</v>
      </c>
      <c r="M56" s="10">
        <v>1.4750000000000001</v>
      </c>
      <c r="N56" s="10">
        <v>1.2630000000000001</v>
      </c>
      <c r="O56" s="10">
        <v>1.31</v>
      </c>
      <c r="P56" s="10">
        <v>1.72</v>
      </c>
      <c r="Q56" s="10">
        <v>1.7549999999999999</v>
      </c>
      <c r="R56" s="10">
        <v>1.62</v>
      </c>
      <c r="S56" s="10"/>
      <c r="T56" s="10"/>
      <c r="U56" s="10"/>
      <c r="V56" s="10"/>
      <c r="W56" s="10"/>
      <c r="X56" s="10"/>
      <c r="Y56" s="10"/>
      <c r="Z56" s="10"/>
      <c r="AA56" s="10"/>
      <c r="AB56" s="28"/>
    </row>
    <row r="57" spans="4:28" x14ac:dyDescent="0.2">
      <c r="D57" s="9">
        <v>37184</v>
      </c>
      <c r="E57" s="10">
        <v>1.87</v>
      </c>
      <c r="F57" s="10">
        <v>1.91</v>
      </c>
      <c r="G57" s="10">
        <v>1.585</v>
      </c>
      <c r="H57" s="10">
        <v>1.875</v>
      </c>
      <c r="I57" s="10">
        <v>1.39</v>
      </c>
      <c r="J57" s="10">
        <v>1.115</v>
      </c>
      <c r="K57" s="10">
        <v>1.5</v>
      </c>
      <c r="L57" s="10">
        <v>1.65</v>
      </c>
      <c r="M57" s="10">
        <v>1.4750000000000001</v>
      </c>
      <c r="N57" s="10">
        <v>1.2630000000000001</v>
      </c>
      <c r="O57" s="10">
        <v>1.31</v>
      </c>
      <c r="P57" s="10">
        <v>1.72</v>
      </c>
      <c r="Q57" s="10">
        <v>1.7549999999999999</v>
      </c>
      <c r="R57" s="10">
        <v>1.62</v>
      </c>
      <c r="S57" s="10"/>
      <c r="T57" s="10"/>
      <c r="U57" s="10"/>
      <c r="V57" s="10"/>
      <c r="W57" s="10"/>
      <c r="X57" s="10"/>
      <c r="Y57" s="10"/>
      <c r="Z57" s="10"/>
      <c r="AA57" s="10"/>
      <c r="AB57" s="28"/>
    </row>
    <row r="58" spans="4:28" x14ac:dyDescent="0.2">
      <c r="D58" s="9">
        <v>37185</v>
      </c>
      <c r="E58" s="10">
        <v>1.87</v>
      </c>
      <c r="F58" s="10">
        <v>1.91</v>
      </c>
      <c r="G58" s="10">
        <v>1.585</v>
      </c>
      <c r="H58" s="10">
        <v>1.875</v>
      </c>
      <c r="I58" s="10">
        <v>1.39</v>
      </c>
      <c r="J58" s="10">
        <v>1.115</v>
      </c>
      <c r="K58" s="10">
        <v>1.5</v>
      </c>
      <c r="L58" s="10">
        <v>1.65</v>
      </c>
      <c r="M58" s="10">
        <v>1.4750000000000001</v>
      </c>
      <c r="N58" s="10">
        <v>1.2630000000000001</v>
      </c>
      <c r="O58" s="10">
        <v>1.31</v>
      </c>
      <c r="P58" s="10">
        <v>1.72</v>
      </c>
      <c r="Q58" s="10">
        <v>1.7549999999999999</v>
      </c>
      <c r="R58" s="10">
        <v>1.62</v>
      </c>
      <c r="S58" s="10"/>
      <c r="T58" s="10"/>
      <c r="U58" s="10"/>
      <c r="V58" s="10"/>
      <c r="W58" s="10"/>
      <c r="X58" s="10"/>
      <c r="Y58" s="10"/>
      <c r="Z58" s="10"/>
      <c r="AA58" s="10"/>
      <c r="AB58" s="28"/>
    </row>
    <row r="59" spans="4:28" x14ac:dyDescent="0.2">
      <c r="D59" s="9">
        <v>37186</v>
      </c>
      <c r="E59" s="10">
        <v>1.87</v>
      </c>
      <c r="F59" s="10">
        <v>1.91</v>
      </c>
      <c r="G59" s="10">
        <v>1.585</v>
      </c>
      <c r="H59" s="10">
        <v>1.875</v>
      </c>
      <c r="I59" s="10">
        <v>1.39</v>
      </c>
      <c r="J59" s="10">
        <v>1.115</v>
      </c>
      <c r="K59" s="10">
        <v>1.5</v>
      </c>
      <c r="L59" s="10">
        <v>1.65</v>
      </c>
      <c r="M59" s="10">
        <v>1.4750000000000001</v>
      </c>
      <c r="N59" s="10">
        <v>1.2630000000000001</v>
      </c>
      <c r="O59" s="10">
        <v>1.31</v>
      </c>
      <c r="P59" s="10">
        <v>1.72</v>
      </c>
      <c r="Q59" s="10">
        <v>1.7549999999999999</v>
      </c>
      <c r="R59" s="10">
        <v>1.62</v>
      </c>
      <c r="S59" s="10"/>
      <c r="T59" s="10"/>
      <c r="U59" s="10"/>
      <c r="V59" s="10"/>
      <c r="W59" s="10"/>
      <c r="X59" s="10"/>
      <c r="Y59" s="10"/>
      <c r="Z59" s="10"/>
      <c r="AA59" s="10"/>
      <c r="AB59" s="28"/>
    </row>
    <row r="60" spans="4:28" x14ac:dyDescent="0.2">
      <c r="D60" s="9">
        <v>37187</v>
      </c>
      <c r="E60" s="10">
        <v>1.87</v>
      </c>
      <c r="F60" s="10">
        <v>1.91</v>
      </c>
      <c r="G60" s="10">
        <v>1.585</v>
      </c>
      <c r="H60" s="10">
        <v>1.875</v>
      </c>
      <c r="I60" s="10">
        <v>1.39</v>
      </c>
      <c r="J60" s="10">
        <v>1.115</v>
      </c>
      <c r="K60" s="10">
        <v>1.5</v>
      </c>
      <c r="L60" s="10">
        <v>1.65</v>
      </c>
      <c r="M60" s="10">
        <v>1.4750000000000001</v>
      </c>
      <c r="N60" s="10">
        <v>1.2630000000000001</v>
      </c>
      <c r="O60" s="10">
        <v>1.31</v>
      </c>
      <c r="P60" s="10">
        <v>1.72</v>
      </c>
      <c r="Q60" s="10">
        <v>1.7549999999999999</v>
      </c>
      <c r="R60" s="10">
        <v>1.62</v>
      </c>
      <c r="S60" s="10"/>
      <c r="T60" s="10"/>
      <c r="U60" s="10"/>
      <c r="V60" s="10"/>
      <c r="W60" s="10"/>
      <c r="X60" s="10"/>
      <c r="Y60" s="10"/>
      <c r="Z60" s="10"/>
      <c r="AA60" s="10"/>
      <c r="AB60" s="28"/>
    </row>
    <row r="61" spans="4:28" x14ac:dyDescent="0.2">
      <c r="D61" s="9">
        <v>37188</v>
      </c>
      <c r="E61" s="10">
        <v>1.87</v>
      </c>
      <c r="F61" s="10">
        <v>1.91</v>
      </c>
      <c r="G61" s="10">
        <v>1.585</v>
      </c>
      <c r="H61" s="10">
        <v>1.875</v>
      </c>
      <c r="I61" s="10">
        <v>1.39</v>
      </c>
      <c r="J61" s="10">
        <v>1.115</v>
      </c>
      <c r="K61" s="10">
        <v>1.5</v>
      </c>
      <c r="L61" s="10">
        <v>1.65</v>
      </c>
      <c r="M61" s="10">
        <v>1.4750000000000001</v>
      </c>
      <c r="N61" s="10">
        <v>1.2630000000000001</v>
      </c>
      <c r="O61" s="10">
        <v>1.31</v>
      </c>
      <c r="P61" s="10">
        <v>1.72</v>
      </c>
      <c r="Q61" s="10">
        <v>1.7549999999999999</v>
      </c>
      <c r="R61" s="10">
        <v>1.62</v>
      </c>
      <c r="S61" s="10"/>
      <c r="T61" s="10"/>
      <c r="U61" s="10"/>
      <c r="V61" s="10"/>
      <c r="W61" s="10"/>
      <c r="X61" s="10"/>
      <c r="Y61" s="10"/>
      <c r="Z61" s="10"/>
      <c r="AA61" s="10"/>
      <c r="AB61" s="28"/>
    </row>
    <row r="62" spans="4:28" x14ac:dyDescent="0.2">
      <c r="D62" s="9">
        <v>37189</v>
      </c>
      <c r="E62" s="10">
        <v>1.87</v>
      </c>
      <c r="F62" s="10">
        <v>1.91</v>
      </c>
      <c r="G62" s="10">
        <v>1.585</v>
      </c>
      <c r="H62" s="10">
        <v>1.875</v>
      </c>
      <c r="I62" s="10">
        <v>1.39</v>
      </c>
      <c r="J62" s="10">
        <v>1.115</v>
      </c>
      <c r="K62" s="10">
        <v>1.5</v>
      </c>
      <c r="L62" s="10">
        <v>1.65</v>
      </c>
      <c r="M62" s="10">
        <v>1.4750000000000001</v>
      </c>
      <c r="N62" s="10">
        <v>1.2630000000000001</v>
      </c>
      <c r="O62" s="10">
        <v>1.31</v>
      </c>
      <c r="P62" s="10">
        <v>1.72</v>
      </c>
      <c r="Q62" s="10">
        <v>1.7549999999999999</v>
      </c>
      <c r="R62" s="10">
        <v>1.62</v>
      </c>
      <c r="S62" s="10"/>
      <c r="T62" s="10"/>
      <c r="U62" s="10"/>
      <c r="V62" s="10"/>
      <c r="W62" s="10"/>
      <c r="X62" s="10"/>
      <c r="Y62" s="10"/>
      <c r="Z62" s="10"/>
      <c r="AA62" s="10"/>
      <c r="AB62" s="28"/>
    </row>
    <row r="63" spans="4:28" x14ac:dyDescent="0.2">
      <c r="D63" s="9">
        <v>37190</v>
      </c>
      <c r="E63" s="10">
        <v>1.87</v>
      </c>
      <c r="F63" s="10">
        <v>1.91</v>
      </c>
      <c r="G63" s="10">
        <v>1.585</v>
      </c>
      <c r="H63" s="10">
        <v>1.875</v>
      </c>
      <c r="I63" s="10">
        <v>1.39</v>
      </c>
      <c r="J63" s="10">
        <v>1.115</v>
      </c>
      <c r="K63" s="10">
        <v>1.5</v>
      </c>
      <c r="L63" s="10">
        <v>1.65</v>
      </c>
      <c r="M63" s="10">
        <v>1.4750000000000001</v>
      </c>
      <c r="N63" s="10">
        <v>1.2630000000000001</v>
      </c>
      <c r="O63" s="10">
        <v>1.31</v>
      </c>
      <c r="P63" s="10">
        <v>1.72</v>
      </c>
      <c r="Q63" s="10">
        <v>1.7549999999999999</v>
      </c>
      <c r="R63" s="10">
        <v>1.62</v>
      </c>
      <c r="S63" s="10"/>
      <c r="T63" s="10"/>
      <c r="U63" s="10"/>
      <c r="V63" s="10"/>
      <c r="W63" s="10"/>
      <c r="X63" s="10"/>
      <c r="Y63" s="10"/>
      <c r="Z63" s="10"/>
      <c r="AA63" s="10"/>
      <c r="AB63" s="28"/>
    </row>
    <row r="64" spans="4:28" x14ac:dyDescent="0.2">
      <c r="D64" s="9">
        <v>37191</v>
      </c>
      <c r="E64" s="10">
        <v>1.87</v>
      </c>
      <c r="F64" s="10">
        <v>1.91</v>
      </c>
      <c r="G64" s="10">
        <v>1.585</v>
      </c>
      <c r="H64" s="10">
        <v>1.875</v>
      </c>
      <c r="I64" s="10">
        <v>1.39</v>
      </c>
      <c r="J64" s="10">
        <v>1.115</v>
      </c>
      <c r="K64" s="10">
        <v>1.5</v>
      </c>
      <c r="L64" s="10">
        <v>1.65</v>
      </c>
      <c r="M64" s="10">
        <v>1.4750000000000001</v>
      </c>
      <c r="N64" s="10">
        <v>1.2630000000000001</v>
      </c>
      <c r="O64" s="10">
        <v>1.31</v>
      </c>
      <c r="P64" s="10">
        <v>1.72</v>
      </c>
      <c r="Q64" s="10">
        <v>1.7549999999999999</v>
      </c>
      <c r="R64" s="10">
        <v>1.62</v>
      </c>
      <c r="S64" s="10"/>
      <c r="T64" s="10"/>
      <c r="U64" s="10"/>
      <c r="V64" s="10"/>
      <c r="W64" s="10"/>
      <c r="X64" s="10"/>
      <c r="Y64" s="10"/>
      <c r="Z64" s="10"/>
      <c r="AA64" s="10"/>
      <c r="AB64" s="28"/>
    </row>
    <row r="65" spans="4:28" x14ac:dyDescent="0.2">
      <c r="D65" s="9">
        <v>37192</v>
      </c>
      <c r="E65" s="10">
        <v>1.87</v>
      </c>
      <c r="F65" s="10">
        <v>1.91</v>
      </c>
      <c r="G65" s="10">
        <v>1.585</v>
      </c>
      <c r="H65" s="10">
        <v>1.875</v>
      </c>
      <c r="I65" s="10">
        <v>1.39</v>
      </c>
      <c r="J65" s="10">
        <v>1.115</v>
      </c>
      <c r="K65" s="10">
        <v>1.5</v>
      </c>
      <c r="L65" s="10">
        <v>1.65</v>
      </c>
      <c r="M65" s="10">
        <v>1.4750000000000001</v>
      </c>
      <c r="N65" s="10">
        <v>1.2630000000000001</v>
      </c>
      <c r="O65" s="10">
        <v>1.31</v>
      </c>
      <c r="P65" s="10">
        <v>1.72</v>
      </c>
      <c r="Q65" s="10">
        <v>1.7549999999999999</v>
      </c>
      <c r="R65" s="10">
        <v>1.62</v>
      </c>
      <c r="S65" s="10"/>
      <c r="T65" s="10"/>
      <c r="U65" s="10"/>
      <c r="V65" s="10"/>
      <c r="W65" s="10"/>
      <c r="X65" s="10"/>
      <c r="Y65" s="10"/>
      <c r="Z65" s="10"/>
      <c r="AA65" s="10"/>
      <c r="AB65" s="28"/>
    </row>
    <row r="66" spans="4:28" x14ac:dyDescent="0.2">
      <c r="D66" s="9">
        <v>37193</v>
      </c>
      <c r="E66" s="10">
        <v>1.87</v>
      </c>
      <c r="F66" s="10">
        <v>1.91</v>
      </c>
      <c r="G66" s="10">
        <v>1.585</v>
      </c>
      <c r="H66" s="10">
        <v>1.875</v>
      </c>
      <c r="I66" s="10">
        <v>1.39</v>
      </c>
      <c r="J66" s="10">
        <v>1.115</v>
      </c>
      <c r="K66" s="10">
        <v>1.5</v>
      </c>
      <c r="L66" s="10">
        <v>1.65</v>
      </c>
      <c r="M66" s="10">
        <v>1.4750000000000001</v>
      </c>
      <c r="N66" s="10">
        <v>1.2630000000000001</v>
      </c>
      <c r="O66" s="10">
        <v>1.31</v>
      </c>
      <c r="P66" s="10">
        <v>1.72</v>
      </c>
      <c r="Q66" s="10">
        <v>1.7549999999999999</v>
      </c>
      <c r="R66" s="10">
        <v>1.62</v>
      </c>
      <c r="S66" s="10"/>
      <c r="T66" s="10"/>
      <c r="U66" s="10"/>
      <c r="V66" s="10"/>
      <c r="W66" s="10"/>
      <c r="X66" s="10"/>
      <c r="Y66" s="10"/>
      <c r="Z66" s="10"/>
      <c r="AA66" s="10"/>
      <c r="AB66" s="28"/>
    </row>
    <row r="67" spans="4:28" x14ac:dyDescent="0.2">
      <c r="D67" s="9">
        <v>37194</v>
      </c>
      <c r="E67" s="10">
        <v>1.87</v>
      </c>
      <c r="F67" s="10">
        <v>1.91</v>
      </c>
      <c r="G67" s="10">
        <v>1.585</v>
      </c>
      <c r="H67" s="10">
        <v>1.875</v>
      </c>
      <c r="I67" s="10">
        <v>1.39</v>
      </c>
      <c r="J67" s="10">
        <v>1.115</v>
      </c>
      <c r="K67" s="10">
        <v>1.5</v>
      </c>
      <c r="L67" s="10">
        <v>1.65</v>
      </c>
      <c r="M67" s="10">
        <v>1.4750000000000001</v>
      </c>
      <c r="N67" s="10">
        <v>1.2630000000000001</v>
      </c>
      <c r="O67" s="10">
        <v>1.31</v>
      </c>
      <c r="P67" s="10">
        <v>1.72</v>
      </c>
      <c r="Q67" s="10">
        <v>1.7549999999999999</v>
      </c>
      <c r="R67" s="10">
        <v>1.62</v>
      </c>
      <c r="S67" s="10"/>
      <c r="T67" s="10"/>
      <c r="U67" s="10"/>
      <c r="V67" s="10"/>
      <c r="W67" s="10"/>
      <c r="X67" s="10"/>
      <c r="Y67" s="10"/>
      <c r="Z67" s="10"/>
      <c r="AA67" s="10"/>
      <c r="AB67" s="28"/>
    </row>
    <row r="68" spans="4:28" x14ac:dyDescent="0.2">
      <c r="D68" s="9">
        <v>37195</v>
      </c>
      <c r="E68" s="10">
        <v>1.87</v>
      </c>
      <c r="F68" s="10">
        <v>1.91</v>
      </c>
      <c r="G68" s="10">
        <v>1.585</v>
      </c>
      <c r="H68" s="10">
        <v>1.875</v>
      </c>
      <c r="I68" s="10">
        <v>1.39</v>
      </c>
      <c r="J68" s="10">
        <v>1.115</v>
      </c>
      <c r="K68" s="10">
        <v>1.5</v>
      </c>
      <c r="L68" s="10">
        <v>1.65</v>
      </c>
      <c r="M68" s="10">
        <v>1.4750000000000001</v>
      </c>
      <c r="N68" s="10">
        <v>1.2630000000000001</v>
      </c>
      <c r="O68" s="10">
        <v>1.31</v>
      </c>
      <c r="P68" s="10">
        <v>1.72</v>
      </c>
      <c r="Q68" s="10">
        <v>1.7549999999999999</v>
      </c>
      <c r="R68" s="10">
        <v>1.62</v>
      </c>
      <c r="S68" s="10"/>
      <c r="T68" s="10"/>
      <c r="U68" s="10"/>
      <c r="V68" s="10"/>
      <c r="W68" s="10"/>
      <c r="X68" s="10"/>
      <c r="Y68" s="10"/>
      <c r="Z68" s="10"/>
      <c r="AA68" s="10"/>
      <c r="AB68" s="28"/>
    </row>
    <row r="69" spans="4:28" x14ac:dyDescent="0.2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8"/>
    </row>
    <row r="70" spans="4:28" x14ac:dyDescent="0.2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8"/>
    </row>
    <row r="71" spans="4:28" x14ac:dyDescent="0.2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8"/>
    </row>
    <row r="72" spans="4:28" x14ac:dyDescent="0.2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8"/>
    </row>
    <row r="73" spans="4:28" x14ac:dyDescent="0.2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8"/>
    </row>
    <row r="74" spans="4:28" x14ac:dyDescent="0.2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8"/>
    </row>
    <row r="75" spans="4:28" x14ac:dyDescent="0.2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8"/>
    </row>
    <row r="76" spans="4:28" x14ac:dyDescent="0.2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8"/>
    </row>
    <row r="77" spans="4:28" x14ac:dyDescent="0.2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8"/>
    </row>
    <row r="78" spans="4:28" x14ac:dyDescent="0.2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8"/>
    </row>
    <row r="79" spans="4:28" x14ac:dyDescent="0.2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8"/>
    </row>
    <row r="80" spans="4:28" x14ac:dyDescent="0.2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8"/>
    </row>
    <row r="81" spans="4:28" x14ac:dyDescent="0.2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8"/>
    </row>
    <row r="82" spans="4:28" x14ac:dyDescent="0.2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8"/>
    </row>
    <row r="83" spans="4:28" x14ac:dyDescent="0.2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8"/>
    </row>
    <row r="84" spans="4:28" x14ac:dyDescent="0.2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8"/>
    </row>
    <row r="85" spans="4:28" x14ac:dyDescent="0.2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8"/>
    </row>
    <row r="86" spans="4:28" x14ac:dyDescent="0.2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8"/>
    </row>
    <row r="87" spans="4:28" x14ac:dyDescent="0.2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8"/>
    </row>
    <row r="88" spans="4:28" x14ac:dyDescent="0.2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8"/>
    </row>
    <row r="89" spans="4:28" x14ac:dyDescent="0.2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8"/>
    </row>
    <row r="90" spans="4:28" x14ac:dyDescent="0.2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8"/>
    </row>
    <row r="91" spans="4:28" x14ac:dyDescent="0.2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8"/>
    </row>
    <row r="92" spans="4:28" x14ac:dyDescent="0.2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8"/>
    </row>
    <row r="93" spans="4:28" x14ac:dyDescent="0.2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8"/>
    </row>
    <row r="94" spans="4:28" x14ac:dyDescent="0.2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8"/>
    </row>
    <row r="95" spans="4:28" x14ac:dyDescent="0.2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8"/>
    </row>
    <row r="96" spans="4:28" x14ac:dyDescent="0.2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8"/>
    </row>
    <row r="97" spans="4:28" x14ac:dyDescent="0.2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8"/>
    </row>
    <row r="98" spans="4:28" x14ac:dyDescent="0.2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8"/>
    </row>
    <row r="99" spans="4:28" x14ac:dyDescent="0.2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8"/>
    </row>
    <row r="100" spans="4:28" x14ac:dyDescent="0.2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8"/>
    </row>
    <row r="101" spans="4:28" x14ac:dyDescent="0.2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8"/>
    </row>
    <row r="102" spans="4:28" x14ac:dyDescent="0.2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8"/>
    </row>
    <row r="103" spans="4:28" x14ac:dyDescent="0.2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8"/>
    </row>
    <row r="104" spans="4:28" x14ac:dyDescent="0.2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8"/>
    </row>
    <row r="105" spans="4:28" x14ac:dyDescent="0.2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8"/>
    </row>
    <row r="106" spans="4:28" x14ac:dyDescent="0.2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8"/>
    </row>
    <row r="107" spans="4:28" x14ac:dyDescent="0.2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8"/>
    </row>
    <row r="108" spans="4:28" x14ac:dyDescent="0.2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8"/>
    </row>
    <row r="109" spans="4:28" x14ac:dyDescent="0.2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8"/>
    </row>
    <row r="110" spans="4:28" x14ac:dyDescent="0.2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8"/>
    </row>
    <row r="111" spans="4:28" x14ac:dyDescent="0.2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8"/>
    </row>
    <row r="112" spans="4:28" x14ac:dyDescent="0.2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8"/>
    </row>
    <row r="113" spans="4:28" x14ac:dyDescent="0.2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8"/>
    </row>
    <row r="114" spans="4:28" x14ac:dyDescent="0.2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8"/>
    </row>
    <row r="115" spans="4:28" x14ac:dyDescent="0.2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8"/>
    </row>
    <row r="116" spans="4:28" x14ac:dyDescent="0.2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8"/>
    </row>
    <row r="117" spans="4:28" x14ac:dyDescent="0.2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8"/>
    </row>
    <row r="118" spans="4:28" x14ac:dyDescent="0.2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8"/>
    </row>
    <row r="119" spans="4:28" x14ac:dyDescent="0.2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8"/>
    </row>
    <row r="120" spans="4:28" x14ac:dyDescent="0.2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8"/>
    </row>
    <row r="121" spans="4:28" x14ac:dyDescent="0.2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8"/>
    </row>
    <row r="122" spans="4:28" x14ac:dyDescent="0.2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8"/>
    </row>
    <row r="123" spans="4:28" x14ac:dyDescent="0.2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8"/>
    </row>
    <row r="124" spans="4:28" x14ac:dyDescent="0.2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8"/>
    </row>
    <row r="125" spans="4:28" x14ac:dyDescent="0.2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8"/>
    </row>
    <row r="126" spans="4:28" x14ac:dyDescent="0.2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8"/>
    </row>
    <row r="127" spans="4:28" x14ac:dyDescent="0.2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8"/>
    </row>
    <row r="128" spans="4:28" x14ac:dyDescent="0.2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8"/>
    </row>
    <row r="129" spans="4:28" x14ac:dyDescent="0.2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8"/>
    </row>
    <row r="130" spans="4:28" x14ac:dyDescent="0.2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8"/>
    </row>
    <row r="131" spans="4:28" x14ac:dyDescent="0.2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8"/>
    </row>
    <row r="132" spans="4:28" x14ac:dyDescent="0.2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8"/>
    </row>
    <row r="133" spans="4:28" x14ac:dyDescent="0.2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8"/>
    </row>
    <row r="134" spans="4:28" x14ac:dyDescent="0.2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8"/>
    </row>
    <row r="135" spans="4:28" x14ac:dyDescent="0.2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8"/>
    </row>
    <row r="136" spans="4:28" x14ac:dyDescent="0.2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8"/>
    </row>
    <row r="137" spans="4:28" x14ac:dyDescent="0.2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8"/>
    </row>
    <row r="138" spans="4:28" x14ac:dyDescent="0.2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8"/>
    </row>
    <row r="139" spans="4:28" x14ac:dyDescent="0.2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8"/>
    </row>
    <row r="140" spans="4:28" x14ac:dyDescent="0.2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8"/>
    </row>
    <row r="141" spans="4:28" x14ac:dyDescent="0.2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8"/>
    </row>
    <row r="142" spans="4:28" x14ac:dyDescent="0.2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8"/>
    </row>
    <row r="143" spans="4:28" x14ac:dyDescent="0.2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8"/>
    </row>
    <row r="144" spans="4:28" x14ac:dyDescent="0.2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8"/>
    </row>
    <row r="145" spans="4:28" x14ac:dyDescent="0.2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8"/>
    </row>
    <row r="146" spans="4:28" x14ac:dyDescent="0.2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8"/>
    </row>
    <row r="147" spans="4:28" x14ac:dyDescent="0.2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8"/>
    </row>
    <row r="148" spans="4:28" x14ac:dyDescent="0.2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8"/>
    </row>
    <row r="149" spans="4:28" x14ac:dyDescent="0.2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8"/>
    </row>
    <row r="150" spans="4:28" x14ac:dyDescent="0.2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8"/>
    </row>
    <row r="151" spans="4:28" x14ac:dyDescent="0.2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8"/>
    </row>
    <row r="152" spans="4:28" x14ac:dyDescent="0.2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8"/>
    </row>
    <row r="153" spans="4:28" x14ac:dyDescent="0.2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8"/>
    </row>
    <row r="154" spans="4:28" x14ac:dyDescent="0.2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8"/>
    </row>
    <row r="155" spans="4:28" x14ac:dyDescent="0.2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8"/>
    </row>
    <row r="156" spans="4:28" x14ac:dyDescent="0.2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8"/>
    </row>
    <row r="157" spans="4:28" x14ac:dyDescent="0.2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8"/>
    </row>
    <row r="158" spans="4:28" x14ac:dyDescent="0.2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8"/>
    </row>
    <row r="159" spans="4:28" x14ac:dyDescent="0.2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8"/>
    </row>
    <row r="160" spans="4:28" x14ac:dyDescent="0.2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8"/>
    </row>
    <row r="161" spans="4:28" x14ac:dyDescent="0.2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8"/>
    </row>
    <row r="162" spans="4:28" x14ac:dyDescent="0.2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8"/>
    </row>
    <row r="163" spans="4:28" x14ac:dyDescent="0.2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8"/>
    </row>
    <row r="164" spans="4:28" x14ac:dyDescent="0.2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8"/>
    </row>
    <row r="165" spans="4:28" x14ac:dyDescent="0.2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8"/>
    </row>
    <row r="166" spans="4:28" x14ac:dyDescent="0.2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8"/>
    </row>
    <row r="167" spans="4:28" x14ac:dyDescent="0.2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8"/>
    </row>
    <row r="168" spans="4:28" x14ac:dyDescent="0.2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8"/>
    </row>
    <row r="169" spans="4:28" x14ac:dyDescent="0.2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8"/>
    </row>
    <row r="170" spans="4:28" x14ac:dyDescent="0.2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8"/>
    </row>
    <row r="171" spans="4:28" x14ac:dyDescent="0.2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8"/>
    </row>
    <row r="172" spans="4:28" x14ac:dyDescent="0.2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8"/>
    </row>
    <row r="173" spans="4:28" x14ac:dyDescent="0.2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8"/>
    </row>
    <row r="174" spans="4:28" x14ac:dyDescent="0.2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8"/>
    </row>
    <row r="175" spans="4:28" x14ac:dyDescent="0.2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8"/>
    </row>
    <row r="176" spans="4:28" x14ac:dyDescent="0.2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8"/>
    </row>
    <row r="177" spans="4:28" x14ac:dyDescent="0.2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8"/>
    </row>
    <row r="178" spans="4:28" x14ac:dyDescent="0.2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8"/>
    </row>
    <row r="179" spans="4:28" x14ac:dyDescent="0.2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8"/>
    </row>
    <row r="180" spans="4:28" x14ac:dyDescent="0.2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8"/>
    </row>
    <row r="181" spans="4:28" x14ac:dyDescent="0.2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8"/>
    </row>
    <row r="182" spans="4:28" x14ac:dyDescent="0.2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8"/>
    </row>
    <row r="183" spans="4:28" x14ac:dyDescent="0.2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8"/>
    </row>
    <row r="184" spans="4:28" x14ac:dyDescent="0.2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8"/>
    </row>
    <row r="185" spans="4:28" x14ac:dyDescent="0.2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8"/>
    </row>
    <row r="186" spans="4:28" x14ac:dyDescent="0.2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8"/>
    </row>
    <row r="187" spans="4:28" x14ac:dyDescent="0.2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8"/>
    </row>
    <row r="188" spans="4:28" x14ac:dyDescent="0.2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8"/>
    </row>
    <row r="189" spans="4:28" x14ac:dyDescent="0.2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8"/>
    </row>
    <row r="190" spans="4:28" x14ac:dyDescent="0.2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8"/>
    </row>
    <row r="191" spans="4:28" x14ac:dyDescent="0.2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8"/>
    </row>
    <row r="192" spans="4:28" x14ac:dyDescent="0.2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8"/>
    </row>
    <row r="193" spans="4:28" x14ac:dyDescent="0.2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8"/>
    </row>
    <row r="194" spans="4:28" x14ac:dyDescent="0.2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8"/>
    </row>
    <row r="195" spans="4:28" x14ac:dyDescent="0.2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8"/>
    </row>
    <row r="196" spans="4:28" x14ac:dyDescent="0.2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8"/>
    </row>
    <row r="197" spans="4:28" x14ac:dyDescent="0.2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8"/>
    </row>
    <row r="198" spans="4:28" x14ac:dyDescent="0.2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8"/>
    </row>
    <row r="199" spans="4:28" x14ac:dyDescent="0.2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8"/>
    </row>
    <row r="200" spans="4:28" x14ac:dyDescent="0.2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8"/>
    </row>
    <row r="201" spans="4:28" x14ac:dyDescent="0.2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8"/>
    </row>
    <row r="202" spans="4:28" x14ac:dyDescent="0.2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8"/>
    </row>
    <row r="203" spans="4:28" x14ac:dyDescent="0.2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8"/>
    </row>
    <row r="204" spans="4:28" x14ac:dyDescent="0.2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8"/>
    </row>
    <row r="205" spans="4:28" x14ac:dyDescent="0.2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8"/>
    </row>
    <row r="206" spans="4:28" x14ac:dyDescent="0.2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8"/>
    </row>
    <row r="207" spans="4:28" x14ac:dyDescent="0.2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8"/>
    </row>
    <row r="208" spans="4:28" x14ac:dyDescent="0.2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8"/>
    </row>
    <row r="209" spans="4:28" x14ac:dyDescent="0.2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8"/>
    </row>
    <row r="210" spans="4:28" x14ac:dyDescent="0.2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8"/>
    </row>
    <row r="211" spans="4:28" x14ac:dyDescent="0.2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8"/>
    </row>
    <row r="212" spans="4:28" x14ac:dyDescent="0.2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8"/>
    </row>
    <row r="213" spans="4:28" x14ac:dyDescent="0.2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8"/>
    </row>
    <row r="214" spans="4:28" x14ac:dyDescent="0.2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8"/>
    </row>
    <row r="215" spans="4:28" x14ac:dyDescent="0.2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8"/>
    </row>
    <row r="216" spans="4:28" x14ac:dyDescent="0.2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8"/>
    </row>
    <row r="217" spans="4:28" x14ac:dyDescent="0.2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8"/>
    </row>
    <row r="218" spans="4:28" x14ac:dyDescent="0.2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8"/>
    </row>
    <row r="219" spans="4:28" x14ac:dyDescent="0.2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8"/>
    </row>
    <row r="220" spans="4:28" x14ac:dyDescent="0.2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8"/>
    </row>
    <row r="221" spans="4:28" x14ac:dyDescent="0.2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8"/>
    </row>
    <row r="222" spans="4:28" x14ac:dyDescent="0.2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8"/>
    </row>
    <row r="223" spans="4:28" x14ac:dyDescent="0.2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8"/>
    </row>
    <row r="224" spans="4:28" x14ac:dyDescent="0.2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8"/>
    </row>
    <row r="225" spans="4:28" x14ac:dyDescent="0.2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8"/>
    </row>
    <row r="226" spans="4:28" x14ac:dyDescent="0.2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8"/>
    </row>
    <row r="227" spans="4:28" x14ac:dyDescent="0.2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8"/>
    </row>
    <row r="228" spans="4:28" x14ac:dyDescent="0.2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8"/>
    </row>
    <row r="229" spans="4:28" x14ac:dyDescent="0.2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8"/>
    </row>
    <row r="230" spans="4:28" x14ac:dyDescent="0.2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8"/>
    </row>
    <row r="231" spans="4:28" x14ac:dyDescent="0.2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8"/>
    </row>
    <row r="232" spans="4:28" x14ac:dyDescent="0.2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8"/>
    </row>
    <row r="233" spans="4:28" x14ac:dyDescent="0.2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8"/>
    </row>
    <row r="234" spans="4:28" x14ac:dyDescent="0.2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8"/>
    </row>
    <row r="235" spans="4:28" x14ac:dyDescent="0.2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8"/>
    </row>
    <row r="236" spans="4:28" x14ac:dyDescent="0.2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8"/>
    </row>
    <row r="237" spans="4:28" x14ac:dyDescent="0.2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8"/>
    </row>
    <row r="238" spans="4:28" x14ac:dyDescent="0.2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8"/>
    </row>
    <row r="239" spans="4:28" x14ac:dyDescent="0.2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8"/>
    </row>
    <row r="240" spans="4:28" x14ac:dyDescent="0.2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8"/>
    </row>
    <row r="241" spans="4:28" x14ac:dyDescent="0.2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8"/>
    </row>
    <row r="242" spans="4:28" x14ac:dyDescent="0.2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8"/>
    </row>
    <row r="243" spans="4:28" x14ac:dyDescent="0.2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8"/>
    </row>
    <row r="244" spans="4:28" x14ac:dyDescent="0.2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8"/>
    </row>
    <row r="245" spans="4:28" x14ac:dyDescent="0.2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8"/>
    </row>
    <row r="246" spans="4:28" x14ac:dyDescent="0.2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8"/>
    </row>
    <row r="247" spans="4:28" x14ac:dyDescent="0.2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8"/>
    </row>
    <row r="248" spans="4:28" x14ac:dyDescent="0.2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8"/>
    </row>
    <row r="249" spans="4:28" x14ac:dyDescent="0.2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8"/>
    </row>
    <row r="250" spans="4:28" x14ac:dyDescent="0.2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8"/>
    </row>
    <row r="251" spans="4:28" x14ac:dyDescent="0.2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8"/>
    </row>
    <row r="252" spans="4:28" x14ac:dyDescent="0.2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8"/>
    </row>
    <row r="253" spans="4:28" x14ac:dyDescent="0.2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8"/>
    </row>
    <row r="254" spans="4:28" x14ac:dyDescent="0.2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8"/>
    </row>
    <row r="255" spans="4:28" x14ac:dyDescent="0.2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8"/>
    </row>
    <row r="256" spans="4:28" x14ac:dyDescent="0.2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8"/>
    </row>
    <row r="257" spans="4:28" x14ac:dyDescent="0.2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8"/>
    </row>
    <row r="258" spans="4:28" x14ac:dyDescent="0.2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8"/>
    </row>
    <row r="259" spans="4:28" x14ac:dyDescent="0.2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8"/>
    </row>
    <row r="260" spans="4:28" x14ac:dyDescent="0.2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8"/>
    </row>
    <row r="261" spans="4:28" x14ac:dyDescent="0.2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8"/>
    </row>
    <row r="262" spans="4:28" x14ac:dyDescent="0.2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8"/>
    </row>
    <row r="263" spans="4:28" x14ac:dyDescent="0.2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8"/>
    </row>
    <row r="264" spans="4:28" x14ac:dyDescent="0.2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8"/>
    </row>
    <row r="265" spans="4:28" x14ac:dyDescent="0.2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8"/>
    </row>
    <row r="266" spans="4:28" x14ac:dyDescent="0.2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8"/>
    </row>
    <row r="267" spans="4:28" x14ac:dyDescent="0.2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8"/>
    </row>
    <row r="268" spans="4:28" x14ac:dyDescent="0.2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8"/>
    </row>
    <row r="269" spans="4:28" x14ac:dyDescent="0.2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8"/>
    </row>
    <row r="270" spans="4:28" x14ac:dyDescent="0.2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8"/>
    </row>
    <row r="271" spans="4:28" x14ac:dyDescent="0.2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8"/>
    </row>
    <row r="272" spans="4:28" x14ac:dyDescent="0.2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8"/>
    </row>
    <row r="273" spans="4:28" x14ac:dyDescent="0.2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8"/>
    </row>
    <row r="274" spans="4:28" x14ac:dyDescent="0.2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8"/>
    </row>
    <row r="275" spans="4:28" x14ac:dyDescent="0.2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8"/>
    </row>
    <row r="276" spans="4:28" x14ac:dyDescent="0.2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8"/>
    </row>
    <row r="277" spans="4:28" x14ac:dyDescent="0.2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8"/>
    </row>
    <row r="278" spans="4:28" x14ac:dyDescent="0.2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8"/>
    </row>
    <row r="279" spans="4:28" x14ac:dyDescent="0.2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8"/>
    </row>
    <row r="280" spans="4:28" x14ac:dyDescent="0.2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8"/>
    </row>
    <row r="281" spans="4:28" x14ac:dyDescent="0.2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8"/>
    </row>
    <row r="282" spans="4:28" x14ac:dyDescent="0.2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8"/>
    </row>
    <row r="283" spans="4:28" x14ac:dyDescent="0.2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8"/>
    </row>
    <row r="284" spans="4:28" x14ac:dyDescent="0.2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8"/>
    </row>
    <row r="285" spans="4:28" x14ac:dyDescent="0.2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8"/>
    </row>
    <row r="286" spans="4:28" x14ac:dyDescent="0.2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8"/>
    </row>
    <row r="287" spans="4:28" x14ac:dyDescent="0.2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8"/>
    </row>
    <row r="288" spans="4:28" x14ac:dyDescent="0.2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8"/>
    </row>
    <row r="289" spans="4:28" x14ac:dyDescent="0.2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8"/>
    </row>
    <row r="290" spans="4:28" x14ac:dyDescent="0.2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8"/>
    </row>
    <row r="291" spans="4:28" x14ac:dyDescent="0.2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8"/>
    </row>
    <row r="292" spans="4:28" x14ac:dyDescent="0.2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8"/>
    </row>
    <row r="293" spans="4:28" x14ac:dyDescent="0.2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8"/>
    </row>
    <row r="294" spans="4:28" x14ac:dyDescent="0.2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8"/>
    </row>
    <row r="295" spans="4:28" x14ac:dyDescent="0.2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8"/>
    </row>
    <row r="296" spans="4:28" x14ac:dyDescent="0.2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8"/>
    </row>
    <row r="297" spans="4:28" x14ac:dyDescent="0.2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8"/>
    </row>
    <row r="298" spans="4:28" x14ac:dyDescent="0.2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8"/>
    </row>
    <row r="299" spans="4:28" x14ac:dyDescent="0.2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8"/>
    </row>
    <row r="300" spans="4:28" x14ac:dyDescent="0.2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8"/>
    </row>
    <row r="301" spans="4:28" x14ac:dyDescent="0.2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8"/>
    </row>
    <row r="302" spans="4:28" x14ac:dyDescent="0.2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8"/>
    </row>
    <row r="303" spans="4:28" x14ac:dyDescent="0.2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8"/>
    </row>
    <row r="304" spans="4:28" x14ac:dyDescent="0.2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8"/>
    </row>
    <row r="305" spans="4:28" x14ac:dyDescent="0.2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8"/>
    </row>
    <row r="306" spans="4:28" x14ac:dyDescent="0.2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8"/>
    </row>
    <row r="307" spans="4:28" x14ac:dyDescent="0.2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8"/>
    </row>
    <row r="308" spans="4:28" x14ac:dyDescent="0.2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8"/>
    </row>
    <row r="309" spans="4:28" x14ac:dyDescent="0.2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8"/>
    </row>
    <row r="310" spans="4:28" x14ac:dyDescent="0.2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8"/>
    </row>
    <row r="311" spans="4:28" x14ac:dyDescent="0.2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8"/>
    </row>
    <row r="312" spans="4:28" x14ac:dyDescent="0.2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8"/>
    </row>
    <row r="313" spans="4:28" x14ac:dyDescent="0.2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8"/>
    </row>
    <row r="314" spans="4:28" x14ac:dyDescent="0.2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8"/>
    </row>
    <row r="315" spans="4:28" x14ac:dyDescent="0.2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8"/>
    </row>
    <row r="316" spans="4:28" x14ac:dyDescent="0.2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8"/>
    </row>
    <row r="317" spans="4:28" x14ac:dyDescent="0.2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8"/>
    </row>
    <row r="318" spans="4:28" x14ac:dyDescent="0.2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8"/>
    </row>
    <row r="319" spans="4:28" x14ac:dyDescent="0.2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8"/>
    </row>
    <row r="320" spans="4:28" x14ac:dyDescent="0.2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8"/>
    </row>
    <row r="321" spans="4:28" x14ac:dyDescent="0.2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8"/>
    </row>
    <row r="322" spans="4:28" x14ac:dyDescent="0.2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8"/>
    </row>
    <row r="323" spans="4:28" x14ac:dyDescent="0.2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8"/>
    </row>
    <row r="324" spans="4:28" x14ac:dyDescent="0.2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8"/>
    </row>
    <row r="325" spans="4:28" x14ac:dyDescent="0.2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8"/>
    </row>
    <row r="326" spans="4:28" x14ac:dyDescent="0.2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8"/>
    </row>
    <row r="327" spans="4:28" x14ac:dyDescent="0.2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8"/>
    </row>
    <row r="328" spans="4:28" x14ac:dyDescent="0.2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8"/>
    </row>
    <row r="329" spans="4:28" x14ac:dyDescent="0.2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8"/>
    </row>
    <row r="330" spans="4:28" x14ac:dyDescent="0.2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8"/>
    </row>
    <row r="331" spans="4:28" x14ac:dyDescent="0.2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8"/>
    </row>
    <row r="332" spans="4:28" x14ac:dyDescent="0.2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8"/>
    </row>
    <row r="333" spans="4:28" x14ac:dyDescent="0.2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8"/>
    </row>
    <row r="334" spans="4:28" x14ac:dyDescent="0.2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8"/>
    </row>
    <row r="335" spans="4:28" x14ac:dyDescent="0.2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8"/>
    </row>
    <row r="336" spans="4:28" x14ac:dyDescent="0.2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8"/>
    </row>
    <row r="337" spans="4:28" x14ac:dyDescent="0.2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8"/>
    </row>
    <row r="338" spans="4:28" x14ac:dyDescent="0.2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8"/>
    </row>
    <row r="339" spans="4:28" x14ac:dyDescent="0.2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8"/>
    </row>
    <row r="340" spans="4:28" x14ac:dyDescent="0.2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8"/>
    </row>
    <row r="341" spans="4:28" x14ac:dyDescent="0.2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8"/>
    </row>
    <row r="342" spans="4:28" x14ac:dyDescent="0.2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8"/>
    </row>
    <row r="343" spans="4:28" x14ac:dyDescent="0.2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8"/>
    </row>
    <row r="344" spans="4:28" x14ac:dyDescent="0.2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8"/>
    </row>
    <row r="345" spans="4:28" x14ac:dyDescent="0.2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8"/>
    </row>
    <row r="346" spans="4:28" x14ac:dyDescent="0.2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8"/>
    </row>
    <row r="347" spans="4:28" x14ac:dyDescent="0.2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8"/>
    </row>
    <row r="348" spans="4:28" x14ac:dyDescent="0.2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8"/>
    </row>
    <row r="349" spans="4:28" x14ac:dyDescent="0.2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8"/>
    </row>
    <row r="350" spans="4:28" x14ac:dyDescent="0.2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8"/>
    </row>
    <row r="351" spans="4:28" x14ac:dyDescent="0.2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8"/>
    </row>
    <row r="352" spans="4:28" x14ac:dyDescent="0.2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8"/>
    </row>
    <row r="353" spans="4:28" x14ac:dyDescent="0.2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8"/>
    </row>
    <row r="354" spans="4:28" x14ac:dyDescent="0.2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8"/>
    </row>
    <row r="355" spans="4:28" x14ac:dyDescent="0.2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8"/>
    </row>
    <row r="356" spans="4:28" x14ac:dyDescent="0.2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8"/>
    </row>
    <row r="357" spans="4:28" x14ac:dyDescent="0.2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8"/>
    </row>
    <row r="358" spans="4:28" x14ac:dyDescent="0.2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8"/>
    </row>
    <row r="359" spans="4:28" x14ac:dyDescent="0.2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8"/>
    </row>
    <row r="360" spans="4:28" x14ac:dyDescent="0.2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8"/>
    </row>
    <row r="361" spans="4:28" x14ac:dyDescent="0.2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8"/>
    </row>
    <row r="362" spans="4:28" x14ac:dyDescent="0.2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8"/>
    </row>
    <row r="363" spans="4:28" x14ac:dyDescent="0.2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8"/>
    </row>
    <row r="364" spans="4:28" x14ac:dyDescent="0.2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8"/>
    </row>
    <row r="365" spans="4:28" x14ac:dyDescent="0.2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8"/>
    </row>
    <row r="366" spans="4:28" x14ac:dyDescent="0.2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8"/>
    </row>
    <row r="367" spans="4:28" x14ac:dyDescent="0.2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8"/>
    </row>
    <row r="368" spans="4:28" x14ac:dyDescent="0.2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8"/>
    </row>
    <row r="369" spans="4:28" x14ac:dyDescent="0.2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8"/>
    </row>
    <row r="370" spans="4:28" x14ac:dyDescent="0.2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8"/>
    </row>
    <row r="371" spans="4:28" x14ac:dyDescent="0.2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8"/>
    </row>
    <row r="372" spans="4:28" x14ac:dyDescent="0.2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8"/>
    </row>
    <row r="373" spans="4:28" x14ac:dyDescent="0.2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8"/>
    </row>
    <row r="374" spans="4:28" x14ac:dyDescent="0.2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8"/>
    </row>
    <row r="375" spans="4:28" x14ac:dyDescent="0.2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8"/>
    </row>
    <row r="376" spans="4:28" x14ac:dyDescent="0.2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8"/>
    </row>
    <row r="377" spans="4:28" x14ac:dyDescent="0.2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8"/>
    </row>
    <row r="378" spans="4:28" x14ac:dyDescent="0.2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8"/>
    </row>
    <row r="379" spans="4:28" x14ac:dyDescent="0.2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8"/>
    </row>
    <row r="380" spans="4:28" x14ac:dyDescent="0.2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8"/>
    </row>
    <row r="381" spans="4:28" x14ac:dyDescent="0.2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8"/>
    </row>
    <row r="382" spans="4:28" x14ac:dyDescent="0.2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8"/>
    </row>
    <row r="383" spans="4:28" x14ac:dyDescent="0.2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8"/>
    </row>
    <row r="384" spans="4:28" x14ac:dyDescent="0.2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8"/>
    </row>
    <row r="385" spans="4:28" x14ac:dyDescent="0.2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8"/>
    </row>
    <row r="386" spans="4:28" x14ac:dyDescent="0.2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8"/>
    </row>
    <row r="387" spans="4:28" x14ac:dyDescent="0.2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8"/>
    </row>
    <row r="388" spans="4:28" x14ac:dyDescent="0.2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8"/>
    </row>
    <row r="389" spans="4:28" x14ac:dyDescent="0.2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8"/>
    </row>
    <row r="390" spans="4:28" x14ac:dyDescent="0.2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8"/>
    </row>
    <row r="391" spans="4:28" x14ac:dyDescent="0.2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8"/>
    </row>
    <row r="392" spans="4:28" x14ac:dyDescent="0.2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8"/>
    </row>
    <row r="393" spans="4:28" x14ac:dyDescent="0.2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8"/>
    </row>
    <row r="394" spans="4:28" x14ac:dyDescent="0.2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8"/>
    </row>
    <row r="395" spans="4:28" x14ac:dyDescent="0.2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8"/>
    </row>
    <row r="396" spans="4:28" x14ac:dyDescent="0.2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8"/>
    </row>
    <row r="397" spans="4:28" x14ac:dyDescent="0.2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8"/>
    </row>
    <row r="398" spans="4:28" x14ac:dyDescent="0.2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8"/>
    </row>
    <row r="399" spans="4:28" x14ac:dyDescent="0.2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8"/>
    </row>
    <row r="400" spans="4:28" x14ac:dyDescent="0.2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8"/>
    </row>
    <row r="401" spans="4:28" x14ac:dyDescent="0.2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8"/>
    </row>
    <row r="402" spans="4:28" x14ac:dyDescent="0.2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8"/>
    </row>
    <row r="403" spans="4:28" x14ac:dyDescent="0.2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8"/>
    </row>
    <row r="404" spans="4:28" x14ac:dyDescent="0.2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8"/>
    </row>
    <row r="405" spans="4:28" x14ac:dyDescent="0.2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8"/>
    </row>
    <row r="406" spans="4:28" x14ac:dyDescent="0.2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8"/>
    </row>
    <row r="407" spans="4:28" x14ac:dyDescent="0.2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8"/>
    </row>
    <row r="408" spans="4:28" x14ac:dyDescent="0.2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8"/>
    </row>
    <row r="409" spans="4:28" x14ac:dyDescent="0.2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8"/>
    </row>
    <row r="410" spans="4:28" x14ac:dyDescent="0.2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8"/>
    </row>
    <row r="411" spans="4:28" x14ac:dyDescent="0.2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8"/>
    </row>
    <row r="412" spans="4:28" x14ac:dyDescent="0.2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8"/>
    </row>
    <row r="413" spans="4:28" x14ac:dyDescent="0.2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8"/>
    </row>
    <row r="414" spans="4:28" x14ac:dyDescent="0.2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8"/>
    </row>
    <row r="415" spans="4:28" x14ac:dyDescent="0.2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8"/>
    </row>
    <row r="416" spans="4:28" x14ac:dyDescent="0.2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8"/>
    </row>
    <row r="417" spans="4:28" x14ac:dyDescent="0.2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8"/>
    </row>
    <row r="418" spans="4:28" x14ac:dyDescent="0.2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8"/>
    </row>
    <row r="419" spans="4:28" x14ac:dyDescent="0.2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8"/>
    </row>
    <row r="420" spans="4:28" x14ac:dyDescent="0.2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8"/>
    </row>
    <row r="421" spans="4:28" x14ac:dyDescent="0.2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8"/>
    </row>
    <row r="422" spans="4:28" x14ac:dyDescent="0.2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8"/>
    </row>
    <row r="423" spans="4:28" x14ac:dyDescent="0.2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8"/>
    </row>
    <row r="424" spans="4:28" x14ac:dyDescent="0.2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8"/>
    </row>
    <row r="425" spans="4:28" x14ac:dyDescent="0.2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8"/>
    </row>
    <row r="426" spans="4:28" x14ac:dyDescent="0.2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8"/>
    </row>
    <row r="427" spans="4:28" x14ac:dyDescent="0.2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8"/>
    </row>
    <row r="428" spans="4:28" x14ac:dyDescent="0.2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8"/>
    </row>
    <row r="429" spans="4:28" x14ac:dyDescent="0.2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8"/>
    </row>
    <row r="430" spans="4:28" x14ac:dyDescent="0.2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8"/>
    </row>
    <row r="431" spans="4:28" x14ac:dyDescent="0.2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8"/>
    </row>
    <row r="432" spans="4:28" x14ac:dyDescent="0.2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8"/>
    </row>
    <row r="433" spans="4:28" x14ac:dyDescent="0.2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8"/>
    </row>
    <row r="434" spans="4:28" x14ac:dyDescent="0.2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8"/>
    </row>
    <row r="435" spans="4:28" x14ac:dyDescent="0.2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8"/>
    </row>
    <row r="436" spans="4:28" x14ac:dyDescent="0.2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8"/>
    </row>
    <row r="437" spans="4:28" x14ac:dyDescent="0.2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8"/>
    </row>
    <row r="438" spans="4:28" x14ac:dyDescent="0.2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8"/>
    </row>
    <row r="439" spans="4:28" x14ac:dyDescent="0.2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8"/>
    </row>
    <row r="440" spans="4:28" x14ac:dyDescent="0.2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8"/>
    </row>
    <row r="441" spans="4:28" x14ac:dyDescent="0.2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8"/>
    </row>
    <row r="442" spans="4:28" x14ac:dyDescent="0.2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8"/>
    </row>
    <row r="443" spans="4:28" x14ac:dyDescent="0.2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8"/>
    </row>
    <row r="444" spans="4:28" x14ac:dyDescent="0.2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8"/>
    </row>
    <row r="445" spans="4:28" x14ac:dyDescent="0.2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8"/>
    </row>
    <row r="446" spans="4:28" x14ac:dyDescent="0.2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8"/>
    </row>
    <row r="447" spans="4:28" x14ac:dyDescent="0.2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8"/>
    </row>
    <row r="448" spans="4:28" x14ac:dyDescent="0.2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8"/>
    </row>
    <row r="449" spans="4:28" x14ac:dyDescent="0.2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8"/>
    </row>
    <row r="450" spans="4:28" x14ac:dyDescent="0.2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8"/>
    </row>
    <row r="451" spans="4:28" x14ac:dyDescent="0.2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8"/>
    </row>
    <row r="452" spans="4:28" x14ac:dyDescent="0.2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8"/>
    </row>
    <row r="453" spans="4:28" x14ac:dyDescent="0.2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8"/>
    </row>
    <row r="454" spans="4:28" x14ac:dyDescent="0.2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8"/>
    </row>
    <row r="455" spans="4:28" x14ac:dyDescent="0.2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8"/>
    </row>
    <row r="456" spans="4:28" x14ac:dyDescent="0.2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8"/>
    </row>
    <row r="457" spans="4:28" x14ac:dyDescent="0.2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8"/>
    </row>
    <row r="458" spans="4:28" x14ac:dyDescent="0.2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8"/>
    </row>
    <row r="459" spans="4:28" x14ac:dyDescent="0.2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8"/>
    </row>
    <row r="460" spans="4:28" x14ac:dyDescent="0.2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8"/>
    </row>
    <row r="461" spans="4:28" x14ac:dyDescent="0.2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8"/>
    </row>
    <row r="462" spans="4:28" x14ac:dyDescent="0.2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8"/>
    </row>
    <row r="463" spans="4:28" x14ac:dyDescent="0.2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8"/>
    </row>
    <row r="464" spans="4:28" x14ac:dyDescent="0.2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8"/>
    </row>
    <row r="465" spans="4:28" x14ac:dyDescent="0.2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8"/>
    </row>
    <row r="466" spans="4:28" x14ac:dyDescent="0.2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8"/>
    </row>
    <row r="467" spans="4:28" x14ac:dyDescent="0.2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8"/>
    </row>
    <row r="468" spans="4:28" x14ac:dyDescent="0.2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8"/>
    </row>
    <row r="469" spans="4:28" x14ac:dyDescent="0.2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8"/>
    </row>
    <row r="470" spans="4:28" x14ac:dyDescent="0.2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8"/>
    </row>
    <row r="471" spans="4:28" x14ac:dyDescent="0.2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8"/>
    </row>
    <row r="472" spans="4:28" x14ac:dyDescent="0.2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8"/>
    </row>
    <row r="473" spans="4:28" x14ac:dyDescent="0.2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8"/>
    </row>
    <row r="474" spans="4:28" x14ac:dyDescent="0.2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8"/>
    </row>
    <row r="475" spans="4:28" x14ac:dyDescent="0.2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8"/>
    </row>
    <row r="476" spans="4:28" x14ac:dyDescent="0.2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8"/>
    </row>
    <row r="477" spans="4:28" x14ac:dyDescent="0.2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8"/>
    </row>
    <row r="478" spans="4:28" x14ac:dyDescent="0.2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8"/>
    </row>
    <row r="479" spans="4:28" x14ac:dyDescent="0.2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8"/>
    </row>
    <row r="480" spans="4:28" x14ac:dyDescent="0.2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8"/>
    </row>
    <row r="481" spans="4:28" x14ac:dyDescent="0.2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8"/>
    </row>
    <row r="482" spans="4:28" x14ac:dyDescent="0.2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8"/>
    </row>
    <row r="483" spans="4:28" x14ac:dyDescent="0.2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8"/>
    </row>
    <row r="484" spans="4:28" x14ac:dyDescent="0.2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8"/>
    </row>
    <row r="485" spans="4:28" x14ac:dyDescent="0.2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8"/>
    </row>
    <row r="486" spans="4:28" x14ac:dyDescent="0.2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8"/>
    </row>
    <row r="487" spans="4:28" x14ac:dyDescent="0.2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8"/>
    </row>
    <row r="488" spans="4:28" x14ac:dyDescent="0.2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8"/>
    </row>
    <row r="489" spans="4:28" x14ac:dyDescent="0.2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8"/>
    </row>
    <row r="490" spans="4:28" x14ac:dyDescent="0.2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8"/>
    </row>
    <row r="491" spans="4:28" x14ac:dyDescent="0.2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8"/>
    </row>
    <row r="492" spans="4:28" x14ac:dyDescent="0.2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8"/>
    </row>
    <row r="493" spans="4:28" x14ac:dyDescent="0.2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8"/>
    </row>
    <row r="494" spans="4:28" x14ac:dyDescent="0.2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8"/>
    </row>
    <row r="495" spans="4:28" x14ac:dyDescent="0.2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8"/>
    </row>
    <row r="496" spans="4:28" x14ac:dyDescent="0.2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8"/>
    </row>
    <row r="497" spans="4:28" x14ac:dyDescent="0.2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8"/>
    </row>
    <row r="498" spans="4:28" x14ac:dyDescent="0.2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8"/>
    </row>
    <row r="499" spans="4:28" x14ac:dyDescent="0.2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8"/>
    </row>
    <row r="500" spans="4:28" x14ac:dyDescent="0.2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8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352425</xdr:colOff>
                    <xdr:row>15</xdr:row>
                    <xdr:rowOff>0</xdr:rowOff>
                  </from>
                  <to>
                    <xdr:col>2</xdr:col>
                    <xdr:colOff>219075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B10" sqref="B10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2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2" style="12" bestFit="1" customWidth="1"/>
    <col min="18" max="18" width="7.85546875" style="12" bestFit="1" customWidth="1"/>
    <col min="19" max="19" width="12" style="12" bestFit="1" customWidth="1"/>
    <col min="20" max="20" width="17.7109375" style="12" bestFit="1" customWidth="1"/>
    <col min="21" max="21" width="15.42578125" style="12" bestFit="1" customWidth="1"/>
    <col min="22" max="22" width="14.140625" style="12" bestFit="1" customWidth="1"/>
    <col min="23" max="23" width="12" style="12" bestFit="1" customWidth="1"/>
    <col min="24" max="24" width="15.85546875" style="12" bestFit="1" customWidth="1"/>
    <col min="25" max="25" width="16.7109375" style="12" bestFit="1" customWidth="1"/>
    <col min="26" max="26" width="11" style="12" bestFit="1" customWidth="1"/>
    <col min="27" max="27" width="15.5703125" style="22" bestFit="1" customWidth="1"/>
    <col min="28" max="28" width="11.140625" style="22" bestFit="1" customWidth="1"/>
    <col min="29" max="29" width="17.42578125" style="22" bestFit="1" customWidth="1"/>
    <col min="30" max="30" width="15.42578125" style="22" bestFit="1" customWidth="1"/>
    <col min="31" max="31" width="11.28515625" style="22" bestFit="1" customWidth="1"/>
    <col min="32" max="32" width="14" style="22" bestFit="1" customWidth="1"/>
    <col min="33" max="33" width="10.7109375" style="22" bestFit="1" customWidth="1"/>
    <col min="34" max="34" width="9.85546875" style="22" bestFit="1" customWidth="1"/>
    <col min="35" max="35" width="15.85546875" style="22" customWidth="1"/>
    <col min="36" max="36" width="15.140625" style="22" bestFit="1" customWidth="1"/>
    <col min="37" max="37" width="14.140625" style="22" bestFit="1" customWidth="1"/>
    <col min="38" max="38" width="14.85546875" style="22" bestFit="1" customWidth="1"/>
    <col min="39" max="39" width="17.85546875" style="22" bestFit="1" customWidth="1"/>
    <col min="40" max="40" width="12.5703125" style="22" bestFit="1" customWidth="1"/>
    <col min="41" max="41" width="11.42578125" style="22" bestFit="1" customWidth="1"/>
    <col min="42" max="43" width="12.42578125" style="22" customWidth="1"/>
    <col min="44" max="44" width="15.140625" style="22" customWidth="1"/>
    <col min="45" max="45" width="15.5703125" style="12" bestFit="1" customWidth="1"/>
    <col min="46" max="16384" width="12.42578125" style="12"/>
  </cols>
  <sheetData>
    <row r="1" spans="1:45" x14ac:dyDescent="0.2">
      <c r="A1" s="12" t="s">
        <v>32</v>
      </c>
      <c r="B1" s="13" t="s">
        <v>33</v>
      </c>
      <c r="C1" s="17" t="s">
        <v>34</v>
      </c>
    </row>
    <row r="2" spans="1:45" x14ac:dyDescent="0.2">
      <c r="A2" s="12" t="s">
        <v>35</v>
      </c>
      <c r="B2" s="13" t="s">
        <v>33</v>
      </c>
      <c r="C2" s="17" t="s">
        <v>36</v>
      </c>
    </row>
    <row r="3" spans="1:45" x14ac:dyDescent="0.2">
      <c r="A3" s="12" t="s">
        <v>37</v>
      </c>
      <c r="B3" s="13" t="s">
        <v>38</v>
      </c>
      <c r="C3" s="17" t="s">
        <v>39</v>
      </c>
      <c r="S3" s="30"/>
    </row>
    <row r="4" spans="1:45" x14ac:dyDescent="0.2">
      <c r="C4" s="17"/>
    </row>
    <row r="5" spans="1:45" x14ac:dyDescent="0.2">
      <c r="A5" s="12" t="s">
        <v>40</v>
      </c>
      <c r="B5" s="81">
        <f>CurveFetch!E2</f>
        <v>37162</v>
      </c>
      <c r="C5" s="17" t="s">
        <v>41</v>
      </c>
    </row>
    <row r="6" spans="1:45" x14ac:dyDescent="0.2">
      <c r="C6" s="14"/>
    </row>
    <row r="7" spans="1:45" x14ac:dyDescent="0.2">
      <c r="C7" s="14"/>
    </row>
    <row r="10" spans="1:45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">
      <c r="B11" s="13" t="s">
        <v>2</v>
      </c>
      <c r="C11" s="15">
        <f>EffDt</f>
        <v>37162</v>
      </c>
      <c r="D11" s="15">
        <f>EffDt</f>
        <v>37162</v>
      </c>
      <c r="E11" s="15">
        <f t="shared" ref="E11:Q11" si="0">EffDt</f>
        <v>37162</v>
      </c>
      <c r="F11" s="15">
        <f t="shared" si="0"/>
        <v>37162</v>
      </c>
      <c r="G11" s="15">
        <f t="shared" si="0"/>
        <v>37162</v>
      </c>
      <c r="H11" s="15">
        <f t="shared" si="0"/>
        <v>37162</v>
      </c>
      <c r="I11" s="15">
        <f t="shared" si="0"/>
        <v>37162</v>
      </c>
      <c r="J11" s="15">
        <f t="shared" si="0"/>
        <v>37162</v>
      </c>
      <c r="K11" s="23">
        <f t="shared" si="0"/>
        <v>37162</v>
      </c>
      <c r="L11" s="15">
        <f t="shared" si="0"/>
        <v>37162</v>
      </c>
      <c r="M11" s="15">
        <f t="shared" si="0"/>
        <v>37162</v>
      </c>
      <c r="N11" s="15">
        <f t="shared" si="0"/>
        <v>37162</v>
      </c>
      <c r="O11" s="15">
        <f t="shared" si="0"/>
        <v>37162</v>
      </c>
      <c r="P11" s="15">
        <f t="shared" si="0"/>
        <v>37162</v>
      </c>
      <c r="Q11" s="15">
        <f t="shared" si="0"/>
        <v>37162</v>
      </c>
      <c r="R11" s="15"/>
      <c r="S11" s="15"/>
      <c r="T11" s="15"/>
      <c r="U11" s="15"/>
      <c r="V11" s="15"/>
      <c r="W11" s="15"/>
      <c r="X11" s="15"/>
      <c r="Y11" s="15"/>
      <c r="Z11" s="15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</row>
    <row r="12" spans="1:45" x14ac:dyDescent="0.2">
      <c r="B12" s="13" t="s">
        <v>3</v>
      </c>
      <c r="C12" s="13">
        <v>37135</v>
      </c>
      <c r="D12" s="13">
        <f>C12</f>
        <v>37135</v>
      </c>
      <c r="E12" s="13">
        <f t="shared" ref="E12:O12" si="1">D12</f>
        <v>37135</v>
      </c>
      <c r="F12" s="13">
        <f t="shared" si="1"/>
        <v>37135</v>
      </c>
      <c r="G12" s="13">
        <f t="shared" si="1"/>
        <v>37135</v>
      </c>
      <c r="H12" s="13">
        <f t="shared" si="1"/>
        <v>37135</v>
      </c>
      <c r="I12" s="13">
        <f t="shared" si="1"/>
        <v>37135</v>
      </c>
      <c r="J12" s="13">
        <f t="shared" si="1"/>
        <v>37135</v>
      </c>
      <c r="K12" s="13">
        <f t="shared" si="1"/>
        <v>37135</v>
      </c>
      <c r="L12" s="13">
        <f t="shared" si="1"/>
        <v>37135</v>
      </c>
      <c r="M12" s="13">
        <f t="shared" si="1"/>
        <v>37135</v>
      </c>
      <c r="N12" s="13">
        <f t="shared" si="1"/>
        <v>37135</v>
      </c>
      <c r="O12" s="13">
        <f t="shared" si="1"/>
        <v>37135</v>
      </c>
      <c r="P12" s="13">
        <f>O12</f>
        <v>37135</v>
      </c>
      <c r="Q12" s="13">
        <f>P12</f>
        <v>37135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ht="12.75" x14ac:dyDescent="0.2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103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160</v>
      </c>
      <c r="O13" s="13" t="s">
        <v>0</v>
      </c>
      <c r="P13" s="13" t="s">
        <v>105</v>
      </c>
      <c r="Q13" s="13" t="s">
        <v>107</v>
      </c>
      <c r="R13" s="18"/>
      <c r="S13" s="18"/>
      <c r="T13" s="18"/>
      <c r="U13" s="19"/>
      <c r="V13" s="19"/>
      <c r="W13" s="19"/>
      <c r="X13" s="18"/>
      <c r="Y13" s="18"/>
      <c r="Z13" s="18"/>
      <c r="AA13" s="31"/>
      <c r="AS13" s="22"/>
    </row>
    <row r="14" spans="1:45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AS14" s="22"/>
    </row>
    <row r="15" spans="1:45" x14ac:dyDescent="0.2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2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S15" s="22"/>
    </row>
    <row r="16" spans="1:45" x14ac:dyDescent="0.2">
      <c r="A16" s="12">
        <v>1</v>
      </c>
      <c r="B16" s="13">
        <v>37135</v>
      </c>
      <c r="C16" s="12">
        <v>2.2949999999999999</v>
      </c>
      <c r="D16" s="12">
        <v>4.4999999999999998E-2</v>
      </c>
      <c r="E16" s="12">
        <v>0.41499999999999998</v>
      </c>
      <c r="F16" s="12">
        <v>0.14499999999999999</v>
      </c>
      <c r="G16" s="12">
        <v>0.35499999999999998</v>
      </c>
      <c r="H16" s="12">
        <v>-0.20499999999999999</v>
      </c>
      <c r="I16" s="12">
        <v>-6.5000000000000002E-2</v>
      </c>
      <c r="J16" s="12">
        <v>-0.115</v>
      </c>
      <c r="K16" s="22">
        <v>2.5000000000000001E-2</v>
      </c>
      <c r="L16" s="12">
        <v>-0.115</v>
      </c>
      <c r="M16" s="12">
        <v>-2.5895789799071998E-2</v>
      </c>
      <c r="N16" s="12">
        <v>-0.315</v>
      </c>
      <c r="O16" s="12">
        <v>-0.105</v>
      </c>
      <c r="P16" s="12">
        <v>0.255</v>
      </c>
      <c r="Q16" s="12">
        <v>3.5000000000000003E-2</v>
      </c>
    </row>
    <row r="17" spans="1:17" x14ac:dyDescent="0.2">
      <c r="A17" s="12">
        <v>2</v>
      </c>
      <c r="B17" s="13">
        <f t="shared" ref="B17:B48" si="2">EOMONTH(B16,0)+1</f>
        <v>37165</v>
      </c>
      <c r="C17" s="12">
        <v>1.83</v>
      </c>
      <c r="D17" s="12">
        <v>0.02</v>
      </c>
      <c r="E17" s="12">
        <v>-0.02</v>
      </c>
      <c r="F17" s="12">
        <v>-0.33</v>
      </c>
      <c r="G17" s="12">
        <v>-0.06</v>
      </c>
      <c r="H17" s="12">
        <v>-0.61</v>
      </c>
      <c r="I17" s="12">
        <v>-0.11</v>
      </c>
      <c r="J17" s="12">
        <v>-0.49</v>
      </c>
      <c r="K17" s="22">
        <v>-0.11</v>
      </c>
      <c r="L17" s="12">
        <v>-0.5</v>
      </c>
      <c r="M17" s="12">
        <v>-0.38353504785291997</v>
      </c>
      <c r="N17" s="12">
        <v>-0.78</v>
      </c>
      <c r="O17" s="12">
        <v>-0.13</v>
      </c>
      <c r="P17" s="12">
        <v>-0.1</v>
      </c>
      <c r="Q17" s="12">
        <v>-0.20499999999999999</v>
      </c>
    </row>
    <row r="18" spans="1:17" x14ac:dyDescent="0.2">
      <c r="A18" s="12">
        <v>3</v>
      </c>
      <c r="B18" s="13">
        <f t="shared" si="2"/>
        <v>37196</v>
      </c>
      <c r="C18" s="12">
        <v>2.2440000000000002</v>
      </c>
      <c r="D18" s="12">
        <v>2.5000000000000001E-3</v>
      </c>
      <c r="E18" s="12">
        <v>7.0000000000000007E-2</v>
      </c>
      <c r="F18" s="12">
        <v>-0.17</v>
      </c>
      <c r="G18" s="12">
        <v>-4.4999999999999998E-2</v>
      </c>
      <c r="H18" s="12">
        <v>-0.45500000000000002</v>
      </c>
      <c r="I18" s="12">
        <v>-0.14000000000000001</v>
      </c>
      <c r="J18" s="12">
        <v>-0.33</v>
      </c>
      <c r="K18" s="22">
        <v>-0.16</v>
      </c>
      <c r="L18" s="12">
        <v>-0.21</v>
      </c>
      <c r="M18" s="12">
        <v>-0.46500000000000002</v>
      </c>
      <c r="N18" s="12">
        <v>-0.52500000000000002</v>
      </c>
      <c r="O18" s="12">
        <v>-0.13</v>
      </c>
      <c r="P18" s="12">
        <v>-0.13</v>
      </c>
      <c r="Q18" s="12">
        <v>-0.20499999999999999</v>
      </c>
    </row>
    <row r="19" spans="1:17" x14ac:dyDescent="0.2">
      <c r="A19" s="12">
        <v>4</v>
      </c>
      <c r="B19" s="13">
        <f t="shared" si="2"/>
        <v>37226</v>
      </c>
      <c r="C19" s="12">
        <v>2.6219999999999999</v>
      </c>
      <c r="D19" s="12">
        <v>2.5000000000000001E-3</v>
      </c>
      <c r="E19" s="12">
        <v>0.36499999999999999</v>
      </c>
      <c r="F19" s="12">
        <v>5.5E-2</v>
      </c>
      <c r="G19" s="12">
        <v>0.06</v>
      </c>
      <c r="H19" s="12">
        <v>-0.315</v>
      </c>
      <c r="I19" s="12">
        <v>-0.14000000000000001</v>
      </c>
      <c r="J19" s="12">
        <v>-0.245</v>
      </c>
      <c r="K19" s="22">
        <v>-0.14499999999999999</v>
      </c>
      <c r="L19" s="12">
        <v>0.22</v>
      </c>
      <c r="M19" s="12">
        <v>-0.46500000000000002</v>
      </c>
      <c r="N19" s="12">
        <v>-0.38500000000000001</v>
      </c>
      <c r="O19" s="12">
        <v>-0.13250000000000001</v>
      </c>
      <c r="P19" s="12">
        <v>0.16500000000000001</v>
      </c>
      <c r="Q19" s="12">
        <v>-0.17499999999999999</v>
      </c>
    </row>
    <row r="20" spans="1:17" x14ac:dyDescent="0.2">
      <c r="A20" s="12">
        <v>4</v>
      </c>
      <c r="B20" s="13">
        <f t="shared" si="2"/>
        <v>37257</v>
      </c>
      <c r="C20" s="12">
        <v>2.8319999999999999</v>
      </c>
      <c r="D20" s="12">
        <v>2.5000000000000001E-3</v>
      </c>
      <c r="E20" s="12">
        <v>0.34</v>
      </c>
      <c r="F20" s="12">
        <v>2.5000000000000001E-2</v>
      </c>
      <c r="G20" s="12">
        <v>5.5E-2</v>
      </c>
      <c r="H20" s="12">
        <v>-0.315</v>
      </c>
      <c r="I20" s="12">
        <v>-0.13500000000000001</v>
      </c>
      <c r="J20" s="12">
        <v>-0.23499999999999999</v>
      </c>
      <c r="K20" s="22">
        <v>-0.13500000000000001</v>
      </c>
      <c r="L20" s="12">
        <v>0.245</v>
      </c>
      <c r="M20" s="12">
        <v>-0.44500000000000001</v>
      </c>
      <c r="N20" s="12">
        <v>-0.38500000000000001</v>
      </c>
      <c r="O20" s="12">
        <v>-0.13500000000000001</v>
      </c>
      <c r="P20" s="12">
        <v>0.14000000000000001</v>
      </c>
      <c r="Q20" s="12">
        <v>-0.17499999999999999</v>
      </c>
    </row>
    <row r="21" spans="1:17" x14ac:dyDescent="0.2">
      <c r="A21" s="12">
        <v>4</v>
      </c>
      <c r="B21" s="13">
        <f t="shared" si="2"/>
        <v>37288</v>
      </c>
      <c r="C21" s="12">
        <v>2.8319999999999999</v>
      </c>
      <c r="D21" s="12">
        <v>2.5000000000000001E-3</v>
      </c>
      <c r="E21" s="12">
        <v>0.1</v>
      </c>
      <c r="F21" s="12">
        <v>-7.0000000000000007E-2</v>
      </c>
      <c r="G21" s="12">
        <v>0.02</v>
      </c>
      <c r="H21" s="12">
        <v>-0.32500000000000001</v>
      </c>
      <c r="I21" s="12">
        <v>-0.12</v>
      </c>
      <c r="J21" s="12">
        <v>-0.23499999999999999</v>
      </c>
      <c r="K21" s="22">
        <v>-0.13</v>
      </c>
      <c r="L21" s="12">
        <v>-0.03</v>
      </c>
      <c r="M21" s="12">
        <v>-0.44500000000000001</v>
      </c>
      <c r="N21" s="12">
        <v>-0.39500000000000002</v>
      </c>
      <c r="O21" s="12">
        <v>-0.1275</v>
      </c>
      <c r="P21" s="12">
        <v>-0.1</v>
      </c>
      <c r="Q21" s="12">
        <v>-0.16500000000000001</v>
      </c>
    </row>
    <row r="22" spans="1:17" x14ac:dyDescent="0.2">
      <c r="A22" s="12">
        <v>4</v>
      </c>
      <c r="B22" s="13">
        <f t="shared" si="2"/>
        <v>37316</v>
      </c>
      <c r="C22" s="12">
        <v>2.802</v>
      </c>
      <c r="D22" s="12">
        <v>2.5000000000000001E-3</v>
      </c>
      <c r="E22" s="12">
        <v>0.09</v>
      </c>
      <c r="F22" s="12">
        <v>-0.06</v>
      </c>
      <c r="G22" s="12">
        <v>-1.4999999999999999E-2</v>
      </c>
      <c r="H22" s="12">
        <v>-0.39</v>
      </c>
      <c r="I22" s="12">
        <v>-0.11</v>
      </c>
      <c r="J22" s="12">
        <v>-0.28499999999999998</v>
      </c>
      <c r="K22" s="22">
        <v>-0.125</v>
      </c>
      <c r="L22" s="12">
        <v>-0.35</v>
      </c>
      <c r="M22" s="12">
        <v>-0.44500000000000001</v>
      </c>
      <c r="N22" s="12">
        <v>-0.46</v>
      </c>
      <c r="O22" s="12">
        <v>-0.125</v>
      </c>
      <c r="P22" s="12">
        <v>-0.11</v>
      </c>
      <c r="Q22" s="12">
        <v>-0.15</v>
      </c>
    </row>
    <row r="23" spans="1:17" x14ac:dyDescent="0.2">
      <c r="A23" s="12">
        <v>4</v>
      </c>
      <c r="B23" s="13">
        <f t="shared" si="2"/>
        <v>37347</v>
      </c>
      <c r="C23" s="12">
        <v>2.742</v>
      </c>
      <c r="D23" s="12">
        <v>2.5000000000000001E-3</v>
      </c>
      <c r="E23" s="12">
        <v>0.08</v>
      </c>
      <c r="F23" s="12">
        <v>-0.16500000000000001</v>
      </c>
      <c r="G23" s="12">
        <v>-0.01</v>
      </c>
      <c r="H23" s="12">
        <v>-0.57999999999999996</v>
      </c>
      <c r="I23" s="12">
        <v>-0.115</v>
      </c>
      <c r="J23" s="12">
        <v>-0.375</v>
      </c>
      <c r="K23" s="22">
        <v>-9.2499999999999999E-2</v>
      </c>
      <c r="L23" s="12">
        <v>-0.315</v>
      </c>
      <c r="M23" s="12">
        <v>-0.46300000000000002</v>
      </c>
      <c r="N23" s="12">
        <v>-0.70499999999999996</v>
      </c>
      <c r="O23" s="12">
        <v>-0.14000000000000001</v>
      </c>
      <c r="P23" s="12">
        <v>-0.17</v>
      </c>
      <c r="Q23" s="12">
        <v>-0.1275</v>
      </c>
    </row>
    <row r="24" spans="1:17" x14ac:dyDescent="0.2">
      <c r="A24" s="12">
        <v>5</v>
      </c>
      <c r="B24" s="13">
        <f t="shared" si="2"/>
        <v>37377</v>
      </c>
      <c r="C24" s="12">
        <v>2.7719999999999998</v>
      </c>
      <c r="D24" s="12">
        <v>2.5000000000000001E-3</v>
      </c>
      <c r="E24" s="12">
        <v>0.1</v>
      </c>
      <c r="F24" s="12">
        <v>-0.115</v>
      </c>
      <c r="G24" s="12">
        <v>0.05</v>
      </c>
      <c r="H24" s="12">
        <v>-0.57999999999999996</v>
      </c>
      <c r="I24" s="12">
        <v>-0.115</v>
      </c>
      <c r="J24" s="12">
        <v>-0.375</v>
      </c>
      <c r="K24" s="22">
        <v>-9.2499999999999999E-2</v>
      </c>
      <c r="L24" s="12">
        <v>-0.315</v>
      </c>
      <c r="M24" s="12">
        <v>-0.46300000000000002</v>
      </c>
      <c r="N24" s="12">
        <v>-0.70499999999999996</v>
      </c>
      <c r="O24" s="12">
        <v>-0.14000000000000001</v>
      </c>
      <c r="P24" s="12">
        <v>-0.15</v>
      </c>
      <c r="Q24" s="12">
        <v>-0.1275</v>
      </c>
    </row>
    <row r="25" spans="1:17" x14ac:dyDescent="0.2">
      <c r="A25" s="12">
        <v>5</v>
      </c>
      <c r="B25" s="13">
        <f t="shared" si="2"/>
        <v>37408</v>
      </c>
      <c r="C25" s="12">
        <v>2.8220000000000001</v>
      </c>
      <c r="D25" s="12">
        <v>2.5000000000000001E-3</v>
      </c>
      <c r="E25" s="12">
        <v>0.19</v>
      </c>
      <c r="F25" s="12">
        <v>-8.5000000000000006E-2</v>
      </c>
      <c r="G25" s="12">
        <v>0.1</v>
      </c>
      <c r="H25" s="12">
        <v>-0.57999999999999996</v>
      </c>
      <c r="I25" s="12">
        <v>-0.115</v>
      </c>
      <c r="J25" s="12">
        <v>-0.375</v>
      </c>
      <c r="K25" s="22">
        <v>-9.2499999999999999E-2</v>
      </c>
      <c r="L25" s="12">
        <v>-0.315</v>
      </c>
      <c r="M25" s="12">
        <v>-0.46300000000000002</v>
      </c>
      <c r="N25" s="12">
        <v>-0.70499999999999996</v>
      </c>
      <c r="O25" s="12">
        <v>-0.14000000000000001</v>
      </c>
      <c r="P25" s="12">
        <v>-0.06</v>
      </c>
      <c r="Q25" s="12">
        <v>-0.1275</v>
      </c>
    </row>
    <row r="26" spans="1:17" x14ac:dyDescent="0.2">
      <c r="A26" s="12">
        <v>5</v>
      </c>
      <c r="B26" s="13">
        <f t="shared" si="2"/>
        <v>37438</v>
      </c>
      <c r="C26" s="16">
        <v>2.8690000000000002</v>
      </c>
      <c r="D26" s="12">
        <v>2.5000000000000001E-3</v>
      </c>
      <c r="E26" s="12">
        <v>0.32</v>
      </c>
      <c r="F26" s="12">
        <v>-0.03</v>
      </c>
      <c r="G26" s="12">
        <v>0.19500000000000001</v>
      </c>
      <c r="H26" s="12">
        <v>-0.57999999999999996</v>
      </c>
      <c r="I26" s="12">
        <v>-0.115</v>
      </c>
      <c r="J26" s="12">
        <v>-0.36</v>
      </c>
      <c r="K26" s="22">
        <v>-9.2499999999999999E-2</v>
      </c>
      <c r="L26" s="12">
        <v>-0.315</v>
      </c>
      <c r="M26" s="12">
        <v>-0.46300000000000002</v>
      </c>
      <c r="N26" s="12">
        <v>-0.70499999999999996</v>
      </c>
      <c r="O26" s="12">
        <v>-0.14000000000000001</v>
      </c>
      <c r="P26" s="12">
        <v>7.0000000000000007E-2</v>
      </c>
      <c r="Q26" s="12">
        <v>-0.1275</v>
      </c>
    </row>
    <row r="27" spans="1:17" x14ac:dyDescent="0.2">
      <c r="A27" s="12">
        <v>5</v>
      </c>
      <c r="B27" s="13">
        <f t="shared" si="2"/>
        <v>37469</v>
      </c>
      <c r="C27" s="12">
        <v>2.907</v>
      </c>
      <c r="D27" s="12">
        <v>2.5000000000000001E-3</v>
      </c>
      <c r="E27" s="12">
        <v>0.33</v>
      </c>
      <c r="F27" s="12">
        <v>-0.02</v>
      </c>
      <c r="G27" s="12">
        <v>0.19500000000000001</v>
      </c>
      <c r="H27" s="12">
        <v>-0.57999999999999996</v>
      </c>
      <c r="I27" s="12">
        <v>-0.115</v>
      </c>
      <c r="J27" s="12">
        <v>-0.36</v>
      </c>
      <c r="K27" s="22">
        <v>-9.2499999999999999E-2</v>
      </c>
      <c r="L27" s="12">
        <v>-0.315</v>
      </c>
      <c r="M27" s="12">
        <v>-0.46300000000000002</v>
      </c>
      <c r="N27" s="12">
        <v>-0.70499999999999996</v>
      </c>
      <c r="O27" s="12">
        <v>-0.14000000000000001</v>
      </c>
      <c r="P27" s="12">
        <v>0.08</v>
      </c>
      <c r="Q27" s="12">
        <v>-0.1275</v>
      </c>
    </row>
    <row r="28" spans="1:17" x14ac:dyDescent="0.2">
      <c r="A28" s="12">
        <v>5</v>
      </c>
      <c r="B28" s="13">
        <f t="shared" si="2"/>
        <v>37500</v>
      </c>
      <c r="C28" s="12">
        <v>2.907</v>
      </c>
      <c r="D28" s="12">
        <v>2.5000000000000001E-3</v>
      </c>
      <c r="E28" s="12">
        <v>0.32500000000000001</v>
      </c>
      <c r="F28" s="12">
        <v>-0.02</v>
      </c>
      <c r="G28" s="12">
        <v>0.19500000000000001</v>
      </c>
      <c r="H28" s="12">
        <v>-0.57999999999999996</v>
      </c>
      <c r="I28" s="12">
        <v>-0.115</v>
      </c>
      <c r="J28" s="12">
        <v>-0.36</v>
      </c>
      <c r="K28" s="22">
        <v>-9.2499999999999999E-2</v>
      </c>
      <c r="L28" s="12">
        <v>-0.315</v>
      </c>
      <c r="M28" s="12">
        <v>-0.46300000000000002</v>
      </c>
      <c r="N28" s="12">
        <v>-0.70499999999999996</v>
      </c>
      <c r="O28" s="12">
        <v>-0.14000000000000001</v>
      </c>
      <c r="P28" s="12">
        <v>7.4999999999999997E-2</v>
      </c>
      <c r="Q28" s="12">
        <v>-0.1275</v>
      </c>
    </row>
    <row r="29" spans="1:17" x14ac:dyDescent="0.2">
      <c r="A29" s="12">
        <v>5</v>
      </c>
      <c r="B29" s="13">
        <f t="shared" si="2"/>
        <v>37530</v>
      </c>
      <c r="C29" s="12">
        <v>2.927</v>
      </c>
      <c r="D29" s="12">
        <v>2.5000000000000001E-3</v>
      </c>
      <c r="E29" s="12">
        <v>0.26</v>
      </c>
      <c r="F29" s="12">
        <v>-2.5000000000000001E-2</v>
      </c>
      <c r="G29" s="12">
        <v>4.4999999999999998E-2</v>
      </c>
      <c r="H29" s="12">
        <v>-0.57999999999999996</v>
      </c>
      <c r="I29" s="12">
        <v>-0.115</v>
      </c>
      <c r="J29" s="12">
        <v>-0.38500000000000001</v>
      </c>
      <c r="K29" s="22">
        <v>-9.2499999999999999E-2</v>
      </c>
      <c r="L29" s="12">
        <v>-0.315</v>
      </c>
      <c r="M29" s="12">
        <v>-0.46300000000000002</v>
      </c>
      <c r="N29" s="12">
        <v>-0.70499999999999996</v>
      </c>
      <c r="O29" s="12">
        <v>-0.14000000000000001</v>
      </c>
      <c r="P29" s="12">
        <v>0.01</v>
      </c>
      <c r="Q29" s="12">
        <v>-0.1275</v>
      </c>
    </row>
    <row r="30" spans="1:17" x14ac:dyDescent="0.2">
      <c r="A30" s="12">
        <v>5</v>
      </c>
      <c r="B30" s="13">
        <f t="shared" si="2"/>
        <v>37561</v>
      </c>
      <c r="C30" s="12">
        <v>3.1019999999999999</v>
      </c>
      <c r="D30" s="12">
        <v>2.5000000000000001E-3</v>
      </c>
      <c r="E30" s="12">
        <v>0.44500000000000001</v>
      </c>
      <c r="F30" s="12">
        <v>0.125</v>
      </c>
      <c r="G30" s="12">
        <v>0.15</v>
      </c>
      <c r="H30" s="12">
        <v>-0.28000000000000003</v>
      </c>
      <c r="I30" s="12">
        <v>-0.11</v>
      </c>
      <c r="J30" s="12">
        <v>-0.20499999999999999</v>
      </c>
      <c r="K30" s="22">
        <v>-0.11</v>
      </c>
      <c r="L30" s="12">
        <v>-5.5E-2</v>
      </c>
      <c r="M30" s="12">
        <v>-0.42</v>
      </c>
      <c r="N30" s="12">
        <v>-0.36</v>
      </c>
      <c r="O30" s="12">
        <v>-0.14000000000000001</v>
      </c>
      <c r="P30" s="12">
        <v>0.245</v>
      </c>
      <c r="Q30" s="12">
        <v>-0.125</v>
      </c>
    </row>
    <row r="31" spans="1:17" x14ac:dyDescent="0.2">
      <c r="B31" s="13">
        <f t="shared" si="2"/>
        <v>37591</v>
      </c>
      <c r="C31" s="12">
        <v>3.302</v>
      </c>
      <c r="D31" s="12">
        <v>2.5000000000000001E-3</v>
      </c>
      <c r="E31" s="12">
        <v>0.44500000000000001</v>
      </c>
      <c r="F31" s="12">
        <v>0.125</v>
      </c>
      <c r="G31" s="12">
        <v>0.15</v>
      </c>
      <c r="H31" s="12">
        <v>-0.28000000000000003</v>
      </c>
      <c r="I31" s="12">
        <v>-0.11</v>
      </c>
      <c r="J31" s="12">
        <v>-0.20499999999999999</v>
      </c>
      <c r="K31" s="22">
        <v>-0.11</v>
      </c>
      <c r="L31" s="12">
        <v>0.375</v>
      </c>
      <c r="M31" s="12">
        <v>-0.42</v>
      </c>
      <c r="N31" s="12">
        <v>-0.36</v>
      </c>
      <c r="O31" s="12">
        <v>-0.14249999999999999</v>
      </c>
      <c r="P31" s="12">
        <v>0.245</v>
      </c>
      <c r="Q31" s="12">
        <v>-0.125</v>
      </c>
    </row>
    <row r="32" spans="1:17" x14ac:dyDescent="0.2">
      <c r="B32" s="13">
        <f t="shared" si="2"/>
        <v>37622</v>
      </c>
      <c r="C32" s="12">
        <v>3.4020000000000001</v>
      </c>
      <c r="D32" s="12">
        <v>2.5000000000000001E-3</v>
      </c>
      <c r="E32" s="12">
        <v>0.40500000000000003</v>
      </c>
      <c r="F32" s="12">
        <v>0.125</v>
      </c>
      <c r="G32" s="12">
        <v>0.11</v>
      </c>
      <c r="H32" s="12">
        <v>-0.28000000000000003</v>
      </c>
      <c r="I32" s="12">
        <v>-0.11</v>
      </c>
      <c r="J32" s="12">
        <v>-0.20499999999999999</v>
      </c>
      <c r="K32" s="22">
        <v>-0.11</v>
      </c>
      <c r="L32" s="12">
        <v>0.4</v>
      </c>
      <c r="M32" s="12">
        <v>-0.42</v>
      </c>
      <c r="N32" s="12">
        <v>-0.36</v>
      </c>
      <c r="O32" s="12">
        <v>-0.14499999999999999</v>
      </c>
      <c r="P32" s="12">
        <v>0.20499999999999999</v>
      </c>
      <c r="Q32" s="12">
        <v>-0.125</v>
      </c>
    </row>
    <row r="33" spans="2:17" x14ac:dyDescent="0.2">
      <c r="B33" s="13">
        <f t="shared" si="2"/>
        <v>37653</v>
      </c>
      <c r="C33" s="12">
        <v>3.3069999999999999</v>
      </c>
      <c r="D33" s="12">
        <v>2.5000000000000001E-3</v>
      </c>
      <c r="E33" s="12">
        <v>0.40500000000000003</v>
      </c>
      <c r="F33" s="12">
        <v>0.125</v>
      </c>
      <c r="G33" s="12">
        <v>0.11</v>
      </c>
      <c r="H33" s="12">
        <v>-0.28000000000000003</v>
      </c>
      <c r="I33" s="12">
        <v>-0.11</v>
      </c>
      <c r="J33" s="12">
        <v>-0.20499999999999999</v>
      </c>
      <c r="K33" s="22">
        <v>-0.11</v>
      </c>
      <c r="L33" s="12">
        <v>0.125</v>
      </c>
      <c r="M33" s="12">
        <v>-0.42</v>
      </c>
      <c r="N33" s="12">
        <v>-0.36</v>
      </c>
      <c r="O33" s="12">
        <v>-0.13750000000000001</v>
      </c>
      <c r="P33" s="12">
        <v>0.20499999999999999</v>
      </c>
      <c r="Q33" s="12">
        <v>-0.125</v>
      </c>
    </row>
    <row r="34" spans="2:17" x14ac:dyDescent="0.2">
      <c r="B34" s="13">
        <f t="shared" si="2"/>
        <v>37681</v>
      </c>
      <c r="C34" s="12">
        <v>3.1920000000000002</v>
      </c>
      <c r="D34" s="12">
        <v>2.5000000000000001E-3</v>
      </c>
      <c r="E34" s="12">
        <v>0.40500000000000003</v>
      </c>
      <c r="F34" s="12">
        <v>0.125</v>
      </c>
      <c r="G34" s="12">
        <v>0.11</v>
      </c>
      <c r="H34" s="12">
        <v>-0.28000000000000003</v>
      </c>
      <c r="I34" s="12">
        <v>-0.11</v>
      </c>
      <c r="J34" s="12">
        <v>-0.20499999999999999</v>
      </c>
      <c r="K34" s="22">
        <v>-0.11</v>
      </c>
      <c r="L34" s="12">
        <v>-0.19500000000000001</v>
      </c>
      <c r="M34" s="12">
        <v>-0.42</v>
      </c>
      <c r="N34" s="12">
        <v>-0.36</v>
      </c>
      <c r="O34" s="12">
        <v>-0.13500000000000001</v>
      </c>
      <c r="P34" s="12">
        <v>0.20499999999999999</v>
      </c>
      <c r="Q34" s="12">
        <v>-0.125</v>
      </c>
    </row>
    <row r="35" spans="2:17" x14ac:dyDescent="0.2">
      <c r="B35" s="13">
        <f t="shared" si="2"/>
        <v>37712</v>
      </c>
      <c r="C35" s="12">
        <v>3.0419999999999998</v>
      </c>
      <c r="D35" s="12">
        <v>2.5000000000000001E-3</v>
      </c>
      <c r="E35" s="12">
        <v>0.47</v>
      </c>
      <c r="F35" s="12">
        <v>6.5000000000000002E-2</v>
      </c>
      <c r="G35" s="12">
        <v>0.22</v>
      </c>
      <c r="H35" s="12">
        <v>-0.45750000000000002</v>
      </c>
      <c r="I35" s="12">
        <v>-0.105</v>
      </c>
      <c r="J35" s="12">
        <v>-0.32500000000000001</v>
      </c>
      <c r="K35" s="22">
        <v>-8.5000000000000006E-2</v>
      </c>
      <c r="L35" s="12">
        <v>-0.28000000000000003</v>
      </c>
      <c r="M35" s="12">
        <v>-0.46500000000000002</v>
      </c>
      <c r="N35" s="12">
        <v>-0.53749999999999998</v>
      </c>
      <c r="O35" s="12">
        <v>-0.14000000000000001</v>
      </c>
      <c r="P35" s="12">
        <v>0.27</v>
      </c>
      <c r="Q35" s="12">
        <v>-0.105</v>
      </c>
    </row>
    <row r="36" spans="2:17" x14ac:dyDescent="0.2">
      <c r="B36" s="13">
        <f t="shared" si="2"/>
        <v>37742</v>
      </c>
      <c r="C36" s="12">
        <v>3.0550000000000002</v>
      </c>
      <c r="D36" s="12">
        <v>2.5000000000000001E-3</v>
      </c>
      <c r="E36" s="12">
        <v>0.47</v>
      </c>
      <c r="F36" s="12">
        <v>6.5000000000000002E-2</v>
      </c>
      <c r="G36" s="12">
        <v>0.22</v>
      </c>
      <c r="H36" s="12">
        <v>-0.45750000000000002</v>
      </c>
      <c r="I36" s="12">
        <v>-0.105</v>
      </c>
      <c r="J36" s="12">
        <v>-0.32500000000000001</v>
      </c>
      <c r="K36" s="22">
        <v>-8.5000000000000006E-2</v>
      </c>
      <c r="L36" s="12">
        <v>-0.28000000000000003</v>
      </c>
      <c r="M36" s="12">
        <v>-0.46500000000000002</v>
      </c>
      <c r="N36" s="12">
        <v>-0.53749999999999998</v>
      </c>
      <c r="O36" s="12">
        <v>-0.14000000000000001</v>
      </c>
      <c r="P36" s="12">
        <v>0.27</v>
      </c>
      <c r="Q36" s="12">
        <v>-0.105</v>
      </c>
    </row>
    <row r="37" spans="2:17" x14ac:dyDescent="0.2">
      <c r="B37" s="13">
        <f t="shared" si="2"/>
        <v>37773</v>
      </c>
      <c r="C37" s="12">
        <v>3.0859999999999999</v>
      </c>
      <c r="D37" s="12">
        <v>2.5000000000000001E-3</v>
      </c>
      <c r="E37" s="12">
        <v>0.47</v>
      </c>
      <c r="F37" s="12">
        <v>6.5000000000000002E-2</v>
      </c>
      <c r="G37" s="12">
        <v>0.22</v>
      </c>
      <c r="H37" s="12">
        <v>-0.45750000000000002</v>
      </c>
      <c r="I37" s="12">
        <v>-0.105</v>
      </c>
      <c r="J37" s="12">
        <v>-0.32500000000000001</v>
      </c>
      <c r="K37" s="22">
        <v>-8.5000000000000006E-2</v>
      </c>
      <c r="L37" s="12">
        <v>-0.28000000000000003</v>
      </c>
      <c r="M37" s="12">
        <v>-0.46500000000000002</v>
      </c>
      <c r="N37" s="12">
        <v>-0.53749999999999998</v>
      </c>
      <c r="O37" s="12">
        <v>-0.14000000000000001</v>
      </c>
      <c r="P37" s="12">
        <v>0.27</v>
      </c>
      <c r="Q37" s="12">
        <v>-0.105</v>
      </c>
    </row>
    <row r="38" spans="2:17" x14ac:dyDescent="0.2">
      <c r="B38" s="13">
        <f t="shared" si="2"/>
        <v>37803</v>
      </c>
      <c r="C38" s="12">
        <v>3.1120000000000001</v>
      </c>
      <c r="D38" s="12">
        <v>2.5000000000000001E-3</v>
      </c>
      <c r="E38" s="12">
        <v>0.47</v>
      </c>
      <c r="F38" s="12">
        <v>6.5000000000000002E-2</v>
      </c>
      <c r="G38" s="12">
        <v>0.22</v>
      </c>
      <c r="H38" s="12">
        <v>-0.45750000000000002</v>
      </c>
      <c r="I38" s="12">
        <v>-0.105</v>
      </c>
      <c r="J38" s="12">
        <v>-0.32500000000000001</v>
      </c>
      <c r="K38" s="22">
        <v>-8.5000000000000006E-2</v>
      </c>
      <c r="L38" s="12">
        <v>-0.28000000000000003</v>
      </c>
      <c r="M38" s="12">
        <v>-0.46500000000000002</v>
      </c>
      <c r="N38" s="12">
        <v>-0.53749999999999998</v>
      </c>
      <c r="O38" s="12">
        <v>-0.14000000000000001</v>
      </c>
      <c r="P38" s="12">
        <v>0.27</v>
      </c>
      <c r="Q38" s="12">
        <v>-0.105</v>
      </c>
    </row>
    <row r="39" spans="2:17" x14ac:dyDescent="0.2">
      <c r="B39" s="13">
        <f t="shared" si="2"/>
        <v>37834</v>
      </c>
      <c r="C39" s="12">
        <v>3.1339999999999999</v>
      </c>
      <c r="D39" s="12">
        <v>2.5000000000000001E-3</v>
      </c>
      <c r="E39" s="12">
        <v>0.47</v>
      </c>
      <c r="F39" s="12">
        <v>6.5000000000000002E-2</v>
      </c>
      <c r="G39" s="12">
        <v>0.22</v>
      </c>
      <c r="H39" s="12">
        <v>-0.45750000000000002</v>
      </c>
      <c r="I39" s="12">
        <v>-0.105</v>
      </c>
      <c r="J39" s="12">
        <v>-0.32500000000000001</v>
      </c>
      <c r="K39" s="22">
        <v>-8.5000000000000006E-2</v>
      </c>
      <c r="L39" s="12">
        <v>-0.28000000000000003</v>
      </c>
      <c r="M39" s="12">
        <v>-0.46500000000000002</v>
      </c>
      <c r="N39" s="12">
        <v>-0.53749999999999998</v>
      </c>
      <c r="O39" s="12">
        <v>-0.14000000000000001</v>
      </c>
      <c r="P39" s="12">
        <v>0.27</v>
      </c>
      <c r="Q39" s="12">
        <v>-0.105</v>
      </c>
    </row>
    <row r="40" spans="2:17" x14ac:dyDescent="0.2">
      <c r="B40" s="13">
        <f t="shared" si="2"/>
        <v>37865</v>
      </c>
      <c r="C40" s="12">
        <v>3.1389999999999998</v>
      </c>
      <c r="D40" s="12">
        <v>2.5000000000000001E-3</v>
      </c>
      <c r="E40" s="12">
        <v>0.47</v>
      </c>
      <c r="F40" s="12">
        <v>6.5000000000000002E-2</v>
      </c>
      <c r="G40" s="12">
        <v>0.22</v>
      </c>
      <c r="H40" s="12">
        <v>-0.45750000000000002</v>
      </c>
      <c r="I40" s="12">
        <v>-0.105</v>
      </c>
      <c r="J40" s="12">
        <v>-0.32500000000000001</v>
      </c>
      <c r="K40" s="22">
        <v>-8.5000000000000006E-2</v>
      </c>
      <c r="L40" s="12">
        <v>-0.28000000000000003</v>
      </c>
      <c r="M40" s="12">
        <v>-0.46500000000000002</v>
      </c>
      <c r="N40" s="12">
        <v>-0.53749999999999998</v>
      </c>
      <c r="O40" s="12">
        <v>-0.14000000000000001</v>
      </c>
      <c r="P40" s="12">
        <v>0.27</v>
      </c>
      <c r="Q40" s="12">
        <v>-0.105</v>
      </c>
    </row>
    <row r="41" spans="2:17" x14ac:dyDescent="0.2">
      <c r="B41" s="13">
        <f t="shared" si="2"/>
        <v>37895</v>
      </c>
      <c r="C41" s="12">
        <v>3.149</v>
      </c>
      <c r="D41" s="12">
        <v>2.5000000000000001E-3</v>
      </c>
      <c r="E41" s="12">
        <v>0.47</v>
      </c>
      <c r="F41" s="12">
        <v>6.5000000000000002E-2</v>
      </c>
      <c r="G41" s="12">
        <v>0.22</v>
      </c>
      <c r="H41" s="12">
        <v>-0.45750000000000002</v>
      </c>
      <c r="I41" s="12">
        <v>-0.105</v>
      </c>
      <c r="J41" s="12">
        <v>-0.32500000000000001</v>
      </c>
      <c r="K41" s="22">
        <v>-8.5000000000000006E-2</v>
      </c>
      <c r="L41" s="12">
        <v>-0.28000000000000003</v>
      </c>
      <c r="M41" s="12">
        <v>-0.46500000000000002</v>
      </c>
      <c r="N41" s="12">
        <v>-0.53749999999999998</v>
      </c>
      <c r="O41" s="12">
        <v>-0.14000000000000001</v>
      </c>
      <c r="P41" s="12">
        <v>0.27</v>
      </c>
      <c r="Q41" s="12">
        <v>-0.105</v>
      </c>
    </row>
    <row r="42" spans="2:17" x14ac:dyDescent="0.2">
      <c r="B42" s="13">
        <f t="shared" si="2"/>
        <v>37926</v>
      </c>
      <c r="C42" s="12">
        <v>3.3159999999999998</v>
      </c>
      <c r="D42" s="12">
        <v>2.5000000000000001E-3</v>
      </c>
      <c r="E42" s="12">
        <v>0.46</v>
      </c>
      <c r="F42" s="12">
        <v>0.14000000000000001</v>
      </c>
      <c r="G42" s="12">
        <v>0.21</v>
      </c>
      <c r="H42" s="12">
        <v>-0.26</v>
      </c>
      <c r="I42" s="12">
        <v>-0.105</v>
      </c>
      <c r="J42" s="12">
        <v>-0.17</v>
      </c>
      <c r="K42" s="22">
        <v>-8.5000000000000006E-2</v>
      </c>
      <c r="L42" s="12">
        <v>0.18</v>
      </c>
      <c r="M42" s="12">
        <v>-0.41499999999999998</v>
      </c>
      <c r="N42" s="12">
        <v>-0.34</v>
      </c>
      <c r="O42" s="12">
        <v>-0.14000000000000001</v>
      </c>
      <c r="P42" s="12">
        <v>0.26</v>
      </c>
      <c r="Q42" s="12">
        <v>-0.105</v>
      </c>
    </row>
    <row r="43" spans="2:17" x14ac:dyDescent="0.2">
      <c r="B43" s="13">
        <f t="shared" si="2"/>
        <v>37956</v>
      </c>
      <c r="C43" s="12">
        <v>3.4830000000000001</v>
      </c>
      <c r="D43" s="12">
        <v>2.5000000000000001E-3</v>
      </c>
      <c r="E43" s="12">
        <v>0.46</v>
      </c>
      <c r="F43" s="12">
        <v>0.14000000000000001</v>
      </c>
      <c r="G43" s="12">
        <v>0.21</v>
      </c>
      <c r="H43" s="12">
        <v>-0.26</v>
      </c>
      <c r="I43" s="12">
        <v>-0.105</v>
      </c>
      <c r="J43" s="12">
        <v>-0.17</v>
      </c>
      <c r="K43" s="22">
        <v>-8.5000000000000006E-2</v>
      </c>
      <c r="L43" s="12">
        <v>0.28000000000000003</v>
      </c>
      <c r="M43" s="12">
        <v>-0.41499999999999998</v>
      </c>
      <c r="N43" s="12">
        <v>-0.34</v>
      </c>
      <c r="O43" s="12">
        <v>-0.14249999999999999</v>
      </c>
      <c r="P43" s="12">
        <v>0.26</v>
      </c>
      <c r="Q43" s="12">
        <v>-0.105</v>
      </c>
    </row>
    <row r="44" spans="2:17" x14ac:dyDescent="0.2">
      <c r="B44" s="13">
        <f t="shared" si="2"/>
        <v>37987</v>
      </c>
      <c r="C44" s="12">
        <v>3.5379999999999998</v>
      </c>
      <c r="D44" s="12">
        <v>2.5000000000000001E-3</v>
      </c>
      <c r="E44" s="12">
        <v>0.46</v>
      </c>
      <c r="F44" s="12">
        <v>0.14000000000000001</v>
      </c>
      <c r="G44" s="12">
        <v>0.21</v>
      </c>
      <c r="H44" s="12">
        <v>-0.26</v>
      </c>
      <c r="I44" s="12">
        <v>-0.09</v>
      </c>
      <c r="J44" s="12">
        <v>-0.17</v>
      </c>
      <c r="K44" s="22">
        <v>-8.5000000000000006E-2</v>
      </c>
      <c r="L44" s="12">
        <v>0.45</v>
      </c>
      <c r="M44" s="12">
        <v>-0.41499999999999998</v>
      </c>
      <c r="N44" s="12">
        <v>-0.34</v>
      </c>
      <c r="O44" s="12">
        <v>-0.14499999999999999</v>
      </c>
      <c r="P44" s="12">
        <v>0.26</v>
      </c>
      <c r="Q44" s="12">
        <v>-9.5000000000000001E-2</v>
      </c>
    </row>
    <row r="45" spans="2:17" x14ac:dyDescent="0.2">
      <c r="B45" s="13">
        <f t="shared" si="2"/>
        <v>38018</v>
      </c>
      <c r="C45" s="12">
        <v>3.4239999999999999</v>
      </c>
      <c r="D45" s="12">
        <v>2.5000000000000001E-3</v>
      </c>
      <c r="E45" s="12">
        <v>0.46</v>
      </c>
      <c r="F45" s="12">
        <v>0.14000000000000001</v>
      </c>
      <c r="G45" s="12">
        <v>0.21</v>
      </c>
      <c r="H45" s="12">
        <v>-0.26</v>
      </c>
      <c r="I45" s="12">
        <v>-0.09</v>
      </c>
      <c r="J45" s="12">
        <v>-0.17</v>
      </c>
      <c r="K45" s="22">
        <v>-8.5000000000000006E-2</v>
      </c>
      <c r="L45" s="12">
        <v>0.19</v>
      </c>
      <c r="M45" s="12">
        <v>-0.41499999999999998</v>
      </c>
      <c r="N45" s="12">
        <v>-0.34</v>
      </c>
      <c r="O45" s="12">
        <v>-0.13750000000000001</v>
      </c>
      <c r="P45" s="12">
        <v>0.26</v>
      </c>
      <c r="Q45" s="12">
        <v>-9.5000000000000001E-2</v>
      </c>
    </row>
    <row r="46" spans="2:17" x14ac:dyDescent="0.2">
      <c r="B46" s="13">
        <f t="shared" si="2"/>
        <v>38047</v>
      </c>
      <c r="C46" s="12">
        <v>3.2919999999999998</v>
      </c>
      <c r="D46" s="12">
        <v>2.5000000000000001E-3</v>
      </c>
      <c r="E46" s="12">
        <v>0.46</v>
      </c>
      <c r="F46" s="12">
        <v>0.14000000000000001</v>
      </c>
      <c r="G46" s="12">
        <v>0.21</v>
      </c>
      <c r="H46" s="12">
        <v>-0.26</v>
      </c>
      <c r="I46" s="12">
        <v>-0.09</v>
      </c>
      <c r="J46" s="12">
        <v>-0.17</v>
      </c>
      <c r="K46" s="22">
        <v>-8.5000000000000006E-2</v>
      </c>
      <c r="L46" s="12">
        <v>0.15</v>
      </c>
      <c r="M46" s="12">
        <v>-0.41499999999999998</v>
      </c>
      <c r="N46" s="12">
        <v>-0.34</v>
      </c>
      <c r="O46" s="12">
        <v>-0.13500000000000001</v>
      </c>
      <c r="P46" s="12">
        <v>0.26</v>
      </c>
      <c r="Q46" s="12">
        <v>-9.5000000000000001E-2</v>
      </c>
    </row>
    <row r="47" spans="2:17" x14ac:dyDescent="0.2">
      <c r="B47" s="13">
        <f t="shared" si="2"/>
        <v>38078</v>
      </c>
      <c r="C47" s="12">
        <v>3.1219999999999999</v>
      </c>
      <c r="D47" s="12">
        <v>2.5000000000000001E-3</v>
      </c>
      <c r="E47" s="12">
        <v>0.5</v>
      </c>
      <c r="F47" s="12">
        <v>0.03</v>
      </c>
      <c r="G47" s="12">
        <v>0.25</v>
      </c>
      <c r="H47" s="12">
        <v>-0.37</v>
      </c>
      <c r="I47" s="12">
        <v>-0.09</v>
      </c>
      <c r="J47" s="12">
        <v>-0.26</v>
      </c>
      <c r="K47" s="22">
        <v>-8.5000000000000006E-2</v>
      </c>
      <c r="L47" s="12">
        <v>-0.3</v>
      </c>
      <c r="M47" s="12">
        <v>-0.46</v>
      </c>
      <c r="N47" s="12">
        <v>-0.46</v>
      </c>
      <c r="O47" s="12">
        <v>-0.14000000000000001</v>
      </c>
      <c r="P47" s="12">
        <v>0.3</v>
      </c>
      <c r="Q47" s="12">
        <v>-9.5000000000000001E-2</v>
      </c>
    </row>
    <row r="48" spans="2:17" x14ac:dyDescent="0.2">
      <c r="B48" s="13">
        <f t="shared" si="2"/>
        <v>38108</v>
      </c>
      <c r="C48" s="12">
        <v>3.1219999999999999</v>
      </c>
      <c r="D48" s="12">
        <v>2.5000000000000001E-3</v>
      </c>
      <c r="E48" s="12">
        <v>0.5</v>
      </c>
      <c r="F48" s="12">
        <v>0.03</v>
      </c>
      <c r="G48" s="12">
        <v>0.25</v>
      </c>
      <c r="H48" s="12">
        <v>-0.37</v>
      </c>
      <c r="I48" s="12">
        <v>-0.09</v>
      </c>
      <c r="J48" s="12">
        <v>-0.26</v>
      </c>
      <c r="K48" s="22">
        <v>-8.5000000000000006E-2</v>
      </c>
      <c r="L48" s="12">
        <v>-0.3</v>
      </c>
      <c r="M48" s="12">
        <v>-0.46</v>
      </c>
      <c r="N48" s="12">
        <v>-0.46</v>
      </c>
      <c r="O48" s="12">
        <v>-0.14000000000000001</v>
      </c>
      <c r="P48" s="12">
        <v>0.3</v>
      </c>
      <c r="Q48" s="12">
        <v>-9.5000000000000001E-2</v>
      </c>
    </row>
    <row r="49" spans="2:17" x14ac:dyDescent="0.2">
      <c r="B49" s="13">
        <f t="shared" ref="B49:B80" si="3">EOMONTH(B48,0)+1</f>
        <v>38139</v>
      </c>
      <c r="C49" s="12">
        <v>3.1539999999999999</v>
      </c>
      <c r="D49" s="12">
        <v>2.5000000000000001E-3</v>
      </c>
      <c r="E49" s="12">
        <v>0.5</v>
      </c>
      <c r="F49" s="12">
        <v>0.03</v>
      </c>
      <c r="G49" s="12">
        <v>0.25</v>
      </c>
      <c r="H49" s="12">
        <v>-0.37</v>
      </c>
      <c r="I49" s="12">
        <v>-0.09</v>
      </c>
      <c r="J49" s="12">
        <v>-0.26</v>
      </c>
      <c r="K49" s="22">
        <v>-8.5000000000000006E-2</v>
      </c>
      <c r="L49" s="12">
        <v>-0.3</v>
      </c>
      <c r="M49" s="12">
        <v>-0.46</v>
      </c>
      <c r="N49" s="12">
        <v>-0.46</v>
      </c>
      <c r="O49" s="12">
        <v>-0.14000000000000001</v>
      </c>
      <c r="P49" s="12">
        <v>0.3</v>
      </c>
      <c r="Q49" s="12">
        <v>-9.5000000000000001E-2</v>
      </c>
    </row>
    <row r="50" spans="2:17" x14ac:dyDescent="0.2">
      <c r="B50" s="13">
        <f t="shared" si="3"/>
        <v>38169</v>
      </c>
      <c r="C50" s="12">
        <v>3.2010000000000001</v>
      </c>
      <c r="D50" s="12">
        <v>2.5000000000000001E-3</v>
      </c>
      <c r="E50" s="12">
        <v>0.5</v>
      </c>
      <c r="F50" s="12">
        <v>0.03</v>
      </c>
      <c r="G50" s="12">
        <v>0.25</v>
      </c>
      <c r="H50" s="12">
        <v>-0.37</v>
      </c>
      <c r="I50" s="12">
        <v>-0.09</v>
      </c>
      <c r="J50" s="12">
        <v>-0.26</v>
      </c>
      <c r="K50" s="22">
        <v>-8.5000000000000006E-2</v>
      </c>
      <c r="L50" s="12">
        <v>-0.3</v>
      </c>
      <c r="M50" s="12">
        <v>-0.46</v>
      </c>
      <c r="N50" s="12">
        <v>-0.46</v>
      </c>
      <c r="O50" s="12">
        <v>-0.14000000000000001</v>
      </c>
      <c r="P50" s="12">
        <v>0.3</v>
      </c>
      <c r="Q50" s="12">
        <v>-9.5000000000000001E-2</v>
      </c>
    </row>
    <row r="51" spans="2:17" x14ac:dyDescent="0.2">
      <c r="B51" s="13">
        <f t="shared" si="3"/>
        <v>38200</v>
      </c>
      <c r="C51" s="12">
        <v>3.2330000000000001</v>
      </c>
      <c r="D51" s="12">
        <v>2.5000000000000001E-3</v>
      </c>
      <c r="E51" s="12">
        <v>0.5</v>
      </c>
      <c r="F51" s="12">
        <v>0.03</v>
      </c>
      <c r="G51" s="12">
        <v>0.25</v>
      </c>
      <c r="H51" s="12">
        <v>-0.37</v>
      </c>
      <c r="I51" s="12">
        <v>-0.09</v>
      </c>
      <c r="J51" s="12">
        <v>-0.26</v>
      </c>
      <c r="K51" s="22">
        <v>-8.5000000000000006E-2</v>
      </c>
      <c r="L51" s="12">
        <v>-0.3</v>
      </c>
      <c r="M51" s="12">
        <v>-0.46</v>
      </c>
      <c r="N51" s="12">
        <v>-0.46</v>
      </c>
      <c r="O51" s="12">
        <v>-0.14000000000000001</v>
      </c>
      <c r="P51" s="12">
        <v>0.3</v>
      </c>
      <c r="Q51" s="12">
        <v>-9.5000000000000001E-2</v>
      </c>
    </row>
    <row r="52" spans="2:17" x14ac:dyDescent="0.2">
      <c r="B52" s="13">
        <f t="shared" si="3"/>
        <v>38231</v>
      </c>
      <c r="C52" s="12">
        <v>3.2440000000000002</v>
      </c>
      <c r="D52" s="12">
        <v>2.5000000000000001E-3</v>
      </c>
      <c r="E52" s="12">
        <v>0.5</v>
      </c>
      <c r="F52" s="12">
        <v>0.03</v>
      </c>
      <c r="G52" s="12">
        <v>0.25</v>
      </c>
      <c r="H52" s="12">
        <v>-0.37</v>
      </c>
      <c r="I52" s="12">
        <v>-0.09</v>
      </c>
      <c r="J52" s="12">
        <v>-0.26</v>
      </c>
      <c r="K52" s="22">
        <v>-8.5000000000000006E-2</v>
      </c>
      <c r="L52" s="12">
        <v>-0.3</v>
      </c>
      <c r="M52" s="12">
        <v>-0.46</v>
      </c>
      <c r="N52" s="12">
        <v>-0.46</v>
      </c>
      <c r="O52" s="12">
        <v>-0.14000000000000001</v>
      </c>
      <c r="P52" s="12">
        <v>0.3</v>
      </c>
      <c r="Q52" s="12">
        <v>-9.5000000000000001E-2</v>
      </c>
    </row>
    <row r="53" spans="2:17" x14ac:dyDescent="0.2">
      <c r="B53" s="13">
        <f t="shared" si="3"/>
        <v>38261</v>
      </c>
      <c r="C53" s="12">
        <v>3.254</v>
      </c>
      <c r="D53" s="12">
        <v>2.5000000000000001E-3</v>
      </c>
      <c r="E53" s="12">
        <v>0.5</v>
      </c>
      <c r="F53" s="12">
        <v>0.03</v>
      </c>
      <c r="G53" s="12">
        <v>0.25</v>
      </c>
      <c r="H53" s="12">
        <v>-0.37</v>
      </c>
      <c r="I53" s="12">
        <v>-0.09</v>
      </c>
      <c r="J53" s="12">
        <v>-0.26</v>
      </c>
      <c r="K53" s="22">
        <v>-8.5000000000000006E-2</v>
      </c>
      <c r="L53" s="12">
        <v>-0.3</v>
      </c>
      <c r="M53" s="12">
        <v>-0.46</v>
      </c>
      <c r="N53" s="12">
        <v>-0.46</v>
      </c>
      <c r="O53" s="12">
        <v>-0.14000000000000001</v>
      </c>
      <c r="P53" s="12">
        <v>0.3</v>
      </c>
      <c r="Q53" s="12">
        <v>-9.5000000000000001E-2</v>
      </c>
    </row>
    <row r="54" spans="2:17" x14ac:dyDescent="0.2">
      <c r="B54" s="13">
        <f t="shared" si="3"/>
        <v>38292</v>
      </c>
      <c r="C54" s="12">
        <v>3.411</v>
      </c>
      <c r="D54" s="12">
        <v>2.5000000000000001E-3</v>
      </c>
      <c r="E54" s="12">
        <v>0.49</v>
      </c>
      <c r="F54" s="12">
        <v>0.14000000000000001</v>
      </c>
      <c r="G54" s="12">
        <v>0.24</v>
      </c>
      <c r="H54" s="12">
        <v>-0.24</v>
      </c>
      <c r="I54" s="12">
        <v>-0.09</v>
      </c>
      <c r="J54" s="12">
        <v>-0.155</v>
      </c>
      <c r="K54" s="22">
        <v>-8.5000000000000006E-2</v>
      </c>
      <c r="L54" s="12">
        <v>0.248</v>
      </c>
      <c r="M54" s="12">
        <v>-0.42499999999999999</v>
      </c>
      <c r="N54" s="12">
        <v>-0.32</v>
      </c>
      <c r="O54" s="12">
        <v>-0.14000000000000001</v>
      </c>
      <c r="P54" s="12">
        <v>0.28999999999999998</v>
      </c>
      <c r="Q54" s="12">
        <v>-9.5000000000000001E-2</v>
      </c>
    </row>
    <row r="55" spans="2:17" x14ac:dyDescent="0.2">
      <c r="B55" s="13">
        <f t="shared" si="3"/>
        <v>38322</v>
      </c>
      <c r="C55" s="12">
        <v>3.5880000000000001</v>
      </c>
      <c r="D55" s="12">
        <v>2.5000000000000001E-3</v>
      </c>
      <c r="E55" s="12">
        <v>0.49</v>
      </c>
      <c r="F55" s="12">
        <v>0.14000000000000001</v>
      </c>
      <c r="G55" s="12">
        <v>0.24</v>
      </c>
      <c r="H55" s="12">
        <v>-0.24</v>
      </c>
      <c r="I55" s="12">
        <v>-0.09</v>
      </c>
      <c r="J55" s="12">
        <v>-0.155</v>
      </c>
      <c r="K55" s="22">
        <v>-8.5000000000000006E-2</v>
      </c>
      <c r="L55" s="12">
        <v>0.308</v>
      </c>
      <c r="M55" s="12">
        <v>-0.42499999999999999</v>
      </c>
      <c r="N55" s="12">
        <v>-0.32</v>
      </c>
      <c r="O55" s="12">
        <v>-0.14249999999999999</v>
      </c>
      <c r="P55" s="12">
        <v>0.28999999999999998</v>
      </c>
      <c r="Q55" s="12">
        <v>-9.5000000000000001E-2</v>
      </c>
    </row>
    <row r="56" spans="2:17" x14ac:dyDescent="0.2">
      <c r="B56" s="13">
        <f t="shared" si="3"/>
        <v>38353</v>
      </c>
      <c r="C56" s="12">
        <v>3.6230000000000002</v>
      </c>
      <c r="D56" s="12">
        <v>2.5000000000000001E-3</v>
      </c>
      <c r="E56" s="12">
        <v>0.49</v>
      </c>
      <c r="F56" s="12">
        <v>0.14000000000000001</v>
      </c>
      <c r="G56" s="12">
        <v>0.24</v>
      </c>
      <c r="H56" s="12">
        <v>-0.24</v>
      </c>
      <c r="I56" s="12">
        <v>-0.08</v>
      </c>
      <c r="J56" s="12">
        <v>-0.155</v>
      </c>
      <c r="K56" s="22">
        <v>-7.4999999999999997E-2</v>
      </c>
      <c r="L56" s="12">
        <v>0.378</v>
      </c>
      <c r="M56" s="12">
        <v>-0.42499999999999999</v>
      </c>
      <c r="N56" s="12">
        <v>-0.32</v>
      </c>
      <c r="O56" s="12">
        <v>-0.14499999999999999</v>
      </c>
      <c r="P56" s="12">
        <v>0.28999999999999998</v>
      </c>
      <c r="Q56" s="12">
        <v>-8.5000000000000006E-2</v>
      </c>
    </row>
    <row r="57" spans="2:17" x14ac:dyDescent="0.2">
      <c r="B57" s="13">
        <f t="shared" si="3"/>
        <v>38384</v>
      </c>
      <c r="C57" s="12">
        <v>3.5089999999999999</v>
      </c>
      <c r="D57" s="12">
        <v>2.5000000000000001E-3</v>
      </c>
      <c r="E57" s="12">
        <v>0.49</v>
      </c>
      <c r="F57" s="12">
        <v>0.14000000000000001</v>
      </c>
      <c r="G57" s="12">
        <v>0.24</v>
      </c>
      <c r="H57" s="12">
        <v>-0.24</v>
      </c>
      <c r="I57" s="12">
        <v>-0.08</v>
      </c>
      <c r="J57" s="12">
        <v>-0.155</v>
      </c>
      <c r="K57" s="22">
        <v>-7.4999999999999997E-2</v>
      </c>
      <c r="L57" s="12">
        <v>0.248</v>
      </c>
      <c r="M57" s="12">
        <v>-0.42499999999999999</v>
      </c>
      <c r="N57" s="12">
        <v>-0.32</v>
      </c>
      <c r="O57" s="12">
        <v>-0.13750000000000001</v>
      </c>
      <c r="P57" s="12">
        <v>0.28999999999999998</v>
      </c>
      <c r="Q57" s="12">
        <v>-8.5000000000000006E-2</v>
      </c>
    </row>
    <row r="58" spans="2:17" x14ac:dyDescent="0.2">
      <c r="B58" s="13">
        <f t="shared" si="3"/>
        <v>38412</v>
      </c>
      <c r="C58" s="12">
        <v>3.3769999999999998</v>
      </c>
      <c r="D58" s="12">
        <v>2.5000000000000001E-3</v>
      </c>
      <c r="E58" s="12">
        <v>0.49</v>
      </c>
      <c r="F58" s="12">
        <v>0.14000000000000001</v>
      </c>
      <c r="G58" s="12">
        <v>0.24</v>
      </c>
      <c r="H58" s="12">
        <v>-0.24</v>
      </c>
      <c r="I58" s="12">
        <v>-0.08</v>
      </c>
      <c r="J58" s="12">
        <v>-0.155</v>
      </c>
      <c r="K58" s="22">
        <v>-7.4999999999999997E-2</v>
      </c>
      <c r="L58" s="12">
        <v>6.8000000000000005E-2</v>
      </c>
      <c r="M58" s="12">
        <v>-0.42499999999999999</v>
      </c>
      <c r="N58" s="12">
        <v>-0.32</v>
      </c>
      <c r="O58" s="12">
        <v>-0.13500000000000001</v>
      </c>
      <c r="P58" s="12">
        <v>0.28999999999999998</v>
      </c>
      <c r="Q58" s="12">
        <v>-8.5000000000000006E-2</v>
      </c>
    </row>
    <row r="59" spans="2:17" x14ac:dyDescent="0.2">
      <c r="B59" s="13">
        <f t="shared" si="3"/>
        <v>38443</v>
      </c>
      <c r="C59" s="12">
        <v>3.2069999999999999</v>
      </c>
      <c r="D59" s="12">
        <v>2.5000000000000001E-3</v>
      </c>
      <c r="E59" s="12">
        <v>0.5</v>
      </c>
      <c r="F59" s="12">
        <v>0.03</v>
      </c>
      <c r="G59" s="12">
        <v>0.25</v>
      </c>
      <c r="H59" s="12">
        <v>-0.36</v>
      </c>
      <c r="I59" s="12">
        <v>-0.08</v>
      </c>
      <c r="J59" s="12">
        <v>-0.23499999999999999</v>
      </c>
      <c r="K59" s="22">
        <v>-7.4999999999999997E-2</v>
      </c>
      <c r="L59" s="12">
        <v>-0.25</v>
      </c>
      <c r="M59" s="12">
        <v>-0.47</v>
      </c>
      <c r="N59" s="12">
        <v>-0.44</v>
      </c>
      <c r="O59" s="12">
        <v>-0.14000000000000001</v>
      </c>
      <c r="P59" s="12">
        <v>0.3</v>
      </c>
      <c r="Q59" s="12">
        <v>-8.5000000000000006E-2</v>
      </c>
    </row>
    <row r="60" spans="2:17" x14ac:dyDescent="0.2">
      <c r="B60" s="13">
        <f t="shared" si="3"/>
        <v>38473</v>
      </c>
      <c r="C60" s="12">
        <v>3.2069999999999999</v>
      </c>
      <c r="D60" s="12">
        <v>2.5000000000000001E-3</v>
      </c>
      <c r="E60" s="12">
        <v>0.5</v>
      </c>
      <c r="F60" s="12">
        <v>0.03</v>
      </c>
      <c r="G60" s="12">
        <v>0.25</v>
      </c>
      <c r="H60" s="12">
        <v>-0.36</v>
      </c>
      <c r="I60" s="12">
        <v>-0.08</v>
      </c>
      <c r="J60" s="12">
        <v>-0.23499999999999999</v>
      </c>
      <c r="K60" s="22">
        <v>-7.4999999999999997E-2</v>
      </c>
      <c r="L60" s="12">
        <v>-0.25</v>
      </c>
      <c r="M60" s="12">
        <v>-0.47</v>
      </c>
      <c r="N60" s="12">
        <v>-0.44</v>
      </c>
      <c r="O60" s="12">
        <v>-0.14000000000000001</v>
      </c>
      <c r="P60" s="12">
        <v>0.3</v>
      </c>
      <c r="Q60" s="12">
        <v>-8.5000000000000006E-2</v>
      </c>
    </row>
    <row r="61" spans="2:17" x14ac:dyDescent="0.2">
      <c r="B61" s="13">
        <f t="shared" si="3"/>
        <v>38504</v>
      </c>
      <c r="C61" s="12">
        <v>3.2389999999999999</v>
      </c>
      <c r="D61" s="12">
        <v>2.5000000000000001E-3</v>
      </c>
      <c r="E61" s="12">
        <v>0.5</v>
      </c>
      <c r="F61" s="12">
        <v>0.03</v>
      </c>
      <c r="G61" s="12">
        <v>0.25</v>
      </c>
      <c r="H61" s="12">
        <v>-0.36</v>
      </c>
      <c r="I61" s="12">
        <v>-0.08</v>
      </c>
      <c r="J61" s="12">
        <v>-0.23499999999999999</v>
      </c>
      <c r="K61" s="22">
        <v>-7.4999999999999997E-2</v>
      </c>
      <c r="L61" s="12">
        <v>-0.25</v>
      </c>
      <c r="M61" s="12">
        <v>-0.47</v>
      </c>
      <c r="N61" s="12">
        <v>-0.44</v>
      </c>
      <c r="O61" s="12">
        <v>-0.14000000000000001</v>
      </c>
      <c r="P61" s="12">
        <v>0.3</v>
      </c>
      <c r="Q61" s="12">
        <v>-8.5000000000000006E-2</v>
      </c>
    </row>
    <row r="62" spans="2:17" x14ac:dyDescent="0.2">
      <c r="B62" s="13">
        <f t="shared" si="3"/>
        <v>38534</v>
      </c>
      <c r="C62" s="12">
        <v>3.286</v>
      </c>
      <c r="D62" s="12">
        <v>2.5000000000000001E-3</v>
      </c>
      <c r="E62" s="12">
        <v>0.5</v>
      </c>
      <c r="F62" s="12">
        <v>0.03</v>
      </c>
      <c r="G62" s="12">
        <v>0.25</v>
      </c>
      <c r="H62" s="12">
        <v>-0.36</v>
      </c>
      <c r="I62" s="12">
        <v>-0.08</v>
      </c>
      <c r="J62" s="12">
        <v>-0.23499999999999999</v>
      </c>
      <c r="K62" s="22">
        <v>-7.4999999999999997E-2</v>
      </c>
      <c r="L62" s="12">
        <v>-0.25</v>
      </c>
      <c r="M62" s="12">
        <v>-0.47</v>
      </c>
      <c r="N62" s="12">
        <v>-0.44</v>
      </c>
      <c r="O62" s="12">
        <v>-0.14000000000000001</v>
      </c>
      <c r="P62" s="12">
        <v>0.3</v>
      </c>
      <c r="Q62" s="12">
        <v>-8.5000000000000006E-2</v>
      </c>
    </row>
    <row r="63" spans="2:17" x14ac:dyDescent="0.2">
      <c r="B63" s="13">
        <f t="shared" si="3"/>
        <v>38565</v>
      </c>
      <c r="C63" s="12">
        <v>3.3180000000000001</v>
      </c>
      <c r="D63" s="12">
        <v>2.5000000000000001E-3</v>
      </c>
      <c r="E63" s="12">
        <v>0.5</v>
      </c>
      <c r="F63" s="12">
        <v>0.03</v>
      </c>
      <c r="G63" s="12">
        <v>0.25</v>
      </c>
      <c r="H63" s="12">
        <v>-0.36</v>
      </c>
      <c r="I63" s="12">
        <v>-0.08</v>
      </c>
      <c r="J63" s="12">
        <v>-0.23499999999999999</v>
      </c>
      <c r="K63" s="22">
        <v>-7.4999999999999997E-2</v>
      </c>
      <c r="L63" s="12">
        <v>-0.25</v>
      </c>
      <c r="M63" s="12">
        <v>-0.47</v>
      </c>
      <c r="N63" s="12">
        <v>-0.44</v>
      </c>
      <c r="O63" s="12">
        <v>-0.14000000000000001</v>
      </c>
      <c r="P63" s="12">
        <v>0.3</v>
      </c>
      <c r="Q63" s="12">
        <v>-8.5000000000000006E-2</v>
      </c>
    </row>
    <row r="64" spans="2:17" x14ac:dyDescent="0.2">
      <c r="B64" s="13">
        <f t="shared" si="3"/>
        <v>38596</v>
      </c>
      <c r="C64" s="12">
        <v>3.3290000000000002</v>
      </c>
      <c r="D64" s="12">
        <v>2.5000000000000001E-3</v>
      </c>
      <c r="E64" s="12">
        <v>0.5</v>
      </c>
      <c r="F64" s="12">
        <v>0.03</v>
      </c>
      <c r="G64" s="12">
        <v>0.25</v>
      </c>
      <c r="H64" s="12">
        <v>-0.36</v>
      </c>
      <c r="I64" s="12">
        <v>-0.08</v>
      </c>
      <c r="J64" s="12">
        <v>-0.23499999999999999</v>
      </c>
      <c r="K64" s="22">
        <v>-7.4999999999999997E-2</v>
      </c>
      <c r="L64" s="12">
        <v>-0.25</v>
      </c>
      <c r="M64" s="12">
        <v>-0.47</v>
      </c>
      <c r="N64" s="12">
        <v>-0.44</v>
      </c>
      <c r="O64" s="12">
        <v>-0.14000000000000001</v>
      </c>
      <c r="P64" s="12">
        <v>0.3</v>
      </c>
      <c r="Q64" s="12">
        <v>-8.5000000000000006E-2</v>
      </c>
    </row>
    <row r="65" spans="2:17" x14ac:dyDescent="0.2">
      <c r="B65" s="13">
        <f t="shared" si="3"/>
        <v>38626</v>
      </c>
      <c r="C65" s="12">
        <v>3.339</v>
      </c>
      <c r="D65" s="12">
        <v>2.5000000000000001E-3</v>
      </c>
      <c r="E65" s="12">
        <v>0.5</v>
      </c>
      <c r="F65" s="12">
        <v>0.03</v>
      </c>
      <c r="G65" s="12">
        <v>0.25</v>
      </c>
      <c r="H65" s="12">
        <v>-0.36</v>
      </c>
      <c r="I65" s="12">
        <v>-0.08</v>
      </c>
      <c r="J65" s="12">
        <v>-0.23499999999999999</v>
      </c>
      <c r="K65" s="22">
        <v>-7.4999999999999997E-2</v>
      </c>
      <c r="L65" s="12">
        <v>-0.25</v>
      </c>
      <c r="M65" s="12">
        <v>-0.47</v>
      </c>
      <c r="N65" s="12">
        <v>-0.44</v>
      </c>
      <c r="O65" s="12">
        <v>-0.14000000000000001</v>
      </c>
      <c r="P65" s="12">
        <v>0.3</v>
      </c>
      <c r="Q65" s="12">
        <v>-8.5000000000000006E-2</v>
      </c>
    </row>
    <row r="66" spans="2:17" x14ac:dyDescent="0.2">
      <c r="B66" s="13">
        <f t="shared" si="3"/>
        <v>38657</v>
      </c>
      <c r="C66" s="12">
        <v>3.496</v>
      </c>
      <c r="D66" s="12">
        <v>2.5000000000000001E-3</v>
      </c>
      <c r="E66" s="12">
        <v>0.49</v>
      </c>
      <c r="F66" s="12">
        <v>0.14000000000000001</v>
      </c>
      <c r="G66" s="12">
        <v>0.24</v>
      </c>
      <c r="H66" s="12">
        <v>-0.22</v>
      </c>
      <c r="I66" s="12">
        <v>-0.08</v>
      </c>
      <c r="J66" s="12">
        <v>-0.14499999999999999</v>
      </c>
      <c r="K66" s="22">
        <v>-7.4999999999999997E-2</v>
      </c>
      <c r="L66" s="12">
        <v>0.248</v>
      </c>
      <c r="M66" s="12">
        <v>-0.43</v>
      </c>
      <c r="N66" s="12">
        <v>-0.3</v>
      </c>
      <c r="O66" s="12">
        <v>-0.14000000000000001</v>
      </c>
      <c r="P66" s="12">
        <v>0.28999999999999998</v>
      </c>
      <c r="Q66" s="12">
        <v>-8.5000000000000006E-2</v>
      </c>
    </row>
    <row r="67" spans="2:17" x14ac:dyDescent="0.2">
      <c r="B67" s="13">
        <f t="shared" si="3"/>
        <v>38687</v>
      </c>
      <c r="C67" s="12">
        <v>3.673</v>
      </c>
      <c r="D67" s="12">
        <v>2.5000000000000001E-3</v>
      </c>
      <c r="E67" s="12">
        <v>0.49</v>
      </c>
      <c r="F67" s="12">
        <v>0.14000000000000001</v>
      </c>
      <c r="G67" s="12">
        <v>0.24</v>
      </c>
      <c r="H67" s="12">
        <v>-0.22</v>
      </c>
      <c r="I67" s="12">
        <v>-0.08</v>
      </c>
      <c r="J67" s="12">
        <v>-0.14499999999999999</v>
      </c>
      <c r="K67" s="22">
        <v>-7.4999999999999997E-2</v>
      </c>
      <c r="L67" s="12">
        <v>0.308</v>
      </c>
      <c r="M67" s="12">
        <v>-0.43</v>
      </c>
      <c r="N67" s="12">
        <v>-0.3</v>
      </c>
      <c r="O67" s="12">
        <v>-0.14249999999999999</v>
      </c>
      <c r="P67" s="12">
        <v>0.28999999999999998</v>
      </c>
      <c r="Q67" s="12">
        <v>-8.5000000000000006E-2</v>
      </c>
    </row>
    <row r="68" spans="2:17" x14ac:dyDescent="0.2">
      <c r="B68" s="13">
        <f t="shared" si="3"/>
        <v>38718</v>
      </c>
      <c r="C68" s="12">
        <v>3.7105000000000001</v>
      </c>
      <c r="D68" s="12">
        <v>2.5000000000000001E-3</v>
      </c>
      <c r="E68" s="12">
        <v>0.49</v>
      </c>
      <c r="F68" s="12">
        <v>0.14000000000000001</v>
      </c>
      <c r="G68" s="12">
        <v>0.24</v>
      </c>
      <c r="H68" s="12">
        <v>-0.22</v>
      </c>
      <c r="I68" s="12">
        <v>-7.0000000000000007E-2</v>
      </c>
      <c r="J68" s="12">
        <v>-0.14499999999999999</v>
      </c>
      <c r="K68" s="22">
        <v>-6.5000000000000002E-2</v>
      </c>
      <c r="L68" s="12">
        <v>0.378</v>
      </c>
      <c r="M68" s="12">
        <v>-0.43</v>
      </c>
      <c r="N68" s="12">
        <v>-0.3</v>
      </c>
      <c r="O68" s="12">
        <v>-0.14499999999999999</v>
      </c>
      <c r="P68" s="12">
        <v>0.28999999999999998</v>
      </c>
      <c r="Q68" s="12">
        <v>-7.4999999999999997E-2</v>
      </c>
    </row>
    <row r="69" spans="2:17" x14ac:dyDescent="0.2">
      <c r="B69" s="13">
        <f t="shared" si="3"/>
        <v>38749</v>
      </c>
      <c r="C69" s="12">
        <v>3.5964999999999998</v>
      </c>
      <c r="D69" s="12">
        <v>2.5000000000000001E-3</v>
      </c>
      <c r="E69" s="12">
        <v>0.49</v>
      </c>
      <c r="F69" s="12">
        <v>0.14000000000000001</v>
      </c>
      <c r="G69" s="12">
        <v>0.24</v>
      </c>
      <c r="H69" s="12">
        <v>-0.22</v>
      </c>
      <c r="I69" s="12">
        <v>-7.0000000000000007E-2</v>
      </c>
      <c r="J69" s="12">
        <v>-0.14499999999999999</v>
      </c>
      <c r="K69" s="22">
        <v>-6.5000000000000002E-2</v>
      </c>
      <c r="L69" s="12">
        <v>0.248</v>
      </c>
      <c r="M69" s="12">
        <v>-0.43</v>
      </c>
      <c r="N69" s="12">
        <v>-0.3</v>
      </c>
      <c r="O69" s="12">
        <v>-0.13750000000000001</v>
      </c>
      <c r="P69" s="12">
        <v>0.28999999999999998</v>
      </c>
      <c r="Q69" s="12">
        <v>-7.4999999999999997E-2</v>
      </c>
    </row>
    <row r="70" spans="2:17" x14ac:dyDescent="0.2">
      <c r="B70" s="13">
        <f t="shared" si="3"/>
        <v>38777</v>
      </c>
      <c r="C70" s="12">
        <v>3.4645000000000001</v>
      </c>
      <c r="D70" s="12">
        <v>2.5000000000000001E-3</v>
      </c>
      <c r="E70" s="12">
        <v>0.49</v>
      </c>
      <c r="F70" s="12">
        <v>0.14000000000000001</v>
      </c>
      <c r="G70" s="12">
        <v>0.24</v>
      </c>
      <c r="H70" s="12">
        <v>-0.22</v>
      </c>
      <c r="I70" s="12">
        <v>-7.0000000000000007E-2</v>
      </c>
      <c r="J70" s="12">
        <v>-0.14499999999999999</v>
      </c>
      <c r="K70" s="22">
        <v>-6.5000000000000002E-2</v>
      </c>
      <c r="L70" s="12">
        <v>6.8000000000000005E-2</v>
      </c>
      <c r="M70" s="12">
        <v>-0.43</v>
      </c>
      <c r="N70" s="12">
        <v>-0.3</v>
      </c>
      <c r="O70" s="12">
        <v>-0.13500000000000001</v>
      </c>
      <c r="P70" s="12">
        <v>0.28999999999999998</v>
      </c>
      <c r="Q70" s="12">
        <v>-7.4999999999999997E-2</v>
      </c>
    </row>
    <row r="71" spans="2:17" x14ac:dyDescent="0.2">
      <c r="B71" s="13">
        <f t="shared" si="3"/>
        <v>38808</v>
      </c>
      <c r="C71" s="12">
        <v>3.2945000000000002</v>
      </c>
      <c r="D71" s="12">
        <v>2.5000000000000001E-3</v>
      </c>
      <c r="E71" s="12">
        <v>0.5</v>
      </c>
      <c r="F71" s="12">
        <v>0.03</v>
      </c>
      <c r="G71" s="12">
        <v>0.25</v>
      </c>
      <c r="H71" s="12">
        <v>-0.36</v>
      </c>
      <c r="I71" s="12">
        <v>-7.0000000000000007E-2</v>
      </c>
      <c r="J71" s="12">
        <v>-0.22500000000000001</v>
      </c>
      <c r="K71" s="22">
        <v>-6.5000000000000002E-2</v>
      </c>
      <c r="L71" s="12">
        <v>-0.25</v>
      </c>
      <c r="M71" s="12">
        <v>-0.48</v>
      </c>
      <c r="N71" s="12">
        <v>-0.44</v>
      </c>
      <c r="O71" s="12">
        <v>-0.14000000000000001</v>
      </c>
      <c r="P71" s="12">
        <v>0.3</v>
      </c>
      <c r="Q71" s="12">
        <v>-7.4999999999999997E-2</v>
      </c>
    </row>
    <row r="72" spans="2:17" x14ac:dyDescent="0.2">
      <c r="B72" s="13">
        <f t="shared" si="3"/>
        <v>38838</v>
      </c>
      <c r="C72" s="12">
        <v>3.2945000000000002</v>
      </c>
      <c r="D72" s="12">
        <v>2.5000000000000001E-3</v>
      </c>
      <c r="E72" s="12">
        <v>0.5</v>
      </c>
      <c r="F72" s="12">
        <v>0.03</v>
      </c>
      <c r="G72" s="12">
        <v>0.25</v>
      </c>
      <c r="H72" s="12">
        <v>-0.36</v>
      </c>
      <c r="I72" s="12">
        <v>-7.0000000000000007E-2</v>
      </c>
      <c r="J72" s="12">
        <v>-0.22500000000000001</v>
      </c>
      <c r="K72" s="22">
        <v>-6.5000000000000002E-2</v>
      </c>
      <c r="L72" s="12">
        <v>-0.25</v>
      </c>
      <c r="M72" s="12">
        <v>-0.48</v>
      </c>
      <c r="N72" s="12">
        <v>-0.44</v>
      </c>
      <c r="O72" s="12">
        <v>-0.14000000000000001</v>
      </c>
      <c r="P72" s="12">
        <v>0.3</v>
      </c>
      <c r="Q72" s="12">
        <v>-7.4999999999999997E-2</v>
      </c>
    </row>
    <row r="73" spans="2:17" x14ac:dyDescent="0.2">
      <c r="B73" s="13">
        <f t="shared" si="3"/>
        <v>38869</v>
      </c>
      <c r="C73" s="12">
        <v>3.3264999999999998</v>
      </c>
      <c r="D73" s="12">
        <v>2.5000000000000001E-3</v>
      </c>
      <c r="E73" s="12">
        <v>0.5</v>
      </c>
      <c r="F73" s="12">
        <v>0.03</v>
      </c>
      <c r="G73" s="12">
        <v>0.25</v>
      </c>
      <c r="H73" s="12">
        <v>-0.36</v>
      </c>
      <c r="I73" s="12">
        <v>-7.0000000000000007E-2</v>
      </c>
      <c r="J73" s="12">
        <v>-0.22500000000000001</v>
      </c>
      <c r="K73" s="22">
        <v>-6.5000000000000002E-2</v>
      </c>
      <c r="L73" s="12">
        <v>-0.25</v>
      </c>
      <c r="M73" s="12">
        <v>-0.48</v>
      </c>
      <c r="N73" s="12">
        <v>-0.44</v>
      </c>
      <c r="O73" s="12">
        <v>-0.14000000000000001</v>
      </c>
      <c r="P73" s="12">
        <v>0.3</v>
      </c>
      <c r="Q73" s="12">
        <v>-7.4999999999999997E-2</v>
      </c>
    </row>
    <row r="74" spans="2:17" x14ac:dyDescent="0.2">
      <c r="B74" s="13">
        <f t="shared" si="3"/>
        <v>38899</v>
      </c>
      <c r="C74" s="12">
        <v>3.3734999999999999</v>
      </c>
      <c r="D74" s="12">
        <v>2.5000000000000001E-3</v>
      </c>
      <c r="E74" s="12">
        <v>0.5</v>
      </c>
      <c r="F74" s="12">
        <v>0.03</v>
      </c>
      <c r="G74" s="12">
        <v>0.25</v>
      </c>
      <c r="H74" s="12">
        <v>-0.36</v>
      </c>
      <c r="I74" s="12">
        <v>-7.0000000000000007E-2</v>
      </c>
      <c r="J74" s="12">
        <v>-0.22500000000000001</v>
      </c>
      <c r="K74" s="22">
        <v>-6.5000000000000002E-2</v>
      </c>
      <c r="L74" s="12">
        <v>-0.25</v>
      </c>
      <c r="M74" s="12">
        <v>-0.48</v>
      </c>
      <c r="N74" s="12">
        <v>-0.44</v>
      </c>
      <c r="O74" s="12">
        <v>-0.14000000000000001</v>
      </c>
      <c r="P74" s="12">
        <v>0.3</v>
      </c>
      <c r="Q74" s="12">
        <v>-7.4999999999999997E-2</v>
      </c>
    </row>
    <row r="75" spans="2:17" x14ac:dyDescent="0.2">
      <c r="B75" s="13">
        <f t="shared" si="3"/>
        <v>38930</v>
      </c>
      <c r="C75" s="12">
        <v>3.4055</v>
      </c>
      <c r="D75" s="12">
        <v>2.5000000000000001E-3</v>
      </c>
      <c r="E75" s="12">
        <v>0.5</v>
      </c>
      <c r="F75" s="12">
        <v>0.03</v>
      </c>
      <c r="G75" s="12">
        <v>0.25</v>
      </c>
      <c r="H75" s="12">
        <v>-0.36</v>
      </c>
      <c r="I75" s="12">
        <v>-7.0000000000000007E-2</v>
      </c>
      <c r="J75" s="12">
        <v>-0.22500000000000001</v>
      </c>
      <c r="K75" s="22">
        <v>-6.5000000000000002E-2</v>
      </c>
      <c r="L75" s="12">
        <v>-0.25</v>
      </c>
      <c r="M75" s="12">
        <v>-0.48</v>
      </c>
      <c r="N75" s="12">
        <v>-0.44</v>
      </c>
      <c r="O75" s="12">
        <v>-0.14000000000000001</v>
      </c>
      <c r="P75" s="12">
        <v>0.3</v>
      </c>
      <c r="Q75" s="12">
        <v>-7.4999999999999997E-2</v>
      </c>
    </row>
    <row r="76" spans="2:17" x14ac:dyDescent="0.2">
      <c r="B76" s="13">
        <f t="shared" si="3"/>
        <v>38961</v>
      </c>
      <c r="C76" s="12">
        <v>3.4165000000000001</v>
      </c>
      <c r="D76" s="12">
        <v>2.5000000000000001E-3</v>
      </c>
      <c r="E76" s="12">
        <v>0.5</v>
      </c>
      <c r="F76" s="12">
        <v>0.03</v>
      </c>
      <c r="G76" s="12">
        <v>0.25</v>
      </c>
      <c r="H76" s="12">
        <v>-0.36</v>
      </c>
      <c r="I76" s="12">
        <v>-7.0000000000000007E-2</v>
      </c>
      <c r="J76" s="12">
        <v>-0.22500000000000001</v>
      </c>
      <c r="K76" s="22">
        <v>-6.5000000000000002E-2</v>
      </c>
      <c r="L76" s="12">
        <v>-0.25</v>
      </c>
      <c r="M76" s="12">
        <v>-0.48</v>
      </c>
      <c r="N76" s="12">
        <v>-0.44</v>
      </c>
      <c r="O76" s="12">
        <v>-0.14000000000000001</v>
      </c>
      <c r="P76" s="12">
        <v>0.3</v>
      </c>
      <c r="Q76" s="12">
        <v>-7.4999999999999997E-2</v>
      </c>
    </row>
    <row r="77" spans="2:17" x14ac:dyDescent="0.2">
      <c r="B77" s="13">
        <f t="shared" si="3"/>
        <v>38991</v>
      </c>
      <c r="C77" s="12">
        <v>3.4264999999999999</v>
      </c>
      <c r="D77" s="12">
        <v>2.5000000000000001E-3</v>
      </c>
      <c r="E77" s="12">
        <v>0.5</v>
      </c>
      <c r="F77" s="12">
        <v>0.03</v>
      </c>
      <c r="G77" s="12">
        <v>0.25</v>
      </c>
      <c r="H77" s="12">
        <v>-0.36</v>
      </c>
      <c r="I77" s="12">
        <v>-7.0000000000000007E-2</v>
      </c>
      <c r="J77" s="12">
        <v>-0.22500000000000001</v>
      </c>
      <c r="K77" s="22">
        <v>-6.5000000000000002E-2</v>
      </c>
      <c r="L77" s="12">
        <v>-0.25</v>
      </c>
      <c r="M77" s="12">
        <v>-0.48</v>
      </c>
      <c r="N77" s="12">
        <v>-0.44</v>
      </c>
      <c r="O77" s="12">
        <v>-0.14000000000000001</v>
      </c>
      <c r="P77" s="12">
        <v>0.3</v>
      </c>
      <c r="Q77" s="12">
        <v>-7.4999999999999997E-2</v>
      </c>
    </row>
    <row r="78" spans="2:17" x14ac:dyDescent="0.2">
      <c r="B78" s="13">
        <f t="shared" si="3"/>
        <v>39022</v>
      </c>
      <c r="C78" s="12">
        <v>3.5834999999999999</v>
      </c>
      <c r="D78" s="12">
        <v>2.5000000000000001E-3</v>
      </c>
      <c r="E78" s="12">
        <v>0.49</v>
      </c>
      <c r="F78" s="12">
        <v>0.14000000000000001</v>
      </c>
      <c r="G78" s="12">
        <v>0.24</v>
      </c>
      <c r="H78" s="12">
        <v>-0.21</v>
      </c>
      <c r="I78" s="12">
        <v>-7.0000000000000007E-2</v>
      </c>
      <c r="J78" s="12">
        <v>-0.14499999999999999</v>
      </c>
      <c r="K78" s="22">
        <v>-6.5000000000000002E-2</v>
      </c>
      <c r="L78" s="12">
        <v>0.248</v>
      </c>
      <c r="M78" s="12">
        <v>-0.43</v>
      </c>
      <c r="N78" s="12">
        <v>-0.28999999999999998</v>
      </c>
      <c r="O78" s="12">
        <v>-0.14000000000000001</v>
      </c>
      <c r="P78" s="12">
        <v>0.28999999999999998</v>
      </c>
      <c r="Q78" s="12">
        <v>-7.4999999999999997E-2</v>
      </c>
    </row>
    <row r="79" spans="2:17" x14ac:dyDescent="0.2">
      <c r="B79" s="13">
        <f t="shared" si="3"/>
        <v>39052</v>
      </c>
      <c r="C79" s="12">
        <v>3.7605</v>
      </c>
      <c r="D79" s="12">
        <v>2.5000000000000001E-3</v>
      </c>
      <c r="E79" s="12">
        <v>0.49</v>
      </c>
      <c r="F79" s="12">
        <v>0.14000000000000001</v>
      </c>
      <c r="G79" s="12">
        <v>0.24</v>
      </c>
      <c r="H79" s="12">
        <v>-0.21</v>
      </c>
      <c r="I79" s="12">
        <v>-7.0000000000000007E-2</v>
      </c>
      <c r="J79" s="12">
        <v>-0.14499999999999999</v>
      </c>
      <c r="K79" s="22">
        <v>-6.5000000000000002E-2</v>
      </c>
      <c r="L79" s="12">
        <v>0.308</v>
      </c>
      <c r="M79" s="12">
        <v>-0.43</v>
      </c>
      <c r="N79" s="12">
        <v>-0.28999999999999998</v>
      </c>
      <c r="O79" s="12">
        <v>-0.14249999999999999</v>
      </c>
      <c r="P79" s="12">
        <v>0.28999999999999998</v>
      </c>
      <c r="Q79" s="12">
        <v>-7.4999999999999997E-2</v>
      </c>
    </row>
    <row r="80" spans="2:17" x14ac:dyDescent="0.2">
      <c r="B80" s="13">
        <f t="shared" si="3"/>
        <v>39083</v>
      </c>
      <c r="C80" s="12">
        <v>3.8005</v>
      </c>
      <c r="D80" s="12">
        <v>2.5000000000000001E-3</v>
      </c>
      <c r="E80" s="12">
        <v>0.49</v>
      </c>
      <c r="F80" s="12">
        <v>0.14000000000000001</v>
      </c>
      <c r="G80" s="12">
        <v>0.24</v>
      </c>
      <c r="H80" s="12">
        <v>-0.21</v>
      </c>
      <c r="I80" s="12">
        <v>-7.0000000000000007E-2</v>
      </c>
      <c r="J80" s="12">
        <v>-0.14499999999999999</v>
      </c>
      <c r="K80" s="22">
        <v>-0.06</v>
      </c>
      <c r="L80" s="12">
        <v>0.378</v>
      </c>
      <c r="M80" s="12">
        <v>-0.43</v>
      </c>
      <c r="N80" s="12">
        <v>-0.28999999999999998</v>
      </c>
      <c r="O80" s="12">
        <v>-0.14499999999999999</v>
      </c>
      <c r="P80" s="12">
        <v>0.28999999999999998</v>
      </c>
      <c r="Q80" s="12">
        <v>-7.0000000000000007E-2</v>
      </c>
    </row>
    <row r="81" spans="2:17" x14ac:dyDescent="0.2">
      <c r="B81" s="13">
        <f t="shared" ref="B81:B107" si="4">EOMONTH(B80,0)+1</f>
        <v>39114</v>
      </c>
      <c r="C81" s="12">
        <v>3.6865000000000001</v>
      </c>
      <c r="D81" s="12">
        <v>2.5000000000000001E-3</v>
      </c>
      <c r="E81" s="12">
        <v>0.49</v>
      </c>
      <c r="F81" s="12">
        <v>0.14000000000000001</v>
      </c>
      <c r="G81" s="12">
        <v>0.24</v>
      </c>
      <c r="H81" s="12">
        <v>-0.21</v>
      </c>
      <c r="I81" s="12">
        <v>-7.0000000000000007E-2</v>
      </c>
      <c r="J81" s="12">
        <v>-0.14499999999999999</v>
      </c>
      <c r="K81" s="22">
        <v>-0.06</v>
      </c>
      <c r="L81" s="12">
        <v>0.248</v>
      </c>
      <c r="M81" s="12">
        <v>-0.43</v>
      </c>
      <c r="N81" s="12">
        <v>-0.28999999999999998</v>
      </c>
      <c r="O81" s="12">
        <v>-0.13750000000000001</v>
      </c>
      <c r="P81" s="12">
        <v>0.28999999999999998</v>
      </c>
      <c r="Q81" s="12">
        <v>-7.0000000000000007E-2</v>
      </c>
    </row>
    <row r="82" spans="2:17" x14ac:dyDescent="0.2">
      <c r="B82" s="13">
        <f t="shared" si="4"/>
        <v>39142</v>
      </c>
      <c r="C82" s="12">
        <v>3.5545</v>
      </c>
      <c r="D82" s="12">
        <v>2.5000000000000001E-3</v>
      </c>
      <c r="E82" s="12">
        <v>0.49</v>
      </c>
      <c r="F82" s="12">
        <v>0.14000000000000001</v>
      </c>
      <c r="G82" s="12">
        <v>0.24</v>
      </c>
      <c r="H82" s="12">
        <v>-0.21</v>
      </c>
      <c r="I82" s="12">
        <v>-7.0000000000000007E-2</v>
      </c>
      <c r="J82" s="12">
        <v>-0.14499999999999999</v>
      </c>
      <c r="K82" s="22">
        <v>-0.06</v>
      </c>
      <c r="L82" s="12">
        <v>6.8000000000000005E-2</v>
      </c>
      <c r="M82" s="12">
        <v>-0.43</v>
      </c>
      <c r="N82" s="12">
        <v>-0.28999999999999998</v>
      </c>
      <c r="O82" s="12">
        <v>-0.13500000000000001</v>
      </c>
      <c r="P82" s="12">
        <v>0.28999999999999998</v>
      </c>
      <c r="Q82" s="12">
        <v>-7.0000000000000007E-2</v>
      </c>
    </row>
    <row r="83" spans="2:17" x14ac:dyDescent="0.2">
      <c r="B83" s="13">
        <f t="shared" si="4"/>
        <v>39173</v>
      </c>
      <c r="C83" s="12">
        <v>3.3845000000000001</v>
      </c>
      <c r="D83" s="12">
        <v>2.5000000000000001E-3</v>
      </c>
      <c r="E83" s="12">
        <v>0.5</v>
      </c>
      <c r="F83" s="12">
        <v>0.03</v>
      </c>
      <c r="G83" s="12">
        <v>0.25</v>
      </c>
      <c r="H83" s="12">
        <v>-0.36</v>
      </c>
      <c r="I83" s="12">
        <v>-7.0000000000000007E-2</v>
      </c>
      <c r="J83" s="12">
        <v>-0.22500000000000001</v>
      </c>
      <c r="K83" s="22">
        <v>-0.06</v>
      </c>
      <c r="L83" s="12">
        <v>-0.25</v>
      </c>
      <c r="M83" s="12">
        <v>-0.48</v>
      </c>
      <c r="N83" s="12">
        <v>-0.44</v>
      </c>
      <c r="O83" s="12">
        <v>-0.14000000000000001</v>
      </c>
      <c r="P83" s="12">
        <v>0.3</v>
      </c>
      <c r="Q83" s="12">
        <v>-7.0000000000000007E-2</v>
      </c>
    </row>
    <row r="84" spans="2:17" x14ac:dyDescent="0.2">
      <c r="B84" s="13">
        <f t="shared" si="4"/>
        <v>39203</v>
      </c>
      <c r="C84" s="12">
        <v>3.3845000000000001</v>
      </c>
      <c r="D84" s="12">
        <v>2.5000000000000001E-3</v>
      </c>
      <c r="E84" s="12">
        <v>0.5</v>
      </c>
      <c r="F84" s="12">
        <v>0.03</v>
      </c>
      <c r="G84" s="12">
        <v>0.25</v>
      </c>
      <c r="H84" s="12">
        <v>-0.36</v>
      </c>
      <c r="I84" s="12">
        <v>-7.0000000000000007E-2</v>
      </c>
      <c r="J84" s="12">
        <v>-0.22500000000000001</v>
      </c>
      <c r="K84" s="22">
        <v>-0.06</v>
      </c>
      <c r="L84" s="12">
        <v>-0.25</v>
      </c>
      <c r="M84" s="12">
        <v>-0.48</v>
      </c>
      <c r="N84" s="12">
        <v>-0.44</v>
      </c>
      <c r="O84" s="12">
        <v>-0.14000000000000001</v>
      </c>
      <c r="P84" s="12">
        <v>0.3</v>
      </c>
      <c r="Q84" s="12">
        <v>-7.0000000000000007E-2</v>
      </c>
    </row>
    <row r="85" spans="2:17" x14ac:dyDescent="0.2">
      <c r="B85" s="13">
        <f t="shared" si="4"/>
        <v>39234</v>
      </c>
      <c r="C85" s="12">
        <v>3.4165000000000001</v>
      </c>
      <c r="D85" s="12">
        <v>2.5000000000000001E-3</v>
      </c>
      <c r="E85" s="12">
        <v>0.5</v>
      </c>
      <c r="F85" s="12">
        <v>0.03</v>
      </c>
      <c r="G85" s="12">
        <v>0.25</v>
      </c>
      <c r="H85" s="12">
        <v>-0.36</v>
      </c>
      <c r="I85" s="12">
        <v>-7.0000000000000007E-2</v>
      </c>
      <c r="J85" s="12">
        <v>-0.22500000000000001</v>
      </c>
      <c r="K85" s="22">
        <v>-0.06</v>
      </c>
      <c r="L85" s="12">
        <v>-0.25</v>
      </c>
      <c r="M85" s="12">
        <v>-0.48</v>
      </c>
      <c r="N85" s="12">
        <v>-0.44</v>
      </c>
      <c r="O85" s="12">
        <v>-0.14000000000000001</v>
      </c>
      <c r="P85" s="12">
        <v>0.3</v>
      </c>
      <c r="Q85" s="12">
        <v>-7.0000000000000007E-2</v>
      </c>
    </row>
    <row r="86" spans="2:17" x14ac:dyDescent="0.2">
      <c r="B86" s="13">
        <f t="shared" si="4"/>
        <v>39264</v>
      </c>
      <c r="C86" s="12">
        <v>3.4634999999999998</v>
      </c>
      <c r="D86" s="12">
        <v>2.5000000000000001E-3</v>
      </c>
      <c r="E86" s="12">
        <v>0.5</v>
      </c>
      <c r="F86" s="12">
        <v>0.03</v>
      </c>
      <c r="G86" s="12">
        <v>0.25</v>
      </c>
      <c r="H86" s="12">
        <v>-0.36</v>
      </c>
      <c r="I86" s="12">
        <v>-7.0000000000000007E-2</v>
      </c>
      <c r="J86" s="12">
        <v>-0.22500000000000001</v>
      </c>
      <c r="K86" s="22">
        <v>-0.06</v>
      </c>
      <c r="L86" s="12">
        <v>-0.25</v>
      </c>
      <c r="M86" s="12">
        <v>-0.48</v>
      </c>
      <c r="N86" s="12">
        <v>-0.44</v>
      </c>
      <c r="O86" s="12">
        <v>-0.14000000000000001</v>
      </c>
      <c r="P86" s="12">
        <v>0.3</v>
      </c>
      <c r="Q86" s="12">
        <v>-7.0000000000000007E-2</v>
      </c>
    </row>
    <row r="87" spans="2:17" x14ac:dyDescent="0.2">
      <c r="B87" s="13">
        <f t="shared" si="4"/>
        <v>39295</v>
      </c>
      <c r="C87" s="12">
        <v>3.4954999999999998</v>
      </c>
      <c r="D87" s="12">
        <v>2.5000000000000001E-3</v>
      </c>
      <c r="E87" s="12">
        <v>0.5</v>
      </c>
      <c r="F87" s="12">
        <v>0.03</v>
      </c>
      <c r="G87" s="12">
        <v>0.25</v>
      </c>
      <c r="H87" s="12">
        <v>-0.36</v>
      </c>
      <c r="I87" s="12">
        <v>-7.0000000000000007E-2</v>
      </c>
      <c r="J87" s="12">
        <v>-0.22500000000000001</v>
      </c>
      <c r="K87" s="22">
        <v>-0.06</v>
      </c>
      <c r="L87" s="12">
        <v>-0.25</v>
      </c>
      <c r="M87" s="12">
        <v>-0.48</v>
      </c>
      <c r="N87" s="12">
        <v>-0.44</v>
      </c>
      <c r="O87" s="12">
        <v>-0.14000000000000001</v>
      </c>
      <c r="P87" s="12">
        <v>0.3</v>
      </c>
      <c r="Q87" s="12">
        <v>-7.0000000000000007E-2</v>
      </c>
    </row>
    <row r="88" spans="2:17" x14ac:dyDescent="0.2">
      <c r="B88" s="13">
        <f t="shared" si="4"/>
        <v>39326</v>
      </c>
      <c r="C88" s="12">
        <v>3.5065</v>
      </c>
      <c r="D88" s="12">
        <v>2.5000000000000001E-3</v>
      </c>
      <c r="E88" s="12">
        <v>0.5</v>
      </c>
      <c r="F88" s="12">
        <v>0.03</v>
      </c>
      <c r="G88" s="12">
        <v>0.25</v>
      </c>
      <c r="H88" s="12">
        <v>-0.36</v>
      </c>
      <c r="I88" s="12">
        <v>-7.0000000000000007E-2</v>
      </c>
      <c r="J88" s="12">
        <v>-0.22500000000000001</v>
      </c>
      <c r="K88" s="22">
        <v>-0.06</v>
      </c>
      <c r="L88" s="12">
        <v>-0.25</v>
      </c>
      <c r="M88" s="12">
        <v>-0.48</v>
      </c>
      <c r="N88" s="12">
        <v>-0.44</v>
      </c>
      <c r="O88" s="12">
        <v>-0.14000000000000001</v>
      </c>
      <c r="P88" s="12">
        <v>0.3</v>
      </c>
      <c r="Q88" s="12">
        <v>-7.0000000000000007E-2</v>
      </c>
    </row>
    <row r="89" spans="2:17" x14ac:dyDescent="0.2">
      <c r="B89" s="13">
        <f t="shared" si="4"/>
        <v>39356</v>
      </c>
      <c r="C89" s="12">
        <v>3.5165000000000002</v>
      </c>
      <c r="D89" s="12">
        <v>2.5000000000000001E-3</v>
      </c>
      <c r="E89" s="12">
        <v>0.5</v>
      </c>
      <c r="F89" s="12">
        <v>0.03</v>
      </c>
      <c r="G89" s="12">
        <v>0.25</v>
      </c>
      <c r="H89" s="12">
        <v>-0.36</v>
      </c>
      <c r="I89" s="12">
        <v>-7.0000000000000007E-2</v>
      </c>
      <c r="J89" s="12">
        <v>-0.22500000000000001</v>
      </c>
      <c r="K89" s="22">
        <v>-0.06</v>
      </c>
      <c r="L89" s="12">
        <v>-0.25</v>
      </c>
      <c r="M89" s="12">
        <v>-0.48</v>
      </c>
      <c r="N89" s="12">
        <v>-0.44</v>
      </c>
      <c r="O89" s="12">
        <v>-0.14000000000000001</v>
      </c>
      <c r="P89" s="12">
        <v>0.3</v>
      </c>
      <c r="Q89" s="12">
        <v>-7.0000000000000007E-2</v>
      </c>
    </row>
    <row r="90" spans="2:17" x14ac:dyDescent="0.2">
      <c r="B90" s="13">
        <f t="shared" si="4"/>
        <v>39387</v>
      </c>
      <c r="C90" s="12">
        <v>3.6735000000000002</v>
      </c>
      <c r="D90" s="12">
        <v>2.5000000000000001E-3</v>
      </c>
      <c r="E90" s="12">
        <v>0.49</v>
      </c>
      <c r="F90" s="12">
        <v>0.14000000000000001</v>
      </c>
      <c r="G90" s="12">
        <v>0.24</v>
      </c>
      <c r="H90" s="12">
        <v>-0.2</v>
      </c>
      <c r="I90" s="12">
        <v>-7.0000000000000007E-2</v>
      </c>
      <c r="J90" s="12">
        <v>-0.14499999999999999</v>
      </c>
      <c r="K90" s="22">
        <v>-0.06</v>
      </c>
      <c r="L90" s="12">
        <v>0.248</v>
      </c>
      <c r="M90" s="12">
        <v>-0.47499999999999998</v>
      </c>
      <c r="N90" s="12">
        <v>-0.28000000000000003</v>
      </c>
      <c r="O90" s="12">
        <v>-0.14000000000000001</v>
      </c>
      <c r="P90" s="12">
        <v>0.28999999999999998</v>
      </c>
      <c r="Q90" s="12">
        <v>-7.0000000000000007E-2</v>
      </c>
    </row>
    <row r="91" spans="2:17" x14ac:dyDescent="0.2">
      <c r="B91" s="13">
        <f t="shared" si="4"/>
        <v>39417</v>
      </c>
      <c r="C91" s="12">
        <v>3.8504999999999998</v>
      </c>
      <c r="D91" s="12">
        <v>2.5000000000000001E-3</v>
      </c>
      <c r="E91" s="12">
        <v>0.49</v>
      </c>
      <c r="F91" s="12">
        <v>0.14000000000000001</v>
      </c>
      <c r="G91" s="12">
        <v>0.24</v>
      </c>
      <c r="H91" s="12">
        <v>-0.2</v>
      </c>
      <c r="I91" s="12">
        <v>-7.0000000000000007E-2</v>
      </c>
      <c r="J91" s="12">
        <v>-0.14499999999999999</v>
      </c>
      <c r="K91" s="22">
        <v>-0.06</v>
      </c>
      <c r="L91" s="12">
        <v>0.308</v>
      </c>
      <c r="M91" s="12">
        <v>-0.47499999999999998</v>
      </c>
      <c r="N91" s="12">
        <v>-0.28000000000000003</v>
      </c>
      <c r="O91" s="12">
        <v>-0.14249999999999999</v>
      </c>
      <c r="P91" s="12">
        <v>0.28999999999999998</v>
      </c>
      <c r="Q91" s="12">
        <v>-7.0000000000000007E-2</v>
      </c>
    </row>
    <row r="92" spans="2:17" x14ac:dyDescent="0.2">
      <c r="B92" s="13">
        <f t="shared" si="4"/>
        <v>39448</v>
      </c>
      <c r="C92" s="12">
        <v>3.8929999999999998</v>
      </c>
      <c r="D92" s="12">
        <v>2.5000000000000001E-3</v>
      </c>
      <c r="E92" s="12">
        <v>0.49</v>
      </c>
      <c r="F92" s="12">
        <v>0.14000000000000001</v>
      </c>
      <c r="G92" s="12">
        <v>0.24</v>
      </c>
      <c r="H92" s="12">
        <v>-0.2</v>
      </c>
      <c r="I92" s="12">
        <v>-7.0000000000000007E-2</v>
      </c>
      <c r="J92" s="12">
        <v>-0.14499999999999999</v>
      </c>
      <c r="K92" s="22">
        <v>-0.06</v>
      </c>
      <c r="L92" s="12">
        <v>0.378</v>
      </c>
      <c r="M92" s="12">
        <v>-0.47499999999999998</v>
      </c>
      <c r="N92" s="12">
        <v>-0.28000000000000003</v>
      </c>
      <c r="O92" s="12">
        <v>-0.14499999999999999</v>
      </c>
      <c r="P92" s="12">
        <v>0.28999999999999998</v>
      </c>
      <c r="Q92" s="12">
        <v>-7.0000000000000007E-2</v>
      </c>
    </row>
    <row r="93" spans="2:17" x14ac:dyDescent="0.2">
      <c r="B93" s="13">
        <f t="shared" si="4"/>
        <v>39479</v>
      </c>
      <c r="C93" s="12">
        <v>3.7789999999999999</v>
      </c>
      <c r="D93" s="12">
        <v>2.5000000000000001E-3</v>
      </c>
      <c r="E93" s="12">
        <v>0.49</v>
      </c>
      <c r="F93" s="12">
        <v>0.14000000000000001</v>
      </c>
      <c r="G93" s="12">
        <v>0.24</v>
      </c>
      <c r="H93" s="12">
        <v>-0.2</v>
      </c>
      <c r="I93" s="12">
        <v>-7.0000000000000007E-2</v>
      </c>
      <c r="J93" s="12">
        <v>-0.14499999999999999</v>
      </c>
      <c r="K93" s="22">
        <v>-0.06</v>
      </c>
      <c r="L93" s="12">
        <v>0.248</v>
      </c>
      <c r="M93" s="12">
        <v>-0.47499999999999998</v>
      </c>
      <c r="N93" s="12">
        <v>-0.28000000000000003</v>
      </c>
      <c r="O93" s="12">
        <v>-0.13750000000000001</v>
      </c>
      <c r="P93" s="12">
        <v>0.28999999999999998</v>
      </c>
      <c r="Q93" s="12">
        <v>-7.0000000000000007E-2</v>
      </c>
    </row>
    <row r="94" spans="2:17" x14ac:dyDescent="0.2">
      <c r="B94" s="13">
        <f t="shared" si="4"/>
        <v>39508</v>
      </c>
      <c r="C94" s="12">
        <v>3.6469999999999998</v>
      </c>
      <c r="D94" s="12">
        <v>2.5000000000000001E-3</v>
      </c>
      <c r="E94" s="12">
        <v>0.49</v>
      </c>
      <c r="F94" s="12">
        <v>0.14000000000000001</v>
      </c>
      <c r="G94" s="12">
        <v>0.24</v>
      </c>
      <c r="H94" s="12">
        <v>-0.2</v>
      </c>
      <c r="I94" s="12">
        <v>-7.0000000000000007E-2</v>
      </c>
      <c r="J94" s="12">
        <v>-0.14499999999999999</v>
      </c>
      <c r="K94" s="22">
        <v>-0.06</v>
      </c>
      <c r="L94" s="12">
        <v>6.8000000000000005E-2</v>
      </c>
      <c r="M94" s="12">
        <v>-0.47499999999999998</v>
      </c>
      <c r="N94" s="12">
        <v>-0.28000000000000003</v>
      </c>
      <c r="O94" s="12">
        <v>-0.13500000000000001</v>
      </c>
      <c r="P94" s="12">
        <v>0.28999999999999998</v>
      </c>
      <c r="Q94" s="12">
        <v>-7.0000000000000007E-2</v>
      </c>
    </row>
    <row r="95" spans="2:17" x14ac:dyDescent="0.2">
      <c r="B95" s="13">
        <f t="shared" si="4"/>
        <v>39539</v>
      </c>
      <c r="C95" s="12">
        <v>3.4769999999999999</v>
      </c>
      <c r="D95" s="12">
        <v>2.5000000000000001E-3</v>
      </c>
      <c r="E95" s="12">
        <v>0.5</v>
      </c>
      <c r="F95" s="12">
        <v>0.03</v>
      </c>
      <c r="G95" s="12">
        <v>0.25</v>
      </c>
      <c r="H95" s="12">
        <v>-0.36</v>
      </c>
      <c r="I95" s="12">
        <v>-7.0000000000000007E-2</v>
      </c>
      <c r="J95" s="12">
        <v>-0.22500000000000001</v>
      </c>
      <c r="K95" s="22">
        <v>-0.06</v>
      </c>
      <c r="L95" s="12">
        <v>-0.25</v>
      </c>
      <c r="M95" s="12">
        <v>-0.52</v>
      </c>
      <c r="N95" s="12">
        <v>-0.44</v>
      </c>
      <c r="O95" s="12">
        <v>-0.14000000000000001</v>
      </c>
      <c r="P95" s="12">
        <v>0.3</v>
      </c>
      <c r="Q95" s="12">
        <v>-7.0000000000000007E-2</v>
      </c>
    </row>
    <row r="96" spans="2:17" x14ac:dyDescent="0.2">
      <c r="B96" s="13">
        <f t="shared" si="4"/>
        <v>39569</v>
      </c>
      <c r="C96" s="12">
        <v>3.4769999999999999</v>
      </c>
      <c r="D96" s="12">
        <v>2.5000000000000001E-3</v>
      </c>
      <c r="E96" s="12">
        <v>0.5</v>
      </c>
      <c r="F96" s="12">
        <v>0.03</v>
      </c>
      <c r="G96" s="12">
        <v>0.25</v>
      </c>
      <c r="H96" s="12">
        <v>-0.36</v>
      </c>
      <c r="I96" s="12">
        <v>-7.0000000000000007E-2</v>
      </c>
      <c r="J96" s="12">
        <v>-0.22500000000000001</v>
      </c>
      <c r="K96" s="22">
        <v>-0.06</v>
      </c>
      <c r="L96" s="12">
        <v>-0.25</v>
      </c>
      <c r="M96" s="12">
        <v>-0.52</v>
      </c>
      <c r="N96" s="12">
        <v>-0.44</v>
      </c>
      <c r="O96" s="12">
        <v>-0.14000000000000001</v>
      </c>
      <c r="P96" s="12">
        <v>0.3</v>
      </c>
      <c r="Q96" s="12">
        <v>-7.0000000000000007E-2</v>
      </c>
    </row>
    <row r="97" spans="2:17" x14ac:dyDescent="0.2">
      <c r="B97" s="13">
        <f t="shared" si="4"/>
        <v>39600</v>
      </c>
      <c r="C97" s="12">
        <v>3.5089999999999999</v>
      </c>
      <c r="D97" s="12">
        <v>2.5000000000000001E-3</v>
      </c>
      <c r="E97" s="12">
        <v>0.5</v>
      </c>
      <c r="F97" s="12">
        <v>0.03</v>
      </c>
      <c r="G97" s="12">
        <v>0.25</v>
      </c>
      <c r="H97" s="12">
        <v>-0.36</v>
      </c>
      <c r="I97" s="12">
        <v>-7.0000000000000007E-2</v>
      </c>
      <c r="J97" s="12">
        <v>-0.22500000000000001</v>
      </c>
      <c r="K97" s="22">
        <v>-0.06</v>
      </c>
      <c r="L97" s="12">
        <v>-0.25</v>
      </c>
      <c r="M97" s="12">
        <v>-0.52</v>
      </c>
      <c r="N97" s="12">
        <v>-0.44</v>
      </c>
      <c r="O97" s="12">
        <v>-0.14000000000000001</v>
      </c>
      <c r="P97" s="12">
        <v>0.3</v>
      </c>
      <c r="Q97" s="12">
        <v>-7.0000000000000007E-2</v>
      </c>
    </row>
    <row r="98" spans="2:17" x14ac:dyDescent="0.2">
      <c r="B98" s="13">
        <f t="shared" si="4"/>
        <v>39630</v>
      </c>
      <c r="C98" s="12">
        <v>3.556</v>
      </c>
      <c r="D98" s="12">
        <v>2.5000000000000001E-3</v>
      </c>
      <c r="E98" s="12">
        <v>0.5</v>
      </c>
      <c r="F98" s="12">
        <v>0.03</v>
      </c>
      <c r="G98" s="12">
        <v>0.25</v>
      </c>
      <c r="H98" s="12">
        <v>-0.36</v>
      </c>
      <c r="I98" s="12">
        <v>-7.0000000000000007E-2</v>
      </c>
      <c r="J98" s="12">
        <v>-0.22500000000000001</v>
      </c>
      <c r="K98" s="22">
        <v>-0.06</v>
      </c>
      <c r="L98" s="12">
        <v>-0.25</v>
      </c>
      <c r="M98" s="12">
        <v>-0.52</v>
      </c>
      <c r="N98" s="12">
        <v>-0.44</v>
      </c>
      <c r="O98" s="12">
        <v>-0.14000000000000001</v>
      </c>
      <c r="P98" s="12">
        <v>0.3</v>
      </c>
      <c r="Q98" s="12">
        <v>-7.0000000000000007E-2</v>
      </c>
    </row>
    <row r="99" spans="2:17" x14ac:dyDescent="0.2">
      <c r="B99" s="13">
        <f t="shared" si="4"/>
        <v>39661</v>
      </c>
      <c r="C99" s="12">
        <v>3.5880000000000001</v>
      </c>
      <c r="D99" s="12">
        <v>2.5000000000000001E-3</v>
      </c>
      <c r="E99" s="12">
        <v>0.5</v>
      </c>
      <c r="F99" s="12">
        <v>0.03</v>
      </c>
      <c r="G99" s="12">
        <v>0.25</v>
      </c>
      <c r="H99" s="12">
        <v>-0.36</v>
      </c>
      <c r="I99" s="12">
        <v>-7.0000000000000007E-2</v>
      </c>
      <c r="J99" s="12">
        <v>-0.22500000000000001</v>
      </c>
      <c r="K99" s="22">
        <v>-0.06</v>
      </c>
      <c r="L99" s="12">
        <v>-0.25</v>
      </c>
      <c r="M99" s="12">
        <v>-0.52</v>
      </c>
      <c r="N99" s="12">
        <v>-0.44</v>
      </c>
      <c r="O99" s="12">
        <v>-0.14000000000000001</v>
      </c>
      <c r="P99" s="12">
        <v>0.3</v>
      </c>
      <c r="Q99" s="12">
        <v>-7.0000000000000007E-2</v>
      </c>
    </row>
    <row r="100" spans="2:17" x14ac:dyDescent="0.2">
      <c r="B100" s="13">
        <f t="shared" si="4"/>
        <v>39692</v>
      </c>
      <c r="C100" s="12">
        <v>3.5990000000000002</v>
      </c>
      <c r="D100" s="12">
        <v>2.5000000000000001E-3</v>
      </c>
      <c r="E100" s="12">
        <v>0.5</v>
      </c>
      <c r="F100" s="12">
        <v>0.03</v>
      </c>
      <c r="G100" s="12">
        <v>0.25</v>
      </c>
      <c r="H100" s="12">
        <v>-0.36</v>
      </c>
      <c r="I100" s="12">
        <v>-7.0000000000000007E-2</v>
      </c>
      <c r="J100" s="12">
        <v>-0.22500000000000001</v>
      </c>
      <c r="K100" s="22">
        <v>-0.06</v>
      </c>
      <c r="L100" s="12">
        <v>-0.25</v>
      </c>
      <c r="M100" s="12">
        <v>-0.52</v>
      </c>
      <c r="N100" s="12">
        <v>-0.44</v>
      </c>
      <c r="O100" s="12">
        <v>-0.14000000000000001</v>
      </c>
      <c r="P100" s="12">
        <v>0.3</v>
      </c>
      <c r="Q100" s="12">
        <v>-7.0000000000000007E-2</v>
      </c>
    </row>
    <row r="101" spans="2:17" x14ac:dyDescent="0.2">
      <c r="B101" s="13">
        <f t="shared" si="4"/>
        <v>39722</v>
      </c>
      <c r="C101" s="12">
        <v>3.609</v>
      </c>
      <c r="D101" s="12">
        <v>2.5000000000000001E-3</v>
      </c>
      <c r="E101" s="12">
        <v>0.5</v>
      </c>
      <c r="F101" s="12">
        <v>0.03</v>
      </c>
      <c r="G101" s="12">
        <v>0.25</v>
      </c>
      <c r="H101" s="12">
        <v>-0.36</v>
      </c>
      <c r="I101" s="12">
        <v>-7.0000000000000007E-2</v>
      </c>
      <c r="J101" s="12">
        <v>-0.22500000000000001</v>
      </c>
      <c r="K101" s="22">
        <v>-0.06</v>
      </c>
      <c r="L101" s="12">
        <v>-0.25</v>
      </c>
      <c r="M101" s="12">
        <v>-0.52</v>
      </c>
      <c r="N101" s="12">
        <v>-0.44</v>
      </c>
      <c r="O101" s="12">
        <v>-0.14000000000000001</v>
      </c>
      <c r="P101" s="12">
        <v>0.3</v>
      </c>
      <c r="Q101" s="12">
        <v>-7.0000000000000007E-2</v>
      </c>
    </row>
    <row r="102" spans="2:17" x14ac:dyDescent="0.2">
      <c r="B102" s="13">
        <f t="shared" si="4"/>
        <v>39753</v>
      </c>
      <c r="C102" s="12">
        <v>3.766</v>
      </c>
      <c r="D102" s="12">
        <v>2.5000000000000001E-3</v>
      </c>
      <c r="E102" s="12">
        <v>0.52</v>
      </c>
      <c r="F102" s="12">
        <v>0</v>
      </c>
      <c r="G102" s="12">
        <v>0.24</v>
      </c>
      <c r="H102" s="12">
        <v>-0.2</v>
      </c>
      <c r="I102" s="12">
        <v>-7.0000000000000007E-2</v>
      </c>
      <c r="J102" s="12">
        <v>-0.14499999999999999</v>
      </c>
      <c r="K102" s="22">
        <v>-0.06</v>
      </c>
      <c r="L102" s="12">
        <v>0.248</v>
      </c>
      <c r="M102" s="12">
        <v>-0.48</v>
      </c>
      <c r="N102" s="12">
        <v>-0.28000000000000003</v>
      </c>
      <c r="O102" s="12">
        <v>-0.14000000000000001</v>
      </c>
      <c r="P102" s="12">
        <v>0.32</v>
      </c>
      <c r="Q102" s="12">
        <v>-7.0000000000000007E-2</v>
      </c>
    </row>
    <row r="103" spans="2:17" x14ac:dyDescent="0.2">
      <c r="B103" s="13">
        <f t="shared" si="4"/>
        <v>39783</v>
      </c>
      <c r="C103" s="12">
        <v>3.9430000000000001</v>
      </c>
      <c r="D103" s="12">
        <v>2.5000000000000001E-3</v>
      </c>
      <c r="E103" s="12">
        <v>0.52</v>
      </c>
      <c r="F103" s="12">
        <v>0</v>
      </c>
      <c r="G103" s="12">
        <v>0.24</v>
      </c>
      <c r="H103" s="12">
        <v>-0.2</v>
      </c>
      <c r="I103" s="12">
        <v>-7.0000000000000007E-2</v>
      </c>
      <c r="J103" s="12">
        <v>-0.14499999999999999</v>
      </c>
      <c r="K103" s="22">
        <v>-0.06</v>
      </c>
      <c r="L103" s="12">
        <v>0.308</v>
      </c>
      <c r="M103" s="12">
        <v>-0.48</v>
      </c>
      <c r="N103" s="12">
        <v>-0.28000000000000003</v>
      </c>
      <c r="O103" s="12">
        <v>-0.14249999999999999</v>
      </c>
      <c r="P103" s="12">
        <v>0.32</v>
      </c>
      <c r="Q103" s="12">
        <v>-7.0000000000000007E-2</v>
      </c>
    </row>
    <row r="104" spans="2:17" x14ac:dyDescent="0.2">
      <c r="B104" s="13">
        <f t="shared" si="4"/>
        <v>39814</v>
      </c>
      <c r="C104" s="12">
        <v>3.988</v>
      </c>
      <c r="D104" s="12">
        <v>2.5000000000000001E-3</v>
      </c>
      <c r="E104" s="12">
        <v>0.52</v>
      </c>
      <c r="F104" s="12">
        <v>0</v>
      </c>
      <c r="G104" s="12">
        <v>0.24</v>
      </c>
      <c r="H104" s="12">
        <v>-0.2</v>
      </c>
      <c r="I104" s="12">
        <v>-7.0000000000000007E-2</v>
      </c>
      <c r="J104" s="12">
        <v>-0.14499999999999999</v>
      </c>
      <c r="K104" s="22">
        <v>-0.06</v>
      </c>
      <c r="L104" s="12">
        <v>0.378</v>
      </c>
      <c r="M104" s="12">
        <v>-0.48</v>
      </c>
      <c r="N104" s="12">
        <v>-0.28000000000000003</v>
      </c>
      <c r="O104" s="12">
        <v>-0.14499999999999999</v>
      </c>
      <c r="P104" s="12">
        <v>0.32</v>
      </c>
      <c r="Q104" s="12">
        <v>-7.0000000000000007E-2</v>
      </c>
    </row>
    <row r="105" spans="2:17" x14ac:dyDescent="0.2">
      <c r="B105" s="13">
        <f t="shared" si="4"/>
        <v>39845</v>
      </c>
      <c r="C105" s="12">
        <v>3.8740000000000001</v>
      </c>
      <c r="D105" s="12">
        <v>2.5000000000000001E-3</v>
      </c>
      <c r="E105" s="12">
        <v>0.52</v>
      </c>
      <c r="F105" s="12">
        <v>0</v>
      </c>
      <c r="G105" s="12">
        <v>0.24</v>
      </c>
      <c r="H105" s="12">
        <v>-0.2</v>
      </c>
      <c r="I105" s="12">
        <v>-7.0000000000000007E-2</v>
      </c>
      <c r="J105" s="12">
        <v>-0.14499999999999999</v>
      </c>
      <c r="K105" s="22">
        <v>-0.06</v>
      </c>
      <c r="L105" s="12">
        <v>0.248</v>
      </c>
      <c r="M105" s="12">
        <v>-0.48</v>
      </c>
      <c r="N105" s="12">
        <v>-0.28000000000000003</v>
      </c>
      <c r="O105" s="12">
        <v>-0.13750000000000001</v>
      </c>
      <c r="P105" s="12">
        <v>0.32</v>
      </c>
      <c r="Q105" s="12">
        <v>-7.0000000000000007E-2</v>
      </c>
    </row>
    <row r="106" spans="2:17" x14ac:dyDescent="0.2">
      <c r="B106" s="13">
        <f t="shared" si="4"/>
        <v>39873</v>
      </c>
      <c r="C106" s="12">
        <v>3.742</v>
      </c>
      <c r="D106" s="12">
        <v>2.5000000000000001E-3</v>
      </c>
      <c r="E106" s="12">
        <v>0.52</v>
      </c>
      <c r="F106" s="12">
        <v>0</v>
      </c>
      <c r="G106" s="12">
        <v>0.24</v>
      </c>
      <c r="H106" s="12">
        <v>-0.2</v>
      </c>
      <c r="I106" s="12">
        <v>-7.0000000000000007E-2</v>
      </c>
      <c r="J106" s="12">
        <v>-0.14499999999999999</v>
      </c>
      <c r="K106" s="22">
        <v>-0.06</v>
      </c>
      <c r="L106" s="12">
        <v>6.8000000000000005E-2</v>
      </c>
      <c r="M106" s="12">
        <v>-0.48</v>
      </c>
      <c r="N106" s="12">
        <v>-0.28000000000000003</v>
      </c>
      <c r="O106" s="12">
        <v>-0.13500000000000001</v>
      </c>
      <c r="P106" s="12">
        <v>0.32</v>
      </c>
      <c r="Q106" s="12">
        <v>-7.0000000000000007E-2</v>
      </c>
    </row>
    <row r="107" spans="2:17" x14ac:dyDescent="0.2">
      <c r="B107" s="13">
        <f t="shared" si="4"/>
        <v>39904</v>
      </c>
      <c r="C107" s="12">
        <v>3.5720000000000001</v>
      </c>
      <c r="D107" s="12">
        <v>2.5000000000000001E-3</v>
      </c>
      <c r="E107" s="12">
        <v>0.53</v>
      </c>
      <c r="F107" s="12">
        <v>0</v>
      </c>
      <c r="G107" s="12">
        <v>0.25</v>
      </c>
      <c r="H107" s="12">
        <v>-0.35</v>
      </c>
      <c r="I107" s="12">
        <v>-7.0000000000000007E-2</v>
      </c>
      <c r="J107" s="12">
        <v>-0.22500000000000001</v>
      </c>
      <c r="K107" s="22">
        <v>-0.06</v>
      </c>
      <c r="L107" s="12">
        <v>-0.25</v>
      </c>
      <c r="M107" s="12">
        <v>-0.59499999999999997</v>
      </c>
      <c r="N107" s="12">
        <v>-0.43</v>
      </c>
      <c r="O107" s="12">
        <v>-0.14000000000000001</v>
      </c>
      <c r="P107" s="12">
        <v>0.33</v>
      </c>
      <c r="Q107" s="12">
        <v>-7.0000000000000007E-2</v>
      </c>
    </row>
    <row r="108" spans="2:17" x14ac:dyDescent="0.2">
      <c r="C108" s="12">
        <v>3.5720000000000001</v>
      </c>
      <c r="D108" s="12">
        <v>2.5000000000000001E-3</v>
      </c>
      <c r="E108" s="12">
        <v>0.53</v>
      </c>
      <c r="F108" s="12">
        <v>0</v>
      </c>
      <c r="G108" s="12">
        <v>0.25</v>
      </c>
      <c r="H108" s="12">
        <v>-0.35</v>
      </c>
      <c r="I108" s="12">
        <v>-7.0000000000000007E-2</v>
      </c>
      <c r="J108" s="12">
        <v>-0.22500000000000001</v>
      </c>
      <c r="K108" s="22">
        <v>-0.06</v>
      </c>
      <c r="L108" s="12">
        <v>-0.25</v>
      </c>
      <c r="M108" s="12">
        <v>-0.59499999999999997</v>
      </c>
      <c r="N108" s="12">
        <v>-0.43</v>
      </c>
      <c r="O108" s="12">
        <v>-0.14000000000000001</v>
      </c>
      <c r="P108" s="12">
        <v>0.33</v>
      </c>
      <c r="Q108" s="12">
        <v>-7.0000000000000007E-2</v>
      </c>
    </row>
    <row r="109" spans="2:17" x14ac:dyDescent="0.2">
      <c r="C109" s="12">
        <v>3.6040000000000001</v>
      </c>
      <c r="D109" s="12">
        <v>2.5000000000000001E-3</v>
      </c>
      <c r="E109" s="12">
        <v>0.53</v>
      </c>
      <c r="F109" s="12">
        <v>0</v>
      </c>
      <c r="G109" s="12">
        <v>0.25</v>
      </c>
      <c r="H109" s="12">
        <v>-0.35</v>
      </c>
      <c r="I109" s="12">
        <v>-7.0000000000000007E-2</v>
      </c>
      <c r="J109" s="12">
        <v>-0.22500000000000001</v>
      </c>
      <c r="K109" s="22">
        <v>-0.06</v>
      </c>
      <c r="L109" s="12">
        <v>-0.25</v>
      </c>
      <c r="M109" s="12">
        <v>-0.59499999999999997</v>
      </c>
      <c r="N109" s="12">
        <v>-0.43</v>
      </c>
      <c r="O109" s="12">
        <v>-0.14000000000000001</v>
      </c>
      <c r="P109" s="12">
        <v>0.33</v>
      </c>
      <c r="Q109" s="12">
        <v>-7.0000000000000007E-2</v>
      </c>
    </row>
    <row r="110" spans="2:17" x14ac:dyDescent="0.2">
      <c r="C110" s="12">
        <v>3.6509999999999998</v>
      </c>
      <c r="D110" s="12">
        <v>2.5000000000000001E-3</v>
      </c>
      <c r="E110" s="12">
        <v>0.53</v>
      </c>
      <c r="F110" s="12">
        <v>0</v>
      </c>
      <c r="G110" s="12">
        <v>0.25</v>
      </c>
      <c r="H110" s="12">
        <v>-0.35</v>
      </c>
      <c r="I110" s="12">
        <v>-7.0000000000000007E-2</v>
      </c>
      <c r="J110" s="12">
        <v>-0.22500000000000001</v>
      </c>
      <c r="K110" s="22">
        <v>-0.06</v>
      </c>
      <c r="L110" s="12">
        <v>-0.25</v>
      </c>
      <c r="M110" s="12">
        <v>-0.59499999999999997</v>
      </c>
      <c r="N110" s="12">
        <v>-0.43</v>
      </c>
      <c r="O110" s="12">
        <v>-0.14000000000000001</v>
      </c>
      <c r="P110" s="12">
        <v>0.33</v>
      </c>
      <c r="Q110" s="12">
        <v>-7.0000000000000007E-2</v>
      </c>
    </row>
    <row r="111" spans="2:17" x14ac:dyDescent="0.2">
      <c r="C111" s="12">
        <v>3.6829999999999998</v>
      </c>
      <c r="D111" s="12">
        <v>2.5000000000000001E-3</v>
      </c>
      <c r="E111" s="12">
        <v>0.53</v>
      </c>
      <c r="F111" s="12">
        <v>0</v>
      </c>
      <c r="G111" s="12">
        <v>0.25</v>
      </c>
      <c r="H111" s="12">
        <v>-0.35</v>
      </c>
      <c r="I111" s="12">
        <v>-7.0000000000000007E-2</v>
      </c>
      <c r="J111" s="12">
        <v>-0.22500000000000001</v>
      </c>
      <c r="K111" s="22">
        <v>-0.06</v>
      </c>
      <c r="L111" s="12">
        <v>-0.25</v>
      </c>
      <c r="M111" s="12">
        <v>-0.59499999999999997</v>
      </c>
      <c r="N111" s="12">
        <v>-0.43</v>
      </c>
      <c r="O111" s="12">
        <v>-0.14000000000000001</v>
      </c>
      <c r="P111" s="12">
        <v>0.33</v>
      </c>
      <c r="Q111" s="12">
        <v>-7.0000000000000007E-2</v>
      </c>
    </row>
    <row r="112" spans="2:17" x14ac:dyDescent="0.2">
      <c r="C112" s="12">
        <v>3.694</v>
      </c>
      <c r="D112" s="12">
        <v>2.5000000000000001E-3</v>
      </c>
      <c r="E112" s="12">
        <v>0.53</v>
      </c>
      <c r="F112" s="12">
        <v>0</v>
      </c>
      <c r="G112" s="12">
        <v>0.25</v>
      </c>
      <c r="H112" s="12">
        <v>-0.35</v>
      </c>
      <c r="I112" s="12">
        <v>-7.0000000000000007E-2</v>
      </c>
      <c r="J112" s="12">
        <v>-0.22500000000000001</v>
      </c>
      <c r="K112" s="22">
        <v>-0.06</v>
      </c>
      <c r="L112" s="12">
        <v>-0.25</v>
      </c>
      <c r="M112" s="12">
        <v>-0.59499999999999997</v>
      </c>
      <c r="N112" s="12">
        <v>-0.43</v>
      </c>
      <c r="O112" s="12">
        <v>-0.14000000000000001</v>
      </c>
      <c r="P112" s="12">
        <v>0.33</v>
      </c>
      <c r="Q112" s="12">
        <v>-7.0000000000000007E-2</v>
      </c>
    </row>
    <row r="113" spans="3:17" x14ac:dyDescent="0.2">
      <c r="C113" s="12">
        <v>3.7040000000000002</v>
      </c>
      <c r="D113" s="12">
        <v>2.5000000000000001E-3</v>
      </c>
      <c r="E113" s="12">
        <v>0.53</v>
      </c>
      <c r="F113" s="12">
        <v>0</v>
      </c>
      <c r="G113" s="12">
        <v>0.25</v>
      </c>
      <c r="H113" s="12">
        <v>-0.35</v>
      </c>
      <c r="I113" s="12">
        <v>-7.0000000000000007E-2</v>
      </c>
      <c r="J113" s="12">
        <v>-0.22500000000000001</v>
      </c>
      <c r="K113" s="22">
        <v>-0.06</v>
      </c>
      <c r="L113" s="12">
        <v>-0.25</v>
      </c>
      <c r="M113" s="12">
        <v>-0.59499999999999997</v>
      </c>
      <c r="N113" s="12">
        <v>-0.43</v>
      </c>
      <c r="O113" s="12">
        <v>-0.14000000000000001</v>
      </c>
      <c r="P113" s="12">
        <v>0.33</v>
      </c>
      <c r="Q113" s="12">
        <v>-7.0000000000000007E-2</v>
      </c>
    </row>
    <row r="114" spans="3:17" x14ac:dyDescent="0.2">
      <c r="C114" s="12">
        <v>3.8610000000000002</v>
      </c>
      <c r="D114" s="12">
        <v>2.5000000000000001E-3</v>
      </c>
      <c r="E114" s="12">
        <v>0.52</v>
      </c>
      <c r="F114" s="12">
        <v>0</v>
      </c>
      <c r="G114" s="12">
        <v>0.24</v>
      </c>
      <c r="H114" s="12">
        <v>-0.2</v>
      </c>
      <c r="I114" s="12">
        <v>-7.0000000000000007E-2</v>
      </c>
      <c r="J114" s="12">
        <v>-0.14499999999999999</v>
      </c>
      <c r="K114" s="22">
        <v>-0.06</v>
      </c>
      <c r="L114" s="12">
        <v>0.248</v>
      </c>
      <c r="M114" s="12">
        <v>-0.48</v>
      </c>
      <c r="N114" s="12">
        <v>-0.28000000000000003</v>
      </c>
      <c r="O114" s="12">
        <v>-0.14000000000000001</v>
      </c>
      <c r="P114" s="12">
        <v>0.32</v>
      </c>
      <c r="Q114" s="12">
        <v>-7.0000000000000007E-2</v>
      </c>
    </row>
    <row r="115" spans="3:17" x14ac:dyDescent="0.2">
      <c r="C115" s="12">
        <v>4.0380000000000003</v>
      </c>
      <c r="D115" s="12">
        <v>2.5000000000000001E-3</v>
      </c>
      <c r="E115" s="12">
        <v>0.52</v>
      </c>
      <c r="F115" s="12">
        <v>0</v>
      </c>
      <c r="G115" s="12">
        <v>0.24</v>
      </c>
      <c r="H115" s="12">
        <v>-0.2</v>
      </c>
      <c r="I115" s="12">
        <v>-7.0000000000000007E-2</v>
      </c>
      <c r="J115" s="12">
        <v>-0.14499999999999999</v>
      </c>
      <c r="K115" s="22">
        <v>-0.06</v>
      </c>
      <c r="L115" s="12">
        <v>0.308</v>
      </c>
      <c r="M115" s="12">
        <v>-0.48</v>
      </c>
      <c r="N115" s="12">
        <v>-0.28000000000000003</v>
      </c>
      <c r="O115" s="12">
        <v>-0.14249999999999999</v>
      </c>
      <c r="P115" s="12">
        <v>0.32</v>
      </c>
      <c r="Q115" s="12">
        <v>-7.0000000000000007E-2</v>
      </c>
    </row>
    <row r="116" spans="3:17" x14ac:dyDescent="0.2">
      <c r="C116" s="12">
        <v>4.0854999999999997</v>
      </c>
      <c r="D116" s="12">
        <v>2.5000000000000001E-3</v>
      </c>
      <c r="E116" s="12">
        <v>0.52</v>
      </c>
      <c r="F116" s="12">
        <v>0</v>
      </c>
      <c r="G116" s="12">
        <v>0.24</v>
      </c>
      <c r="H116" s="12">
        <v>-0.2</v>
      </c>
      <c r="I116" s="12">
        <v>-7.0000000000000007E-2</v>
      </c>
      <c r="J116" s="12">
        <v>-0.14499999999999999</v>
      </c>
      <c r="K116" s="22">
        <v>-0.06</v>
      </c>
      <c r="L116" s="12">
        <v>0.378</v>
      </c>
      <c r="M116" s="12">
        <v>-0.48</v>
      </c>
      <c r="N116" s="12">
        <v>-0.28000000000000003</v>
      </c>
      <c r="O116" s="12">
        <v>-0.14499999999999999</v>
      </c>
      <c r="P116" s="12">
        <v>0.32</v>
      </c>
      <c r="Q116" s="12">
        <v>-7.0000000000000007E-2</v>
      </c>
    </row>
    <row r="117" spans="3:17" x14ac:dyDescent="0.2">
      <c r="C117" s="12">
        <v>3.9714999999999998</v>
      </c>
      <c r="D117" s="12">
        <v>2.5000000000000001E-3</v>
      </c>
      <c r="E117" s="12">
        <v>0.52</v>
      </c>
      <c r="F117" s="12">
        <v>0</v>
      </c>
      <c r="G117" s="12">
        <v>0.24</v>
      </c>
      <c r="H117" s="12">
        <v>-0.2</v>
      </c>
      <c r="I117" s="12">
        <v>-7.0000000000000007E-2</v>
      </c>
      <c r="J117" s="12">
        <v>-0.14499999999999999</v>
      </c>
      <c r="K117" s="22">
        <v>-0.06</v>
      </c>
      <c r="L117" s="12">
        <v>0.248</v>
      </c>
      <c r="M117" s="12">
        <v>-0.48</v>
      </c>
      <c r="N117" s="12">
        <v>-0.28000000000000003</v>
      </c>
      <c r="O117" s="12">
        <v>-0.13750000000000001</v>
      </c>
      <c r="P117" s="12">
        <v>0.32</v>
      </c>
      <c r="Q117" s="12">
        <v>-7.0000000000000007E-2</v>
      </c>
    </row>
    <row r="118" spans="3:17" x14ac:dyDescent="0.2">
      <c r="C118" s="12">
        <v>3.8395000000000001</v>
      </c>
      <c r="D118" s="12">
        <v>2.5000000000000001E-3</v>
      </c>
      <c r="E118" s="12">
        <v>0.52</v>
      </c>
      <c r="F118" s="12">
        <v>0</v>
      </c>
      <c r="G118" s="12">
        <v>0.24</v>
      </c>
      <c r="H118" s="12">
        <v>-0.2</v>
      </c>
      <c r="I118" s="12">
        <v>-7.0000000000000007E-2</v>
      </c>
      <c r="J118" s="12">
        <v>-0.14499999999999999</v>
      </c>
      <c r="K118" s="22">
        <v>-0.06</v>
      </c>
      <c r="L118" s="12">
        <v>6.8000000000000005E-2</v>
      </c>
      <c r="M118" s="12">
        <v>-0.48</v>
      </c>
      <c r="N118" s="12">
        <v>-0.28000000000000003</v>
      </c>
      <c r="O118" s="12">
        <v>-0.13500000000000001</v>
      </c>
      <c r="P118" s="12">
        <v>0.32</v>
      </c>
      <c r="Q118" s="12">
        <v>-7.0000000000000007E-2</v>
      </c>
    </row>
    <row r="119" spans="3:17" x14ac:dyDescent="0.2">
      <c r="C119" s="12">
        <v>3.6695000000000002</v>
      </c>
      <c r="D119" s="12">
        <v>2.5000000000000001E-3</v>
      </c>
      <c r="E119" s="12">
        <v>0.53</v>
      </c>
      <c r="F119" s="12">
        <v>0</v>
      </c>
      <c r="G119" s="12">
        <v>0.25</v>
      </c>
      <c r="H119" s="12">
        <v>-0.32</v>
      </c>
      <c r="I119" s="12">
        <v>-7.0000000000000007E-2</v>
      </c>
      <c r="J119" s="12">
        <v>-0.22500000000000001</v>
      </c>
      <c r="K119" s="22">
        <v>-0.06</v>
      </c>
      <c r="L119" s="12">
        <v>-0.25</v>
      </c>
      <c r="M119" s="12">
        <v>-0.60499999999999998</v>
      </c>
      <c r="N119" s="12">
        <v>-0.4</v>
      </c>
      <c r="O119" s="12">
        <v>-0.14000000000000001</v>
      </c>
      <c r="P119" s="12">
        <v>0.33</v>
      </c>
      <c r="Q119" s="12">
        <v>-7.0000000000000007E-2</v>
      </c>
    </row>
    <row r="120" spans="3:17" x14ac:dyDescent="0.2">
      <c r="C120" s="12">
        <v>3.6695000000000002</v>
      </c>
      <c r="D120" s="12">
        <v>2.5000000000000001E-3</v>
      </c>
      <c r="E120" s="12">
        <v>0.53</v>
      </c>
      <c r="F120" s="12">
        <v>0</v>
      </c>
      <c r="G120" s="12">
        <v>0.25</v>
      </c>
      <c r="H120" s="12">
        <v>-0.32</v>
      </c>
      <c r="I120" s="12">
        <v>-7.0000000000000007E-2</v>
      </c>
      <c r="J120" s="12">
        <v>-0.22500000000000001</v>
      </c>
      <c r="K120" s="22">
        <v>-0.06</v>
      </c>
      <c r="L120" s="12">
        <v>-0.25</v>
      </c>
      <c r="M120" s="12">
        <v>-0.60499999999999998</v>
      </c>
      <c r="N120" s="12">
        <v>-0.4</v>
      </c>
      <c r="O120" s="12">
        <v>-0.14000000000000001</v>
      </c>
      <c r="P120" s="12">
        <v>0.33</v>
      </c>
      <c r="Q120" s="12">
        <v>-7.0000000000000007E-2</v>
      </c>
    </row>
    <row r="121" spans="3:17" x14ac:dyDescent="0.2">
      <c r="C121" s="12">
        <v>3.7014999999999998</v>
      </c>
      <c r="D121" s="12">
        <v>2.5000000000000001E-3</v>
      </c>
      <c r="E121" s="12">
        <v>0.53</v>
      </c>
      <c r="F121" s="12">
        <v>0</v>
      </c>
      <c r="G121" s="12">
        <v>0.25</v>
      </c>
      <c r="H121" s="12">
        <v>-0.32</v>
      </c>
      <c r="I121" s="12">
        <v>-7.0000000000000007E-2</v>
      </c>
      <c r="J121" s="12">
        <v>-0.22500000000000001</v>
      </c>
      <c r="K121" s="22">
        <v>-0.06</v>
      </c>
      <c r="L121" s="12">
        <v>-0.25</v>
      </c>
      <c r="M121" s="12">
        <v>-0.60499999999999998</v>
      </c>
      <c r="N121" s="12">
        <v>-0.4</v>
      </c>
      <c r="O121" s="12">
        <v>-0.14000000000000001</v>
      </c>
      <c r="P121" s="12">
        <v>0.33</v>
      </c>
      <c r="Q121" s="12">
        <v>-7.0000000000000007E-2</v>
      </c>
    </row>
    <row r="122" spans="3:17" x14ac:dyDescent="0.2">
      <c r="C122" s="12">
        <v>3.7484999999999999</v>
      </c>
      <c r="D122" s="12">
        <v>2.5000000000000001E-3</v>
      </c>
      <c r="E122" s="12">
        <v>0.53</v>
      </c>
      <c r="F122" s="12">
        <v>0</v>
      </c>
      <c r="G122" s="12">
        <v>0.25</v>
      </c>
      <c r="H122" s="12">
        <v>-0.32</v>
      </c>
      <c r="I122" s="12">
        <v>-7.0000000000000007E-2</v>
      </c>
      <c r="J122" s="12">
        <v>-0.22500000000000001</v>
      </c>
      <c r="K122" s="22">
        <v>-0.06</v>
      </c>
      <c r="L122" s="12">
        <v>-0.25</v>
      </c>
      <c r="M122" s="12">
        <v>-0.60499999999999998</v>
      </c>
      <c r="N122" s="12">
        <v>-0.4</v>
      </c>
      <c r="O122" s="12">
        <v>-0.14000000000000001</v>
      </c>
      <c r="P122" s="12">
        <v>0.33</v>
      </c>
      <c r="Q122" s="12">
        <v>-7.0000000000000007E-2</v>
      </c>
    </row>
    <row r="123" spans="3:17" x14ac:dyDescent="0.2">
      <c r="C123" s="12">
        <v>3.7805</v>
      </c>
      <c r="D123" s="12">
        <v>2.5000000000000001E-3</v>
      </c>
      <c r="E123" s="12">
        <v>0.53</v>
      </c>
      <c r="F123" s="12">
        <v>0</v>
      </c>
      <c r="G123" s="12">
        <v>0.25</v>
      </c>
      <c r="H123" s="12">
        <v>-0.32</v>
      </c>
      <c r="I123" s="12">
        <v>-7.0000000000000007E-2</v>
      </c>
      <c r="J123" s="12">
        <v>-0.22500000000000001</v>
      </c>
      <c r="K123" s="22">
        <v>-0.06</v>
      </c>
      <c r="L123" s="12">
        <v>-0.25</v>
      </c>
      <c r="M123" s="12">
        <v>-0.60499999999999998</v>
      </c>
      <c r="N123" s="12">
        <v>-0.4</v>
      </c>
      <c r="O123" s="12">
        <v>-0.14000000000000001</v>
      </c>
      <c r="P123" s="12">
        <v>0.33</v>
      </c>
      <c r="Q123" s="12">
        <v>-7.0000000000000007E-2</v>
      </c>
    </row>
    <row r="124" spans="3:17" x14ac:dyDescent="0.2">
      <c r="C124" s="12">
        <v>3.7915000000000001</v>
      </c>
      <c r="D124" s="12">
        <v>2.5000000000000001E-3</v>
      </c>
      <c r="E124" s="12">
        <v>0.53</v>
      </c>
      <c r="F124" s="12">
        <v>0</v>
      </c>
      <c r="G124" s="12">
        <v>0.25</v>
      </c>
      <c r="H124" s="12">
        <v>-0.32</v>
      </c>
      <c r="I124" s="12">
        <v>-7.0000000000000007E-2</v>
      </c>
      <c r="J124" s="12">
        <v>-0.22500000000000001</v>
      </c>
      <c r="K124" s="22">
        <v>-0.06</v>
      </c>
      <c r="L124" s="12">
        <v>-0.25</v>
      </c>
      <c r="M124" s="12">
        <v>-0.60499999999999998</v>
      </c>
      <c r="N124" s="12">
        <v>-0.4</v>
      </c>
      <c r="O124" s="12">
        <v>-0.14000000000000001</v>
      </c>
      <c r="P124" s="12">
        <v>0.33</v>
      </c>
      <c r="Q124" s="12">
        <v>-7.0000000000000007E-2</v>
      </c>
    </row>
    <row r="125" spans="3:17" x14ac:dyDescent="0.2">
      <c r="C125" s="12">
        <v>3.8014999999999999</v>
      </c>
      <c r="D125" s="12">
        <v>2.5000000000000001E-3</v>
      </c>
      <c r="E125" s="12">
        <v>0.53</v>
      </c>
      <c r="F125" s="12">
        <v>0</v>
      </c>
      <c r="G125" s="12">
        <v>0.25</v>
      </c>
      <c r="H125" s="12">
        <v>-0.32</v>
      </c>
      <c r="I125" s="12">
        <v>-7.0000000000000007E-2</v>
      </c>
      <c r="J125" s="12">
        <v>-0.22500000000000001</v>
      </c>
      <c r="K125" s="22">
        <v>-0.06</v>
      </c>
      <c r="L125" s="12">
        <v>-0.25</v>
      </c>
      <c r="M125" s="12">
        <v>-0.60499999999999998</v>
      </c>
      <c r="N125" s="12">
        <v>-0.4</v>
      </c>
      <c r="O125" s="12">
        <v>-0.14000000000000001</v>
      </c>
      <c r="P125" s="12">
        <v>0.33</v>
      </c>
      <c r="Q125" s="12">
        <v>-7.0000000000000007E-2</v>
      </c>
    </row>
    <row r="126" spans="3:17" x14ac:dyDescent="0.2">
      <c r="C126" s="12">
        <v>3.9584999999999999</v>
      </c>
      <c r="D126" s="12">
        <v>2.5000000000000001E-3</v>
      </c>
      <c r="E126" s="12">
        <v>0.63</v>
      </c>
      <c r="F126" s="12">
        <v>0</v>
      </c>
      <c r="G126" s="12">
        <v>0.35</v>
      </c>
      <c r="H126" s="12">
        <v>-0.2</v>
      </c>
      <c r="I126" s="12">
        <v>-7.0000000000000007E-2</v>
      </c>
      <c r="J126" s="12">
        <v>-0.14499999999999999</v>
      </c>
      <c r="K126" s="22">
        <v>-0.06</v>
      </c>
      <c r="L126" s="12">
        <v>0.248</v>
      </c>
      <c r="M126" s="12">
        <v>-0.57499999999999996</v>
      </c>
      <c r="N126" s="12">
        <v>-0.28000000000000003</v>
      </c>
      <c r="O126" s="12">
        <v>-0.14000000000000001</v>
      </c>
      <c r="P126" s="12">
        <v>0.43</v>
      </c>
      <c r="Q126" s="12">
        <v>-7.0000000000000007E-2</v>
      </c>
    </row>
    <row r="127" spans="3:17" x14ac:dyDescent="0.2">
      <c r="C127" s="12">
        <v>4.1355000000000004</v>
      </c>
      <c r="D127" s="12">
        <v>2.5000000000000001E-3</v>
      </c>
      <c r="E127" s="12">
        <v>0.63</v>
      </c>
      <c r="F127" s="12">
        <v>0</v>
      </c>
      <c r="G127" s="12">
        <v>0.35</v>
      </c>
      <c r="H127" s="12">
        <v>-0.2</v>
      </c>
      <c r="I127" s="12">
        <v>-7.0000000000000007E-2</v>
      </c>
      <c r="J127" s="12">
        <v>-0.14499999999999999</v>
      </c>
      <c r="K127" s="22">
        <v>-0.06</v>
      </c>
      <c r="L127" s="12">
        <v>0.308</v>
      </c>
      <c r="M127" s="12">
        <v>-0.57499999999999996</v>
      </c>
      <c r="N127" s="12">
        <v>-0.28000000000000003</v>
      </c>
      <c r="O127" s="12">
        <v>-0.14249999999999999</v>
      </c>
      <c r="P127" s="12">
        <v>0.43</v>
      </c>
      <c r="Q127" s="12">
        <v>-7.0000000000000007E-2</v>
      </c>
    </row>
    <row r="128" spans="3:17" x14ac:dyDescent="0.2">
      <c r="C128" s="12">
        <v>4.1855000000000002</v>
      </c>
      <c r="D128" s="12">
        <v>2.5000000000000001E-3</v>
      </c>
      <c r="E128" s="12">
        <v>0.63</v>
      </c>
      <c r="F128" s="12">
        <v>0</v>
      </c>
      <c r="G128" s="12">
        <v>0.35</v>
      </c>
      <c r="H128" s="12">
        <v>-0.2</v>
      </c>
      <c r="I128" s="12">
        <v>-7.0000000000000007E-2</v>
      </c>
      <c r="J128" s="12">
        <v>-0.14499999999999999</v>
      </c>
      <c r="K128" s="22">
        <v>-0.06</v>
      </c>
      <c r="L128" s="12">
        <v>0.378</v>
      </c>
      <c r="M128" s="12">
        <v>-0.57499999999999996</v>
      </c>
      <c r="N128" s="12">
        <v>-0.28000000000000003</v>
      </c>
      <c r="O128" s="12">
        <v>-0.14499999999999999</v>
      </c>
      <c r="P128" s="12">
        <v>0.43</v>
      </c>
      <c r="Q128" s="12">
        <v>-7.0000000000000007E-2</v>
      </c>
    </row>
    <row r="129" spans="3:17" x14ac:dyDescent="0.2">
      <c r="C129" s="12">
        <v>4.0715000000000003</v>
      </c>
      <c r="D129" s="12">
        <v>2.5000000000000001E-3</v>
      </c>
      <c r="E129" s="12">
        <v>0.63</v>
      </c>
      <c r="F129" s="12">
        <v>0</v>
      </c>
      <c r="G129" s="12">
        <v>0.35</v>
      </c>
      <c r="H129" s="12">
        <v>-0.2</v>
      </c>
      <c r="I129" s="12">
        <v>-7.0000000000000007E-2</v>
      </c>
      <c r="J129" s="12">
        <v>-0.14499999999999999</v>
      </c>
      <c r="K129" s="22">
        <v>-0.06</v>
      </c>
      <c r="L129" s="12">
        <v>0.248</v>
      </c>
      <c r="M129" s="12">
        <v>-0.57499999999999996</v>
      </c>
      <c r="N129" s="12">
        <v>-0.28000000000000003</v>
      </c>
      <c r="O129" s="12">
        <v>-0.13750000000000001</v>
      </c>
      <c r="P129" s="12">
        <v>0.43</v>
      </c>
      <c r="Q129" s="12">
        <v>-7.0000000000000007E-2</v>
      </c>
    </row>
    <row r="130" spans="3:17" x14ac:dyDescent="0.2">
      <c r="C130" s="12">
        <v>3.9394999999999998</v>
      </c>
      <c r="D130" s="12">
        <v>2.5000000000000001E-3</v>
      </c>
      <c r="E130" s="12">
        <v>0.63</v>
      </c>
      <c r="F130" s="12">
        <v>0</v>
      </c>
      <c r="G130" s="12">
        <v>0.35</v>
      </c>
      <c r="H130" s="12">
        <v>-0.2</v>
      </c>
      <c r="I130" s="12">
        <v>-7.0000000000000007E-2</v>
      </c>
      <c r="J130" s="12">
        <v>-0.14499999999999999</v>
      </c>
      <c r="K130" s="22">
        <v>-0.06</v>
      </c>
      <c r="L130" s="12">
        <v>6.8000000000000005E-2</v>
      </c>
      <c r="M130" s="12">
        <v>-0.57499999999999996</v>
      </c>
      <c r="N130" s="12">
        <v>-0.28000000000000003</v>
      </c>
      <c r="O130" s="12">
        <v>-0.13500000000000001</v>
      </c>
      <c r="P130" s="12">
        <v>0.43</v>
      </c>
      <c r="Q130" s="12">
        <v>-7.0000000000000007E-2</v>
      </c>
    </row>
    <row r="131" spans="3:17" x14ac:dyDescent="0.2">
      <c r="C131" s="12">
        <v>3.7694999999999999</v>
      </c>
      <c r="D131" s="12">
        <v>2.5000000000000001E-3</v>
      </c>
      <c r="E131" s="12">
        <v>0.71</v>
      </c>
      <c r="F131" s="12">
        <v>0</v>
      </c>
      <c r="G131" s="12">
        <v>0.43</v>
      </c>
      <c r="H131" s="12">
        <v>-0.32</v>
      </c>
      <c r="I131" s="12">
        <v>-7.0000000000000007E-2</v>
      </c>
      <c r="J131" s="12">
        <v>-0.22500000000000001</v>
      </c>
      <c r="K131" s="22">
        <v>-0.06</v>
      </c>
      <c r="L131" s="12">
        <v>-0.25</v>
      </c>
      <c r="M131" s="12">
        <v>-0.56499999999999995</v>
      </c>
      <c r="N131" s="12">
        <v>-0.4</v>
      </c>
      <c r="O131" s="12">
        <v>-0.14000000000000001</v>
      </c>
      <c r="P131" s="12">
        <v>0.51</v>
      </c>
      <c r="Q131" s="12">
        <v>-7.0000000000000007E-2</v>
      </c>
    </row>
    <row r="132" spans="3:17" x14ac:dyDescent="0.2">
      <c r="C132" s="12">
        <v>3.7694999999999999</v>
      </c>
      <c r="D132" s="12">
        <v>2.5000000000000001E-3</v>
      </c>
      <c r="E132" s="12">
        <v>0.71</v>
      </c>
      <c r="F132" s="12">
        <v>0</v>
      </c>
      <c r="G132" s="12">
        <v>0.43</v>
      </c>
      <c r="H132" s="12">
        <v>-0.32</v>
      </c>
      <c r="I132" s="12">
        <v>-7.0000000000000007E-2</v>
      </c>
      <c r="J132" s="12">
        <v>-0.22500000000000001</v>
      </c>
      <c r="K132" s="22">
        <v>-0.06</v>
      </c>
      <c r="L132" s="12">
        <v>-0.1</v>
      </c>
      <c r="M132" s="12">
        <v>-0.56499999999999995</v>
      </c>
      <c r="N132" s="12">
        <v>-0.4</v>
      </c>
      <c r="O132" s="12">
        <v>-0.14000000000000001</v>
      </c>
      <c r="P132" s="12">
        <v>0.51</v>
      </c>
      <c r="Q132" s="12">
        <v>-7.0000000000000007E-2</v>
      </c>
    </row>
    <row r="133" spans="3:17" x14ac:dyDescent="0.2">
      <c r="C133" s="12">
        <v>3.8014999999999999</v>
      </c>
      <c r="D133" s="12">
        <v>2.5000000000000001E-3</v>
      </c>
      <c r="E133" s="12">
        <v>0.71</v>
      </c>
      <c r="F133" s="12">
        <v>0</v>
      </c>
      <c r="G133" s="12">
        <v>0.43</v>
      </c>
      <c r="H133" s="12">
        <v>-0.32</v>
      </c>
      <c r="I133" s="12">
        <v>-7.0000000000000007E-2</v>
      </c>
      <c r="J133" s="12">
        <v>-0.22500000000000001</v>
      </c>
      <c r="K133" s="22">
        <v>-0.06</v>
      </c>
      <c r="L133" s="12">
        <v>-0.1</v>
      </c>
      <c r="M133" s="12">
        <v>-0.56499999999999995</v>
      </c>
      <c r="N133" s="12">
        <v>-0.4</v>
      </c>
      <c r="O133" s="12">
        <v>-0.14000000000000001</v>
      </c>
      <c r="P133" s="12">
        <v>0.51</v>
      </c>
      <c r="Q133" s="12">
        <v>-7.0000000000000007E-2</v>
      </c>
    </row>
    <row r="134" spans="3:17" x14ac:dyDescent="0.2">
      <c r="C134" s="12">
        <v>3.8485</v>
      </c>
      <c r="D134" s="12">
        <v>2.5000000000000001E-3</v>
      </c>
      <c r="E134" s="12">
        <v>0.71</v>
      </c>
      <c r="F134" s="12">
        <v>0</v>
      </c>
      <c r="G134" s="12">
        <v>0.43</v>
      </c>
      <c r="H134" s="12">
        <v>-0.32</v>
      </c>
      <c r="I134" s="12">
        <v>-7.0000000000000007E-2</v>
      </c>
      <c r="J134" s="12">
        <v>-0.22500000000000001</v>
      </c>
      <c r="K134" s="22">
        <v>-0.06</v>
      </c>
      <c r="L134" s="12">
        <v>-0.1</v>
      </c>
      <c r="M134" s="12">
        <v>-0.56499999999999995</v>
      </c>
      <c r="N134" s="12">
        <v>-0.4</v>
      </c>
      <c r="O134" s="12">
        <v>-0.14000000000000001</v>
      </c>
      <c r="P134" s="12">
        <v>0.51</v>
      </c>
      <c r="Q134" s="12">
        <v>-7.0000000000000007E-2</v>
      </c>
    </row>
    <row r="135" spans="3:17" x14ac:dyDescent="0.2">
      <c r="C135" s="12">
        <v>3.8805000000000001</v>
      </c>
      <c r="D135" s="12">
        <v>2.5000000000000001E-3</v>
      </c>
      <c r="E135" s="12">
        <v>0.71</v>
      </c>
      <c r="F135" s="12">
        <v>0</v>
      </c>
      <c r="G135" s="12">
        <v>0.43</v>
      </c>
      <c r="H135" s="12">
        <v>-0.32</v>
      </c>
      <c r="I135" s="12">
        <v>-7.0000000000000007E-2</v>
      </c>
      <c r="J135" s="12">
        <v>-0.22500000000000001</v>
      </c>
      <c r="K135" s="22">
        <v>-0.06</v>
      </c>
      <c r="L135" s="12">
        <v>-0.1</v>
      </c>
      <c r="M135" s="12">
        <v>-0.56499999999999995</v>
      </c>
      <c r="N135" s="12">
        <v>-0.4</v>
      </c>
      <c r="O135" s="12">
        <v>-0.14000000000000001</v>
      </c>
      <c r="P135" s="12">
        <v>0.51</v>
      </c>
      <c r="Q135" s="12">
        <v>-7.0000000000000007E-2</v>
      </c>
    </row>
    <row r="136" spans="3:17" x14ac:dyDescent="0.2">
      <c r="C136" s="12">
        <v>3.8915000000000002</v>
      </c>
      <c r="D136" s="12">
        <v>2.5000000000000001E-3</v>
      </c>
      <c r="E136" s="12">
        <v>0.71</v>
      </c>
      <c r="F136" s="12">
        <v>0</v>
      </c>
      <c r="G136" s="12">
        <v>0.43</v>
      </c>
      <c r="H136" s="12">
        <v>-0.32</v>
      </c>
      <c r="I136" s="12">
        <v>-7.0000000000000007E-2</v>
      </c>
      <c r="J136" s="12">
        <v>-0.22500000000000001</v>
      </c>
      <c r="K136" s="22">
        <v>-0.06</v>
      </c>
      <c r="L136" s="12">
        <v>-0.1</v>
      </c>
      <c r="M136" s="12">
        <v>-0.56499999999999995</v>
      </c>
      <c r="N136" s="12">
        <v>-0.4</v>
      </c>
      <c r="O136" s="12">
        <v>-0.14000000000000001</v>
      </c>
      <c r="P136" s="12">
        <v>0.51</v>
      </c>
      <c r="Q136" s="12">
        <v>-7.0000000000000007E-2</v>
      </c>
    </row>
    <row r="137" spans="3:17" x14ac:dyDescent="0.2">
      <c r="C137" s="12">
        <v>3.9015</v>
      </c>
      <c r="D137" s="12">
        <v>2.5000000000000001E-3</v>
      </c>
      <c r="E137" s="12">
        <v>0.71</v>
      </c>
      <c r="F137" s="12">
        <v>0</v>
      </c>
      <c r="G137" s="12">
        <v>0.43</v>
      </c>
      <c r="H137" s="12">
        <v>-0.32</v>
      </c>
      <c r="I137" s="12">
        <v>-7.0000000000000007E-2</v>
      </c>
      <c r="J137" s="12">
        <v>-0.22500000000000001</v>
      </c>
      <c r="K137" s="22">
        <v>-0.06</v>
      </c>
      <c r="L137" s="12">
        <v>-0.1</v>
      </c>
      <c r="M137" s="12">
        <v>-0.56499999999999995</v>
      </c>
      <c r="N137" s="12">
        <v>-0.4</v>
      </c>
      <c r="O137" s="12">
        <v>-0.14000000000000001</v>
      </c>
      <c r="P137" s="12">
        <v>0.51</v>
      </c>
      <c r="Q137" s="12">
        <v>-7.0000000000000007E-2</v>
      </c>
    </row>
    <row r="138" spans="3:17" x14ac:dyDescent="0.2">
      <c r="C138" s="12">
        <v>4.0585000000000004</v>
      </c>
      <c r="D138" s="12">
        <v>2.5000000000000001E-3</v>
      </c>
      <c r="E138" s="12">
        <v>0.63</v>
      </c>
      <c r="F138" s="12">
        <v>0</v>
      </c>
      <c r="G138" s="12">
        <v>0.35</v>
      </c>
      <c r="H138" s="12">
        <v>-0.2</v>
      </c>
      <c r="I138" s="12">
        <v>-7.0000000000000007E-2</v>
      </c>
      <c r="J138" s="12">
        <v>-0.14499999999999999</v>
      </c>
      <c r="K138" s="22">
        <v>-0.06</v>
      </c>
      <c r="L138" s="12">
        <v>0.248</v>
      </c>
      <c r="M138" s="12">
        <v>-0.53</v>
      </c>
      <c r="N138" s="12">
        <v>-0.28000000000000003</v>
      </c>
      <c r="O138" s="12">
        <v>-0.14000000000000001</v>
      </c>
      <c r="P138" s="12">
        <v>0.43</v>
      </c>
      <c r="Q138" s="12">
        <v>-7.0000000000000007E-2</v>
      </c>
    </row>
    <row r="139" spans="3:17" x14ac:dyDescent="0.2">
      <c r="C139" s="12">
        <v>4.2355</v>
      </c>
      <c r="D139" s="12">
        <v>2.5000000000000001E-3</v>
      </c>
      <c r="E139" s="12">
        <v>0.63</v>
      </c>
      <c r="F139" s="12">
        <v>0</v>
      </c>
      <c r="G139" s="12">
        <v>0.35</v>
      </c>
      <c r="H139" s="12">
        <v>-0.2</v>
      </c>
      <c r="I139" s="12">
        <v>-7.0000000000000007E-2</v>
      </c>
      <c r="J139" s="12">
        <v>-0.14499999999999999</v>
      </c>
      <c r="K139" s="22">
        <v>-0.06</v>
      </c>
      <c r="L139" s="12">
        <v>0.308</v>
      </c>
      <c r="M139" s="12">
        <v>-0.53</v>
      </c>
      <c r="N139" s="12">
        <v>-0.28000000000000003</v>
      </c>
      <c r="O139" s="12">
        <v>-0.14249999999999999</v>
      </c>
      <c r="P139" s="12">
        <v>0.43</v>
      </c>
      <c r="Q139" s="12">
        <v>-7.0000000000000007E-2</v>
      </c>
    </row>
    <row r="140" spans="3:17" x14ac:dyDescent="0.2">
      <c r="C140" s="12">
        <v>4.2880000000000003</v>
      </c>
      <c r="D140" s="12">
        <v>2.5000000000000001E-3</v>
      </c>
      <c r="E140" s="12">
        <v>0.63</v>
      </c>
      <c r="F140" s="12">
        <v>0</v>
      </c>
      <c r="G140" s="12">
        <v>0.35</v>
      </c>
      <c r="H140" s="12">
        <v>-0.2</v>
      </c>
      <c r="I140" s="12">
        <v>-7.0000000000000007E-2</v>
      </c>
      <c r="J140" s="12">
        <v>-0.14499999999999999</v>
      </c>
      <c r="K140" s="22">
        <v>-0.06</v>
      </c>
      <c r="L140" s="12">
        <v>0.378</v>
      </c>
      <c r="M140" s="12">
        <v>-0.53</v>
      </c>
      <c r="N140" s="12">
        <v>-0.28000000000000003</v>
      </c>
      <c r="O140" s="12">
        <v>-0.14499999999999999</v>
      </c>
      <c r="P140" s="12">
        <v>0.43</v>
      </c>
      <c r="Q140" s="12">
        <v>-7.0000000000000007E-2</v>
      </c>
    </row>
    <row r="141" spans="3:17" x14ac:dyDescent="0.2">
      <c r="C141" s="12">
        <v>4.1740000000000004</v>
      </c>
      <c r="D141" s="12">
        <v>2.5000000000000001E-3</v>
      </c>
      <c r="E141" s="12">
        <v>0.63</v>
      </c>
      <c r="F141" s="12">
        <v>0</v>
      </c>
      <c r="G141" s="12">
        <v>0.35</v>
      </c>
      <c r="H141" s="12">
        <v>-0.2</v>
      </c>
      <c r="I141" s="12">
        <v>-7.0000000000000007E-2</v>
      </c>
      <c r="J141" s="12">
        <v>-0.14499999999999999</v>
      </c>
      <c r="K141" s="22">
        <v>-0.06</v>
      </c>
      <c r="L141" s="12">
        <v>0.248</v>
      </c>
      <c r="M141" s="12">
        <v>-0.53</v>
      </c>
      <c r="N141" s="12">
        <v>-0.28000000000000003</v>
      </c>
      <c r="O141" s="12">
        <v>-0.13750000000000001</v>
      </c>
      <c r="P141" s="12">
        <v>0.43</v>
      </c>
      <c r="Q141" s="12">
        <v>-7.0000000000000007E-2</v>
      </c>
    </row>
    <row r="142" spans="3:17" x14ac:dyDescent="0.2">
      <c r="C142" s="12">
        <v>4.0419999999999998</v>
      </c>
      <c r="D142" s="12">
        <v>2.5000000000000001E-3</v>
      </c>
      <c r="E142" s="12">
        <v>0.63</v>
      </c>
      <c r="F142" s="12">
        <v>0</v>
      </c>
      <c r="G142" s="12">
        <v>0.35</v>
      </c>
      <c r="H142" s="12">
        <v>-0.2</v>
      </c>
      <c r="I142" s="12">
        <v>-7.0000000000000007E-2</v>
      </c>
      <c r="J142" s="12">
        <v>-0.14499999999999999</v>
      </c>
      <c r="K142" s="22">
        <v>-0.06</v>
      </c>
      <c r="L142" s="12">
        <v>6.8000000000000005E-2</v>
      </c>
      <c r="M142" s="12">
        <v>-0.53</v>
      </c>
      <c r="N142" s="12">
        <v>-0.28000000000000003</v>
      </c>
      <c r="O142" s="12">
        <v>-0.13500000000000001</v>
      </c>
      <c r="P142" s="12">
        <v>0.43</v>
      </c>
      <c r="Q142" s="12">
        <v>-7.0000000000000007E-2</v>
      </c>
    </row>
    <row r="143" spans="3:17" x14ac:dyDescent="0.2">
      <c r="C143" s="12">
        <v>3.8719999999999999</v>
      </c>
      <c r="D143" s="12">
        <v>2.5000000000000001E-3</v>
      </c>
      <c r="E143" s="12">
        <v>0.71</v>
      </c>
      <c r="F143" s="12">
        <v>0</v>
      </c>
      <c r="G143" s="12">
        <v>0.43</v>
      </c>
      <c r="H143" s="12">
        <v>-0.32</v>
      </c>
      <c r="I143" s="12">
        <v>-7.0000000000000007E-2</v>
      </c>
      <c r="J143" s="12">
        <v>-0.22500000000000001</v>
      </c>
      <c r="K143" s="22">
        <v>-0.06</v>
      </c>
      <c r="L143" s="12">
        <v>-0.25</v>
      </c>
      <c r="M143" s="12">
        <v>-0.64300000000000002</v>
      </c>
      <c r="N143" s="12">
        <v>-0.4</v>
      </c>
      <c r="O143" s="12">
        <v>-0.14000000000000001</v>
      </c>
      <c r="P143" s="12">
        <v>0.51</v>
      </c>
      <c r="Q143" s="12">
        <v>-7.0000000000000007E-2</v>
      </c>
    </row>
    <row r="144" spans="3:17" x14ac:dyDescent="0.2">
      <c r="C144" s="12">
        <v>3.8719999999999999</v>
      </c>
      <c r="D144" s="12">
        <v>2.5000000000000001E-3</v>
      </c>
      <c r="E144" s="12">
        <v>0.71</v>
      </c>
      <c r="F144" s="12">
        <v>0</v>
      </c>
      <c r="G144" s="12">
        <v>0.43</v>
      </c>
      <c r="H144" s="12">
        <v>-0.32</v>
      </c>
      <c r="I144" s="12">
        <v>-7.0000000000000007E-2</v>
      </c>
      <c r="J144" s="12">
        <v>-0.22500000000000001</v>
      </c>
      <c r="K144" s="22">
        <v>-0.06</v>
      </c>
      <c r="L144" s="12">
        <v>-0.1</v>
      </c>
      <c r="M144" s="12">
        <v>-0.64300000000000002</v>
      </c>
      <c r="N144" s="12">
        <v>-0.4</v>
      </c>
      <c r="O144" s="12">
        <v>-0.14000000000000001</v>
      </c>
      <c r="P144" s="12">
        <v>0.51</v>
      </c>
      <c r="Q144" s="12">
        <v>-7.0000000000000007E-2</v>
      </c>
    </row>
    <row r="145" spans="3:17" x14ac:dyDescent="0.2">
      <c r="C145" s="12">
        <v>3.9039999999999999</v>
      </c>
      <c r="D145" s="12">
        <v>2.5000000000000001E-3</v>
      </c>
      <c r="E145" s="12">
        <v>0.71</v>
      </c>
      <c r="F145" s="12">
        <v>0</v>
      </c>
      <c r="G145" s="12">
        <v>0.43</v>
      </c>
      <c r="H145" s="12">
        <v>-0.32</v>
      </c>
      <c r="I145" s="12">
        <v>-7.0000000000000007E-2</v>
      </c>
      <c r="J145" s="12">
        <v>-0.22500000000000001</v>
      </c>
      <c r="K145" s="22">
        <v>-0.06</v>
      </c>
      <c r="L145" s="12">
        <v>-0.1</v>
      </c>
      <c r="M145" s="12">
        <v>-0.64300000000000002</v>
      </c>
      <c r="N145" s="12">
        <v>-0.4</v>
      </c>
      <c r="O145" s="12">
        <v>-0.14000000000000001</v>
      </c>
      <c r="P145" s="12">
        <v>0.51</v>
      </c>
      <c r="Q145" s="12">
        <v>-7.0000000000000007E-2</v>
      </c>
    </row>
    <row r="146" spans="3:17" x14ac:dyDescent="0.2">
      <c r="C146" s="12">
        <v>3.9510000000000001</v>
      </c>
      <c r="D146" s="12">
        <v>2.5000000000000001E-3</v>
      </c>
      <c r="E146" s="12">
        <v>0.71</v>
      </c>
      <c r="F146" s="12">
        <v>0</v>
      </c>
      <c r="G146" s="12">
        <v>0.43</v>
      </c>
      <c r="H146" s="12">
        <v>-0.32</v>
      </c>
      <c r="I146" s="12">
        <v>-7.0000000000000007E-2</v>
      </c>
      <c r="J146" s="12">
        <v>-0.22500000000000001</v>
      </c>
      <c r="K146" s="22">
        <v>-0.06</v>
      </c>
      <c r="L146" s="12">
        <v>-0.1</v>
      </c>
      <c r="M146" s="12">
        <v>-0.64300000000000002</v>
      </c>
      <c r="N146" s="12">
        <v>-0.4</v>
      </c>
      <c r="O146" s="12">
        <v>-0.14000000000000001</v>
      </c>
      <c r="P146" s="12">
        <v>0.51</v>
      </c>
      <c r="Q146" s="12">
        <v>-7.0000000000000007E-2</v>
      </c>
    </row>
    <row r="147" spans="3:17" x14ac:dyDescent="0.2">
      <c r="C147" s="12">
        <v>3.9830000000000001</v>
      </c>
      <c r="D147" s="12">
        <v>2.5000000000000001E-3</v>
      </c>
      <c r="E147" s="12">
        <v>0.71</v>
      </c>
      <c r="F147" s="12">
        <v>0</v>
      </c>
      <c r="G147" s="12">
        <v>0.43</v>
      </c>
      <c r="H147" s="12">
        <v>-0.32</v>
      </c>
      <c r="I147" s="12">
        <v>-7.0000000000000007E-2</v>
      </c>
      <c r="J147" s="12">
        <v>-0.22500000000000001</v>
      </c>
      <c r="K147" s="22">
        <v>-0.06</v>
      </c>
      <c r="L147" s="12">
        <v>-0.1</v>
      </c>
      <c r="M147" s="12">
        <v>-0.64300000000000002</v>
      </c>
      <c r="N147" s="12">
        <v>-0.4</v>
      </c>
      <c r="O147" s="12">
        <v>-0.14000000000000001</v>
      </c>
      <c r="P147" s="12">
        <v>0.51</v>
      </c>
      <c r="Q147" s="12">
        <v>-7.0000000000000007E-2</v>
      </c>
    </row>
    <row r="148" spans="3:17" x14ac:dyDescent="0.2">
      <c r="C148" s="12">
        <v>3.9940000000000002</v>
      </c>
      <c r="D148" s="12">
        <v>2.5000000000000001E-3</v>
      </c>
      <c r="E148" s="12">
        <v>0.71</v>
      </c>
      <c r="F148" s="12">
        <v>0</v>
      </c>
      <c r="G148" s="12">
        <v>0.43</v>
      </c>
      <c r="H148" s="12">
        <v>-0.32</v>
      </c>
      <c r="I148" s="12">
        <v>-7.0000000000000007E-2</v>
      </c>
      <c r="J148" s="12">
        <v>-0.22500000000000001</v>
      </c>
      <c r="K148" s="22">
        <v>-0.06</v>
      </c>
      <c r="L148" s="12">
        <v>-0.1</v>
      </c>
      <c r="M148" s="12">
        <v>-0.64300000000000002</v>
      </c>
      <c r="N148" s="12">
        <v>-0.4</v>
      </c>
      <c r="O148" s="12">
        <v>-0.14000000000000001</v>
      </c>
      <c r="P148" s="12">
        <v>0.51</v>
      </c>
      <c r="Q148" s="12">
        <v>-7.0000000000000007E-2</v>
      </c>
    </row>
    <row r="149" spans="3:17" x14ac:dyDescent="0.2">
      <c r="C149" s="12">
        <v>4.0039999999999996</v>
      </c>
      <c r="D149" s="12">
        <v>2.5000000000000001E-3</v>
      </c>
      <c r="E149" s="12">
        <v>0.71</v>
      </c>
      <c r="F149" s="12">
        <v>0</v>
      </c>
      <c r="G149" s="12">
        <v>0.43</v>
      </c>
      <c r="H149" s="12">
        <v>-0.32</v>
      </c>
      <c r="I149" s="12">
        <v>-7.0000000000000007E-2</v>
      </c>
      <c r="J149" s="12">
        <v>-0.22500000000000001</v>
      </c>
      <c r="K149" s="22">
        <v>-0.06</v>
      </c>
      <c r="L149" s="12">
        <v>-0.1</v>
      </c>
      <c r="M149" s="12">
        <v>-0.64300000000000002</v>
      </c>
      <c r="N149" s="12">
        <v>-0.4</v>
      </c>
      <c r="O149" s="12">
        <v>-0.14000000000000001</v>
      </c>
      <c r="P149" s="12">
        <v>0.51</v>
      </c>
      <c r="Q149" s="12">
        <v>-7.0000000000000007E-2</v>
      </c>
    </row>
    <row r="150" spans="3:17" x14ac:dyDescent="0.2">
      <c r="C150" s="12">
        <v>4.1609999999999996</v>
      </c>
      <c r="D150" s="12">
        <v>2.5000000000000001E-3</v>
      </c>
      <c r="E150" s="12">
        <v>0.63</v>
      </c>
      <c r="F150" s="12">
        <v>0</v>
      </c>
      <c r="G150" s="12">
        <v>0.35</v>
      </c>
      <c r="H150" s="12">
        <v>-0.2</v>
      </c>
      <c r="I150" s="12">
        <v>-7.0000000000000007E-2</v>
      </c>
      <c r="J150" s="12">
        <v>-0.14499999999999999</v>
      </c>
      <c r="K150" s="22">
        <v>-0.06</v>
      </c>
      <c r="L150" s="12">
        <v>0.248</v>
      </c>
      <c r="M150" s="12">
        <v>-0.58299999999999996</v>
      </c>
      <c r="N150" s="12">
        <v>-0.28000000000000003</v>
      </c>
      <c r="O150" s="12">
        <v>-0.14000000000000001</v>
      </c>
      <c r="P150" s="12">
        <v>0.43</v>
      </c>
      <c r="Q150" s="12">
        <v>-7.0000000000000007E-2</v>
      </c>
    </row>
    <row r="151" spans="3:17" x14ac:dyDescent="0.2">
      <c r="C151" s="12">
        <v>4.3380000000000001</v>
      </c>
      <c r="D151" s="12">
        <v>2.5000000000000001E-3</v>
      </c>
      <c r="E151" s="12">
        <v>0.63</v>
      </c>
      <c r="F151" s="12">
        <v>0</v>
      </c>
      <c r="G151" s="12">
        <v>0.35</v>
      </c>
      <c r="H151" s="12">
        <v>-0.2</v>
      </c>
      <c r="I151" s="12">
        <v>-7.0000000000000007E-2</v>
      </c>
      <c r="J151" s="12">
        <v>-0.14499999999999999</v>
      </c>
      <c r="K151" s="22">
        <v>-0.06</v>
      </c>
      <c r="L151" s="12">
        <v>0.308</v>
      </c>
      <c r="M151" s="12">
        <v>-0.58299999999999996</v>
      </c>
      <c r="N151" s="12">
        <v>-0.28000000000000003</v>
      </c>
      <c r="O151" s="12">
        <v>-0.14249999999999999</v>
      </c>
      <c r="P151" s="12">
        <v>0.43</v>
      </c>
      <c r="Q151" s="12">
        <v>-7.0000000000000007E-2</v>
      </c>
    </row>
    <row r="152" spans="3:17" x14ac:dyDescent="0.2">
      <c r="C152" s="12">
        <v>4.3929999999999998</v>
      </c>
      <c r="D152" s="12">
        <v>2.5000000000000001E-3</v>
      </c>
      <c r="E152" s="12">
        <v>0.63</v>
      </c>
      <c r="F152" s="12">
        <v>0</v>
      </c>
      <c r="G152" s="12">
        <v>0.35</v>
      </c>
      <c r="H152" s="12">
        <v>-0.2</v>
      </c>
      <c r="I152" s="12">
        <v>-7.0000000000000007E-2</v>
      </c>
      <c r="J152" s="12">
        <v>-0.14499999999999999</v>
      </c>
      <c r="K152" s="22">
        <v>-0.06</v>
      </c>
      <c r="L152" s="12">
        <v>0.378</v>
      </c>
      <c r="M152" s="12">
        <v>-0.58299999999999996</v>
      </c>
      <c r="N152" s="12">
        <v>-0.28000000000000003</v>
      </c>
      <c r="O152" s="12">
        <v>-0.14499999999999999</v>
      </c>
      <c r="P152" s="12">
        <v>0.43</v>
      </c>
      <c r="Q152" s="12">
        <v>-7.0000000000000007E-2</v>
      </c>
    </row>
    <row r="153" spans="3:17" x14ac:dyDescent="0.2">
      <c r="C153" s="12">
        <v>4.2789999999999999</v>
      </c>
      <c r="D153" s="12">
        <v>2.5000000000000001E-3</v>
      </c>
      <c r="E153" s="12">
        <v>0.63</v>
      </c>
      <c r="F153" s="12">
        <v>0</v>
      </c>
      <c r="G153" s="12">
        <v>0.35</v>
      </c>
      <c r="H153" s="12">
        <v>-0.2</v>
      </c>
      <c r="I153" s="12">
        <v>-7.0000000000000007E-2</v>
      </c>
      <c r="J153" s="12">
        <v>-0.14499999999999999</v>
      </c>
      <c r="K153" s="22">
        <v>-0.06</v>
      </c>
      <c r="L153" s="12">
        <v>0.248</v>
      </c>
      <c r="M153" s="12">
        <v>-0.58299999999999996</v>
      </c>
      <c r="N153" s="12">
        <v>-0.28000000000000003</v>
      </c>
      <c r="O153" s="12">
        <v>-0.13750000000000001</v>
      </c>
      <c r="P153" s="12">
        <v>0.43</v>
      </c>
      <c r="Q153" s="12">
        <v>-7.0000000000000007E-2</v>
      </c>
    </row>
    <row r="154" spans="3:17" x14ac:dyDescent="0.2">
      <c r="C154" s="12">
        <v>4.1470000000000002</v>
      </c>
      <c r="D154" s="12">
        <v>2.5000000000000001E-3</v>
      </c>
      <c r="E154" s="12">
        <v>0.63</v>
      </c>
      <c r="F154" s="12">
        <v>0</v>
      </c>
      <c r="G154" s="12">
        <v>0.35</v>
      </c>
      <c r="H154" s="12">
        <v>-0.2</v>
      </c>
      <c r="I154" s="12">
        <v>-7.0000000000000007E-2</v>
      </c>
      <c r="J154" s="12">
        <v>-0.14499999999999999</v>
      </c>
      <c r="K154" s="22">
        <v>-0.06</v>
      </c>
      <c r="L154" s="12">
        <v>6.8000000000000005E-2</v>
      </c>
      <c r="M154" s="12">
        <v>-0.58299999999999996</v>
      </c>
      <c r="N154" s="12">
        <v>-0.28000000000000003</v>
      </c>
      <c r="O154" s="12">
        <v>-0.13500000000000001</v>
      </c>
      <c r="P154" s="12">
        <v>0.43</v>
      </c>
      <c r="Q154" s="12">
        <v>-7.0000000000000007E-2</v>
      </c>
    </row>
    <row r="155" spans="3:17" x14ac:dyDescent="0.2">
      <c r="C155" s="12">
        <v>3.9769999999999999</v>
      </c>
      <c r="D155" s="12">
        <v>2.5000000000000001E-3</v>
      </c>
      <c r="E155" s="12">
        <v>0.71</v>
      </c>
      <c r="F155" s="12">
        <v>0</v>
      </c>
      <c r="G155" s="12">
        <v>0.43</v>
      </c>
      <c r="H155" s="12">
        <v>-0.32</v>
      </c>
      <c r="I155" s="12">
        <v>-7.0000000000000007E-2</v>
      </c>
      <c r="J155" s="12">
        <v>-0.22500000000000001</v>
      </c>
      <c r="K155" s="22">
        <v>-0.06</v>
      </c>
      <c r="L155" s="12">
        <v>-0.25</v>
      </c>
      <c r="M155" s="12">
        <v>-0.68300000000000005</v>
      </c>
      <c r="N155" s="12">
        <v>-0.4</v>
      </c>
      <c r="O155" s="12">
        <v>-0.14000000000000001</v>
      </c>
      <c r="P155" s="12">
        <v>0.51</v>
      </c>
      <c r="Q155" s="12">
        <v>-7.0000000000000007E-2</v>
      </c>
    </row>
    <row r="156" spans="3:17" x14ac:dyDescent="0.2">
      <c r="C156" s="12">
        <v>3.9769999999999999</v>
      </c>
      <c r="D156" s="12">
        <v>2.5000000000000001E-3</v>
      </c>
      <c r="E156" s="12">
        <v>0.71</v>
      </c>
      <c r="F156" s="12">
        <v>0</v>
      </c>
      <c r="G156" s="12">
        <v>0.43</v>
      </c>
      <c r="H156" s="12">
        <v>-0.32</v>
      </c>
      <c r="I156" s="12">
        <v>-7.0000000000000007E-2</v>
      </c>
      <c r="J156" s="12">
        <v>-0.22500000000000001</v>
      </c>
      <c r="K156" s="22">
        <v>-0.06</v>
      </c>
      <c r="L156" s="12">
        <v>-0.1</v>
      </c>
      <c r="M156" s="12">
        <v>-0.68300000000000005</v>
      </c>
      <c r="N156" s="12">
        <v>-0.4</v>
      </c>
      <c r="O156" s="12">
        <v>-0.14000000000000001</v>
      </c>
      <c r="P156" s="12">
        <v>0.51</v>
      </c>
      <c r="Q156" s="12">
        <v>-7.0000000000000007E-2</v>
      </c>
    </row>
    <row r="157" spans="3:17" x14ac:dyDescent="0.2">
      <c r="C157" s="12">
        <v>4.0090000000000003</v>
      </c>
      <c r="D157" s="12">
        <v>2.5000000000000001E-3</v>
      </c>
      <c r="E157" s="12">
        <v>0.71</v>
      </c>
      <c r="F157" s="12">
        <v>0</v>
      </c>
      <c r="G157" s="12">
        <v>0.43</v>
      </c>
      <c r="H157" s="12">
        <v>-0.32</v>
      </c>
      <c r="I157" s="12">
        <v>-7.0000000000000007E-2</v>
      </c>
      <c r="J157" s="12">
        <v>-0.22500000000000001</v>
      </c>
      <c r="K157" s="22">
        <v>-0.06</v>
      </c>
      <c r="L157" s="12">
        <v>-0.1</v>
      </c>
      <c r="M157" s="12">
        <v>-0.68300000000000005</v>
      </c>
      <c r="N157" s="12">
        <v>-0.4</v>
      </c>
      <c r="O157" s="12">
        <v>-0.14000000000000001</v>
      </c>
      <c r="P157" s="12">
        <v>0.51</v>
      </c>
      <c r="Q157" s="12">
        <v>-7.0000000000000007E-2</v>
      </c>
    </row>
    <row r="158" spans="3:17" x14ac:dyDescent="0.2">
      <c r="C158" s="12">
        <v>4.056</v>
      </c>
      <c r="D158" s="12">
        <v>2.5000000000000001E-3</v>
      </c>
      <c r="E158" s="12">
        <v>0.71</v>
      </c>
      <c r="F158" s="12">
        <v>0</v>
      </c>
      <c r="G158" s="12">
        <v>0.43</v>
      </c>
      <c r="H158" s="12">
        <v>-0.32</v>
      </c>
      <c r="I158" s="12">
        <v>-7.0000000000000007E-2</v>
      </c>
      <c r="J158" s="12">
        <v>-0.22500000000000001</v>
      </c>
      <c r="K158" s="22">
        <v>-0.06</v>
      </c>
      <c r="L158" s="12">
        <v>-0.1</v>
      </c>
      <c r="M158" s="12">
        <v>-0.68300000000000005</v>
      </c>
      <c r="N158" s="12">
        <v>-0.4</v>
      </c>
      <c r="O158" s="12">
        <v>-0.14000000000000001</v>
      </c>
      <c r="P158" s="12">
        <v>0.51</v>
      </c>
      <c r="Q158" s="12">
        <v>-7.0000000000000007E-2</v>
      </c>
    </row>
    <row r="159" spans="3:17" x14ac:dyDescent="0.2">
      <c r="C159" s="12">
        <v>4.0880000000000001</v>
      </c>
      <c r="D159" s="12">
        <v>2.5000000000000001E-3</v>
      </c>
      <c r="E159" s="12">
        <v>0.71</v>
      </c>
      <c r="F159" s="12">
        <v>0</v>
      </c>
      <c r="G159" s="12">
        <v>0.43</v>
      </c>
      <c r="H159" s="12">
        <v>-0.32</v>
      </c>
      <c r="I159" s="12">
        <v>-7.0000000000000007E-2</v>
      </c>
      <c r="J159" s="12">
        <v>-0.22500000000000001</v>
      </c>
      <c r="K159" s="22">
        <v>-0.06</v>
      </c>
      <c r="L159" s="12">
        <v>-0.1</v>
      </c>
      <c r="M159" s="12">
        <v>-0.68300000000000005</v>
      </c>
      <c r="N159" s="12">
        <v>-0.4</v>
      </c>
      <c r="O159" s="12">
        <v>-0.14000000000000001</v>
      </c>
      <c r="P159" s="12">
        <v>0.51</v>
      </c>
      <c r="Q159" s="12">
        <v>-7.0000000000000007E-2</v>
      </c>
    </row>
    <row r="160" spans="3:17" x14ac:dyDescent="0.2">
      <c r="C160" s="12">
        <v>4.0990000000000002</v>
      </c>
      <c r="D160" s="12">
        <v>2.5000000000000001E-3</v>
      </c>
      <c r="E160" s="12">
        <v>0.71</v>
      </c>
      <c r="F160" s="12">
        <v>0</v>
      </c>
      <c r="G160" s="12">
        <v>0.43</v>
      </c>
      <c r="H160" s="12">
        <v>-0.32</v>
      </c>
      <c r="I160" s="12">
        <v>-7.0000000000000007E-2</v>
      </c>
      <c r="J160" s="12">
        <v>-0.22500000000000001</v>
      </c>
      <c r="K160" s="22">
        <v>-0.06</v>
      </c>
      <c r="L160" s="12">
        <v>-0.1</v>
      </c>
      <c r="M160" s="12">
        <v>-0.68300000000000005</v>
      </c>
      <c r="N160" s="12">
        <v>-0.4</v>
      </c>
      <c r="O160" s="12">
        <v>-0.14000000000000001</v>
      </c>
      <c r="P160" s="12">
        <v>0.51</v>
      </c>
      <c r="Q160" s="12">
        <v>-7.0000000000000007E-2</v>
      </c>
    </row>
    <row r="161" spans="3:17" x14ac:dyDescent="0.2">
      <c r="C161" s="12">
        <v>4.109</v>
      </c>
      <c r="D161" s="12">
        <v>2.5000000000000001E-3</v>
      </c>
      <c r="E161" s="12">
        <v>0.71</v>
      </c>
      <c r="F161" s="12">
        <v>0</v>
      </c>
      <c r="G161" s="12">
        <v>0.43</v>
      </c>
      <c r="H161" s="12">
        <v>-0.32</v>
      </c>
      <c r="I161" s="12">
        <v>-7.0000000000000007E-2</v>
      </c>
      <c r="J161" s="12">
        <v>-0.22500000000000001</v>
      </c>
      <c r="K161" s="22">
        <v>-0.06</v>
      </c>
      <c r="L161" s="12">
        <v>-0.1</v>
      </c>
      <c r="M161" s="12">
        <v>-0.68300000000000005</v>
      </c>
      <c r="N161" s="12">
        <v>-0.4</v>
      </c>
      <c r="O161" s="12">
        <v>-0.14000000000000001</v>
      </c>
      <c r="P161" s="12">
        <v>0.51</v>
      </c>
      <c r="Q161" s="12">
        <v>-7.0000000000000007E-2</v>
      </c>
    </row>
    <row r="162" spans="3:17" x14ac:dyDescent="0.2">
      <c r="C162" s="12">
        <v>4.266</v>
      </c>
      <c r="D162" s="12">
        <v>2.5000000000000001E-3</v>
      </c>
      <c r="E162" s="12">
        <v>0.63</v>
      </c>
      <c r="F162" s="12">
        <v>0</v>
      </c>
      <c r="G162" s="12">
        <v>0.35</v>
      </c>
      <c r="H162" s="12">
        <v>-0.2</v>
      </c>
      <c r="I162" s="12">
        <v>-7.0000000000000007E-2</v>
      </c>
      <c r="J162" s="12">
        <v>-0.14499999999999999</v>
      </c>
      <c r="K162" s="22">
        <v>-0.06</v>
      </c>
      <c r="L162" s="12">
        <v>0.248</v>
      </c>
      <c r="M162" s="12">
        <v>-0.623</v>
      </c>
      <c r="N162" s="12">
        <v>-0.28000000000000003</v>
      </c>
      <c r="O162" s="12">
        <v>-0.14000000000000001</v>
      </c>
      <c r="P162" s="12">
        <v>0.43</v>
      </c>
      <c r="Q162" s="12">
        <v>-7.0000000000000007E-2</v>
      </c>
    </row>
    <row r="163" spans="3:17" x14ac:dyDescent="0.2">
      <c r="C163" s="12">
        <v>4.4429999999999996</v>
      </c>
      <c r="D163" s="12">
        <v>2.5000000000000001E-3</v>
      </c>
      <c r="E163" s="12">
        <v>0.63</v>
      </c>
      <c r="F163" s="12">
        <v>0</v>
      </c>
      <c r="G163" s="12">
        <v>0.35</v>
      </c>
      <c r="H163" s="12">
        <v>-0.2</v>
      </c>
      <c r="I163" s="12">
        <v>-7.0000000000000007E-2</v>
      </c>
      <c r="J163" s="12">
        <v>-0.14499999999999999</v>
      </c>
      <c r="K163" s="22">
        <v>-0.06</v>
      </c>
      <c r="L163" s="12">
        <v>0.308</v>
      </c>
      <c r="M163" s="12">
        <v>-0.623</v>
      </c>
      <c r="N163" s="12">
        <v>-0.28000000000000003</v>
      </c>
      <c r="O163" s="12">
        <v>-0.14249999999999999</v>
      </c>
      <c r="P163" s="12">
        <v>0.43</v>
      </c>
      <c r="Q163" s="12">
        <v>-7.0000000000000007E-2</v>
      </c>
    </row>
    <row r="164" spans="3:17" x14ac:dyDescent="0.2">
      <c r="C164" s="12">
        <v>4.5004999999999997</v>
      </c>
      <c r="D164" s="12">
        <v>2.5000000000000001E-3</v>
      </c>
      <c r="E164" s="12">
        <v>0.63</v>
      </c>
      <c r="F164" s="12">
        <v>0</v>
      </c>
      <c r="G164" s="12">
        <v>0.35</v>
      </c>
      <c r="H164" s="12">
        <v>-0.2</v>
      </c>
      <c r="I164" s="12">
        <v>-7.0000000000000007E-2</v>
      </c>
      <c r="J164" s="12">
        <v>-0.14499999999999999</v>
      </c>
      <c r="K164" s="22">
        <v>-0.06</v>
      </c>
      <c r="L164" s="12">
        <v>0.378</v>
      </c>
      <c r="M164" s="12">
        <v>-0.623</v>
      </c>
      <c r="N164" s="12">
        <v>-0.28000000000000003</v>
      </c>
      <c r="O164" s="12">
        <v>-0.14499999999999999</v>
      </c>
      <c r="P164" s="12">
        <v>0.43</v>
      </c>
      <c r="Q164" s="12">
        <v>-7.0000000000000007E-2</v>
      </c>
    </row>
    <row r="165" spans="3:17" x14ac:dyDescent="0.2">
      <c r="C165" s="12">
        <v>4.3864999999999998</v>
      </c>
      <c r="D165" s="12">
        <v>2.5000000000000001E-3</v>
      </c>
      <c r="E165" s="12">
        <v>0.63</v>
      </c>
      <c r="F165" s="12">
        <v>0</v>
      </c>
      <c r="G165" s="12">
        <v>0.35</v>
      </c>
      <c r="H165" s="12">
        <v>-0.2</v>
      </c>
      <c r="I165" s="12">
        <v>-7.0000000000000007E-2</v>
      </c>
      <c r="J165" s="12">
        <v>-0.14499999999999999</v>
      </c>
      <c r="K165" s="22">
        <v>-0.06</v>
      </c>
      <c r="L165" s="12">
        <v>0.248</v>
      </c>
      <c r="M165" s="12">
        <v>-0.623</v>
      </c>
      <c r="N165" s="12">
        <v>-0.28000000000000003</v>
      </c>
      <c r="O165" s="12">
        <v>-0.13750000000000001</v>
      </c>
      <c r="P165" s="12">
        <v>0.43</v>
      </c>
      <c r="Q165" s="12">
        <v>-7.0000000000000007E-2</v>
      </c>
    </row>
    <row r="166" spans="3:17" x14ac:dyDescent="0.2">
      <c r="C166" s="12">
        <v>4.2545000000000002</v>
      </c>
      <c r="D166" s="12">
        <v>2.5000000000000001E-3</v>
      </c>
      <c r="E166" s="12">
        <v>0.63</v>
      </c>
      <c r="F166" s="12">
        <v>0</v>
      </c>
      <c r="G166" s="12">
        <v>0.35</v>
      </c>
      <c r="H166" s="12">
        <v>-0.2</v>
      </c>
      <c r="I166" s="12">
        <v>-7.0000000000000007E-2</v>
      </c>
      <c r="J166" s="12">
        <v>-0.14499999999999999</v>
      </c>
      <c r="K166" s="22">
        <v>-0.06</v>
      </c>
      <c r="L166" s="12">
        <v>6.8000000000000005E-2</v>
      </c>
      <c r="M166" s="12">
        <v>-0.623</v>
      </c>
      <c r="N166" s="12">
        <v>-0.28000000000000003</v>
      </c>
      <c r="O166" s="12">
        <v>-0.13500000000000001</v>
      </c>
      <c r="P166" s="12">
        <v>0.43</v>
      </c>
      <c r="Q166" s="12">
        <v>-7.0000000000000007E-2</v>
      </c>
    </row>
    <row r="167" spans="3:17" x14ac:dyDescent="0.2">
      <c r="C167" s="12">
        <v>4.0845000000000002</v>
      </c>
      <c r="D167" s="12">
        <v>2.5000000000000001E-3</v>
      </c>
      <c r="E167" s="12">
        <v>0.71</v>
      </c>
      <c r="F167" s="12">
        <v>0</v>
      </c>
      <c r="G167" s="12">
        <v>0.43</v>
      </c>
      <c r="H167" s="12">
        <v>-0.32</v>
      </c>
      <c r="I167" s="12">
        <v>-7.0000000000000007E-2</v>
      </c>
      <c r="J167" s="12">
        <v>-0.22500000000000001</v>
      </c>
      <c r="K167" s="22">
        <v>-0.06</v>
      </c>
      <c r="L167" s="12">
        <v>-0.25</v>
      </c>
      <c r="M167" s="12">
        <v>-0.72299999999999998</v>
      </c>
      <c r="N167" s="12">
        <v>-0.4</v>
      </c>
      <c r="O167" s="12">
        <v>-0.14000000000000001</v>
      </c>
      <c r="P167" s="12">
        <v>0.51</v>
      </c>
      <c r="Q167" s="12">
        <v>-7.0000000000000007E-2</v>
      </c>
    </row>
    <row r="168" spans="3:17" x14ac:dyDescent="0.2">
      <c r="C168" s="12">
        <v>4.0845000000000002</v>
      </c>
      <c r="D168" s="12">
        <v>2.5000000000000001E-3</v>
      </c>
      <c r="E168" s="12">
        <v>0.71</v>
      </c>
      <c r="F168" s="12">
        <v>0</v>
      </c>
      <c r="G168" s="12">
        <v>0.43</v>
      </c>
      <c r="H168" s="12">
        <v>-0.32</v>
      </c>
      <c r="I168" s="12">
        <v>-7.0000000000000007E-2</v>
      </c>
      <c r="J168" s="12">
        <v>-0.22500000000000001</v>
      </c>
      <c r="K168" s="22">
        <v>-0.06</v>
      </c>
      <c r="L168" s="12">
        <v>-0.1</v>
      </c>
      <c r="M168" s="12">
        <v>-0.72299999999999998</v>
      </c>
      <c r="N168" s="12">
        <v>-0.4</v>
      </c>
      <c r="O168" s="12">
        <v>-0.14000000000000001</v>
      </c>
      <c r="P168" s="12">
        <v>0.51</v>
      </c>
      <c r="Q168" s="12">
        <v>-7.0000000000000007E-2</v>
      </c>
    </row>
    <row r="169" spans="3:17" x14ac:dyDescent="0.2">
      <c r="C169" s="12">
        <v>4.1165000000000003</v>
      </c>
      <c r="D169" s="12">
        <v>2.5000000000000001E-3</v>
      </c>
      <c r="E169" s="12">
        <v>0.71</v>
      </c>
      <c r="F169" s="12">
        <v>0</v>
      </c>
      <c r="G169" s="12">
        <v>0.43</v>
      </c>
      <c r="H169" s="12">
        <v>-0.32</v>
      </c>
      <c r="I169" s="12">
        <v>-7.0000000000000007E-2</v>
      </c>
      <c r="J169" s="12">
        <v>-0.22500000000000001</v>
      </c>
      <c r="K169" s="22">
        <v>-0.06</v>
      </c>
      <c r="L169" s="12">
        <v>-0.1</v>
      </c>
      <c r="M169" s="12">
        <v>-0.72299999999999998</v>
      </c>
      <c r="N169" s="12">
        <v>-0.4</v>
      </c>
      <c r="O169" s="12">
        <v>-0.14000000000000001</v>
      </c>
      <c r="P169" s="12">
        <v>0.51</v>
      </c>
      <c r="Q169" s="12">
        <v>-7.0000000000000007E-2</v>
      </c>
    </row>
    <row r="170" spans="3:17" x14ac:dyDescent="0.2">
      <c r="C170" s="12">
        <v>4.1635</v>
      </c>
      <c r="D170" s="12">
        <v>2.5000000000000001E-3</v>
      </c>
      <c r="E170" s="12">
        <v>0.71</v>
      </c>
      <c r="F170" s="12">
        <v>0</v>
      </c>
      <c r="G170" s="12">
        <v>0.43</v>
      </c>
      <c r="H170" s="12">
        <v>-0.32</v>
      </c>
      <c r="I170" s="12">
        <v>-7.0000000000000007E-2</v>
      </c>
      <c r="J170" s="12">
        <v>-0.22500000000000001</v>
      </c>
      <c r="K170" s="22">
        <v>-0.06</v>
      </c>
      <c r="L170" s="12">
        <v>-0.1</v>
      </c>
      <c r="M170" s="12">
        <v>-0.72299999999999998</v>
      </c>
      <c r="N170" s="12">
        <v>-0.4</v>
      </c>
      <c r="O170" s="12">
        <v>-0.14000000000000001</v>
      </c>
      <c r="P170" s="12">
        <v>0.51</v>
      </c>
      <c r="Q170" s="12">
        <v>-7.0000000000000007E-2</v>
      </c>
    </row>
    <row r="171" spans="3:17" x14ac:dyDescent="0.2">
      <c r="C171" s="12">
        <v>4.1955</v>
      </c>
      <c r="D171" s="12">
        <v>2.5000000000000001E-3</v>
      </c>
      <c r="E171" s="12">
        <v>0.71</v>
      </c>
      <c r="F171" s="12">
        <v>0</v>
      </c>
      <c r="G171" s="12">
        <v>0.43</v>
      </c>
      <c r="H171" s="12">
        <v>-0.32</v>
      </c>
      <c r="I171" s="12">
        <v>-7.0000000000000007E-2</v>
      </c>
      <c r="J171" s="12">
        <v>-0.22500000000000001</v>
      </c>
      <c r="K171" s="22">
        <v>-0.06</v>
      </c>
      <c r="L171" s="12">
        <v>-0.1</v>
      </c>
      <c r="M171" s="12">
        <v>-0.72299999999999998</v>
      </c>
      <c r="N171" s="12">
        <v>-0.4</v>
      </c>
      <c r="O171" s="12">
        <v>-0.14000000000000001</v>
      </c>
      <c r="P171" s="12">
        <v>0.51</v>
      </c>
      <c r="Q171" s="12">
        <v>-7.0000000000000007E-2</v>
      </c>
    </row>
    <row r="172" spans="3:17" x14ac:dyDescent="0.2">
      <c r="C172" s="12">
        <v>4.2065000000000001</v>
      </c>
      <c r="D172" s="12">
        <v>2.5000000000000001E-3</v>
      </c>
      <c r="E172" s="12">
        <v>0.71</v>
      </c>
      <c r="F172" s="12">
        <v>0</v>
      </c>
      <c r="G172" s="12">
        <v>0.43</v>
      </c>
      <c r="H172" s="12">
        <v>-0.32</v>
      </c>
      <c r="I172" s="12">
        <v>-7.0000000000000007E-2</v>
      </c>
      <c r="J172" s="12">
        <v>-0.22500000000000001</v>
      </c>
      <c r="K172" s="22">
        <v>-0.06</v>
      </c>
      <c r="L172" s="12">
        <v>-0.1</v>
      </c>
      <c r="M172" s="12">
        <v>-0.72299999999999998</v>
      </c>
      <c r="N172" s="12">
        <v>-0.4</v>
      </c>
      <c r="O172" s="12">
        <v>-0.14000000000000001</v>
      </c>
      <c r="P172" s="12">
        <v>0.51</v>
      </c>
      <c r="Q172" s="12">
        <v>-7.0000000000000007E-2</v>
      </c>
    </row>
    <row r="173" spans="3:17" x14ac:dyDescent="0.2">
      <c r="C173" s="12">
        <v>4.2164999999999999</v>
      </c>
      <c r="D173" s="12">
        <v>2.5000000000000001E-3</v>
      </c>
      <c r="E173" s="12">
        <v>0.71</v>
      </c>
      <c r="F173" s="12">
        <v>0</v>
      </c>
      <c r="G173" s="12">
        <v>0.43</v>
      </c>
      <c r="H173" s="12">
        <v>-0.32</v>
      </c>
      <c r="I173" s="12">
        <v>-7.0000000000000007E-2</v>
      </c>
      <c r="J173" s="12">
        <v>-0.22500000000000001</v>
      </c>
      <c r="K173" s="22">
        <v>-0.06</v>
      </c>
      <c r="L173" s="12">
        <v>-0.1</v>
      </c>
      <c r="M173" s="12">
        <v>-0.72299999999999998</v>
      </c>
      <c r="N173" s="12">
        <v>-0.4</v>
      </c>
      <c r="O173" s="12">
        <v>-0.14000000000000001</v>
      </c>
      <c r="P173" s="12">
        <v>0.51</v>
      </c>
      <c r="Q173" s="12">
        <v>-7.0000000000000007E-2</v>
      </c>
    </row>
    <row r="174" spans="3:17" x14ac:dyDescent="0.2">
      <c r="C174" s="12">
        <v>4.3734999999999999</v>
      </c>
      <c r="D174" s="12">
        <v>2.5000000000000001E-3</v>
      </c>
      <c r="E174" s="12">
        <v>0.63</v>
      </c>
      <c r="F174" s="12">
        <v>0</v>
      </c>
      <c r="G174" s="12">
        <v>0.35</v>
      </c>
      <c r="H174" s="12">
        <v>-0.2</v>
      </c>
      <c r="I174" s="12">
        <v>-7.0000000000000007E-2</v>
      </c>
      <c r="J174" s="12">
        <v>-0.14499999999999999</v>
      </c>
      <c r="K174" s="22">
        <v>-0.06</v>
      </c>
      <c r="L174" s="12">
        <v>0.248</v>
      </c>
      <c r="M174" s="12">
        <v>-0.68300000000000005</v>
      </c>
      <c r="N174" s="12">
        <v>-0.28000000000000003</v>
      </c>
      <c r="O174" s="12">
        <v>-0.14000000000000001</v>
      </c>
      <c r="P174" s="12">
        <v>0.43</v>
      </c>
      <c r="Q174" s="12">
        <v>-7.0000000000000007E-2</v>
      </c>
    </row>
    <row r="175" spans="3:17" x14ac:dyDescent="0.2">
      <c r="C175" s="12">
        <v>4.5505000000000004</v>
      </c>
      <c r="D175" s="12">
        <v>2.5000000000000001E-3</v>
      </c>
      <c r="E175" s="12">
        <v>0.63</v>
      </c>
      <c r="F175" s="12">
        <v>0</v>
      </c>
      <c r="G175" s="12">
        <v>0.35</v>
      </c>
      <c r="H175" s="12">
        <v>-0.2</v>
      </c>
      <c r="I175" s="12">
        <v>-7.0000000000000007E-2</v>
      </c>
      <c r="J175" s="12">
        <v>-0.14499999999999999</v>
      </c>
      <c r="K175" s="22">
        <v>-0.06</v>
      </c>
      <c r="L175" s="12">
        <v>0.308</v>
      </c>
      <c r="M175" s="12">
        <v>-0.68300000000000005</v>
      </c>
      <c r="N175" s="12">
        <v>-0.28000000000000003</v>
      </c>
      <c r="O175" s="12">
        <v>-0.14249999999999999</v>
      </c>
      <c r="P175" s="12">
        <v>0.43</v>
      </c>
      <c r="Q175" s="12">
        <v>-7.0000000000000007E-2</v>
      </c>
    </row>
    <row r="176" spans="3:17" x14ac:dyDescent="0.2">
      <c r="C176" s="12">
        <v>4.6105</v>
      </c>
      <c r="D176" s="12">
        <v>2.5000000000000001E-3</v>
      </c>
      <c r="E176" s="12">
        <v>0.63</v>
      </c>
      <c r="F176" s="12">
        <v>0</v>
      </c>
      <c r="G176" s="12">
        <v>0.35</v>
      </c>
      <c r="H176" s="12">
        <v>-0.2</v>
      </c>
      <c r="I176" s="12">
        <v>-7.0000000000000007E-2</v>
      </c>
      <c r="J176" s="12">
        <v>-0.14499999999999999</v>
      </c>
      <c r="K176" s="22">
        <v>-0.06</v>
      </c>
      <c r="L176" s="12">
        <v>0.378</v>
      </c>
      <c r="M176" s="12">
        <v>-0.68300000000000005</v>
      </c>
      <c r="N176" s="12">
        <v>-0.28000000000000003</v>
      </c>
      <c r="O176" s="12">
        <v>-0.14499999999999999</v>
      </c>
      <c r="P176" s="12">
        <v>0.43</v>
      </c>
      <c r="Q176" s="12">
        <v>-7.0000000000000007E-2</v>
      </c>
    </row>
    <row r="177" spans="3:17" x14ac:dyDescent="0.2">
      <c r="C177" s="12">
        <v>4.4965000000000002</v>
      </c>
      <c r="D177" s="12">
        <v>2.5000000000000001E-3</v>
      </c>
      <c r="E177" s="12">
        <v>0.63</v>
      </c>
      <c r="F177" s="12">
        <v>0</v>
      </c>
      <c r="G177" s="12">
        <v>0.35</v>
      </c>
      <c r="H177" s="12">
        <v>-0.2</v>
      </c>
      <c r="I177" s="12">
        <v>-7.0000000000000007E-2</v>
      </c>
      <c r="J177" s="12">
        <v>-0.14499999999999999</v>
      </c>
      <c r="K177" s="22">
        <v>-0.06</v>
      </c>
      <c r="L177" s="12">
        <v>0.248</v>
      </c>
      <c r="M177" s="12">
        <v>-0.68300000000000005</v>
      </c>
      <c r="N177" s="12">
        <v>-0.28000000000000003</v>
      </c>
      <c r="O177" s="12">
        <v>-0.13750000000000001</v>
      </c>
      <c r="P177" s="12">
        <v>0.43</v>
      </c>
      <c r="Q177" s="12">
        <v>-7.0000000000000007E-2</v>
      </c>
    </row>
    <row r="178" spans="3:17" x14ac:dyDescent="0.2">
      <c r="C178" s="12">
        <v>4.3644999999999996</v>
      </c>
      <c r="D178" s="12">
        <v>2.5000000000000001E-3</v>
      </c>
      <c r="E178" s="12">
        <v>0.63</v>
      </c>
      <c r="F178" s="12">
        <v>0</v>
      </c>
      <c r="G178" s="12">
        <v>0.35</v>
      </c>
      <c r="H178" s="12">
        <v>-0.2</v>
      </c>
      <c r="I178" s="12">
        <v>-7.0000000000000007E-2</v>
      </c>
      <c r="J178" s="12">
        <v>-0.14499999999999999</v>
      </c>
      <c r="K178" s="22">
        <v>-0.06</v>
      </c>
      <c r="L178" s="12">
        <v>6.8000000000000005E-2</v>
      </c>
      <c r="M178" s="12">
        <v>-0.68300000000000005</v>
      </c>
      <c r="N178" s="12">
        <v>-0.28000000000000003</v>
      </c>
      <c r="O178" s="12">
        <v>-0.13500000000000001</v>
      </c>
      <c r="P178" s="12">
        <v>0.43</v>
      </c>
      <c r="Q178" s="12">
        <v>-7.0000000000000007E-2</v>
      </c>
    </row>
    <row r="179" spans="3:17" x14ac:dyDescent="0.2">
      <c r="C179" s="12">
        <v>4.1944999999999997</v>
      </c>
      <c r="D179" s="12">
        <v>2.5000000000000001E-3</v>
      </c>
      <c r="E179" s="12">
        <v>0.71</v>
      </c>
      <c r="F179" s="12">
        <v>0</v>
      </c>
      <c r="G179" s="12">
        <v>0.43</v>
      </c>
      <c r="H179" s="12">
        <v>-0.32</v>
      </c>
      <c r="I179" s="12">
        <v>-7.0000000000000007E-2</v>
      </c>
      <c r="J179" s="12">
        <v>-0.22500000000000001</v>
      </c>
      <c r="K179" s="22">
        <v>-0.06</v>
      </c>
      <c r="L179" s="12">
        <v>-0.25</v>
      </c>
      <c r="M179" s="12">
        <v>-0.79800000000000004</v>
      </c>
      <c r="N179" s="12">
        <v>0</v>
      </c>
      <c r="O179" s="12">
        <v>-0.14000000000000001</v>
      </c>
      <c r="P179" s="12">
        <v>0.51</v>
      </c>
      <c r="Q179" s="12">
        <v>-7.0000000000000007E-2</v>
      </c>
    </row>
    <row r="180" spans="3:17" x14ac:dyDescent="0.2">
      <c r="C180" s="12">
        <v>4.1944999999999997</v>
      </c>
      <c r="D180" s="12">
        <v>2.5000000000000001E-3</v>
      </c>
      <c r="E180" s="12">
        <v>0.71</v>
      </c>
      <c r="F180" s="12">
        <v>0</v>
      </c>
      <c r="G180" s="12">
        <v>0.43</v>
      </c>
      <c r="H180" s="12">
        <v>-0.32</v>
      </c>
      <c r="I180" s="12">
        <v>-7.0000000000000007E-2</v>
      </c>
      <c r="J180" s="12">
        <v>-0.22500000000000001</v>
      </c>
      <c r="K180" s="22">
        <v>-0.06</v>
      </c>
      <c r="L180" s="12">
        <v>-0.1</v>
      </c>
      <c r="M180" s="12">
        <v>-0.79800000000000004</v>
      </c>
      <c r="N180" s="12">
        <v>0</v>
      </c>
      <c r="O180" s="12">
        <v>-0.14000000000000001</v>
      </c>
      <c r="P180" s="12">
        <v>0.51</v>
      </c>
      <c r="Q180" s="12">
        <v>-7.0000000000000007E-2</v>
      </c>
    </row>
    <row r="181" spans="3:17" x14ac:dyDescent="0.2">
      <c r="C181" s="12">
        <v>4.2264999999999997</v>
      </c>
      <c r="D181" s="12">
        <v>2.5000000000000001E-3</v>
      </c>
      <c r="E181" s="12">
        <v>0.71</v>
      </c>
      <c r="F181" s="12">
        <v>0</v>
      </c>
      <c r="G181" s="12">
        <v>0.43</v>
      </c>
      <c r="H181" s="12">
        <v>-0.32</v>
      </c>
      <c r="I181" s="12">
        <v>-7.0000000000000007E-2</v>
      </c>
      <c r="J181" s="12">
        <v>-0.22500000000000001</v>
      </c>
      <c r="K181" s="22">
        <v>-0.06</v>
      </c>
      <c r="L181" s="12">
        <v>-0.1</v>
      </c>
      <c r="M181" s="12">
        <v>-0.79800000000000004</v>
      </c>
      <c r="N181" s="12">
        <v>0</v>
      </c>
      <c r="O181" s="12">
        <v>-0.14000000000000001</v>
      </c>
      <c r="P181" s="12">
        <v>0.51</v>
      </c>
      <c r="Q181" s="12">
        <v>-7.0000000000000007E-2</v>
      </c>
    </row>
    <row r="182" spans="3:17" x14ac:dyDescent="0.2">
      <c r="C182" s="12">
        <v>4.2735000000000003</v>
      </c>
      <c r="D182" s="12">
        <v>2.5000000000000001E-3</v>
      </c>
      <c r="E182" s="12">
        <v>0.71</v>
      </c>
      <c r="F182" s="12">
        <v>0</v>
      </c>
      <c r="G182" s="12">
        <v>0.43</v>
      </c>
      <c r="H182" s="12">
        <v>-0.32</v>
      </c>
      <c r="I182" s="12">
        <v>-7.0000000000000007E-2</v>
      </c>
      <c r="J182" s="12">
        <v>-0.22500000000000001</v>
      </c>
      <c r="K182" s="22">
        <v>-0.06</v>
      </c>
      <c r="L182" s="12">
        <v>-0.1</v>
      </c>
      <c r="M182" s="12">
        <v>-0.79800000000000004</v>
      </c>
      <c r="N182" s="12">
        <v>0</v>
      </c>
      <c r="O182" s="12">
        <v>-0.14000000000000001</v>
      </c>
      <c r="P182" s="12">
        <v>0.51</v>
      </c>
      <c r="Q182" s="12">
        <v>-7.0000000000000007E-2</v>
      </c>
    </row>
    <row r="183" spans="3:17" x14ac:dyDescent="0.2">
      <c r="C183" s="12">
        <v>4.3055000000000003</v>
      </c>
      <c r="D183" s="12">
        <v>2.5000000000000001E-3</v>
      </c>
      <c r="E183" s="12">
        <v>0.71</v>
      </c>
      <c r="F183" s="12">
        <v>0</v>
      </c>
      <c r="G183" s="12">
        <v>0.43</v>
      </c>
      <c r="H183" s="12">
        <v>-0.32</v>
      </c>
      <c r="I183" s="12">
        <v>-7.0000000000000007E-2</v>
      </c>
      <c r="J183" s="12">
        <v>-0.22500000000000001</v>
      </c>
      <c r="K183" s="22">
        <v>-0.06</v>
      </c>
      <c r="L183" s="12">
        <v>-0.1</v>
      </c>
      <c r="M183" s="12">
        <v>-0.79800000000000004</v>
      </c>
      <c r="N183" s="12">
        <v>0</v>
      </c>
      <c r="O183" s="12">
        <v>-0.14000000000000001</v>
      </c>
      <c r="P183" s="12">
        <v>0.51</v>
      </c>
      <c r="Q183" s="12">
        <v>-7.0000000000000007E-2</v>
      </c>
    </row>
    <row r="184" spans="3:17" x14ac:dyDescent="0.2">
      <c r="C184" s="12">
        <v>4.3164999999999996</v>
      </c>
      <c r="D184" s="12">
        <v>2.5000000000000001E-3</v>
      </c>
      <c r="E184" s="12">
        <v>0.71</v>
      </c>
      <c r="F184" s="12">
        <v>0</v>
      </c>
      <c r="G184" s="12">
        <v>0.43</v>
      </c>
      <c r="H184" s="12">
        <v>-0.32</v>
      </c>
      <c r="I184" s="12">
        <v>-7.0000000000000007E-2</v>
      </c>
      <c r="J184" s="12">
        <v>-0.22500000000000001</v>
      </c>
      <c r="K184" s="22">
        <v>-0.06</v>
      </c>
      <c r="L184" s="12">
        <v>-0.1</v>
      </c>
      <c r="M184" s="12">
        <v>-0.79800000000000004</v>
      </c>
      <c r="N184" s="12">
        <v>0</v>
      </c>
      <c r="O184" s="12">
        <v>-0.14000000000000001</v>
      </c>
      <c r="P184" s="12">
        <v>0.51</v>
      </c>
      <c r="Q184" s="12">
        <v>-7.0000000000000007E-2</v>
      </c>
    </row>
    <row r="185" spans="3:17" x14ac:dyDescent="0.2">
      <c r="C185" s="12">
        <v>4.3265000000000002</v>
      </c>
      <c r="D185" s="12">
        <v>2.5000000000000001E-3</v>
      </c>
      <c r="E185" s="12">
        <v>0.71</v>
      </c>
      <c r="F185" s="12">
        <v>0</v>
      </c>
      <c r="G185" s="12">
        <v>0.43</v>
      </c>
      <c r="H185" s="12">
        <v>-0.32</v>
      </c>
      <c r="I185" s="12">
        <v>-7.0000000000000007E-2</v>
      </c>
      <c r="J185" s="12">
        <v>-0.22500000000000001</v>
      </c>
      <c r="K185" s="22">
        <v>-0.06</v>
      </c>
      <c r="L185" s="12">
        <v>-0.1</v>
      </c>
      <c r="M185" s="12">
        <v>-0.79800000000000004</v>
      </c>
      <c r="N185" s="12">
        <v>0</v>
      </c>
      <c r="O185" s="12">
        <v>-0.14000000000000001</v>
      </c>
      <c r="P185" s="12">
        <v>0.51</v>
      </c>
      <c r="Q185" s="12">
        <v>-7.0000000000000007E-2</v>
      </c>
    </row>
    <row r="186" spans="3:17" x14ac:dyDescent="0.2">
      <c r="C186" s="12">
        <v>4.4835000000000003</v>
      </c>
      <c r="D186" s="12">
        <v>2.5000000000000001E-3</v>
      </c>
      <c r="E186" s="12">
        <v>0.63</v>
      </c>
      <c r="F186" s="12">
        <v>0</v>
      </c>
      <c r="G186" s="12">
        <v>0.35</v>
      </c>
      <c r="H186" s="12">
        <v>-0.2</v>
      </c>
      <c r="I186" s="12">
        <v>-7.0000000000000007E-2</v>
      </c>
      <c r="J186" s="12">
        <v>-0.14499999999999999</v>
      </c>
      <c r="K186" s="22">
        <v>-0.06</v>
      </c>
      <c r="L186" s="12">
        <v>0</v>
      </c>
      <c r="M186" s="12">
        <v>-0.69799999999999995</v>
      </c>
      <c r="N186" s="12">
        <v>0</v>
      </c>
      <c r="O186" s="12">
        <v>-0.14000000000000001</v>
      </c>
      <c r="P186" s="12">
        <v>0.43</v>
      </c>
      <c r="Q186" s="12">
        <v>-7.0000000000000007E-2</v>
      </c>
    </row>
    <row r="187" spans="3:17" x14ac:dyDescent="0.2">
      <c r="C187" s="12">
        <v>4.6604999999999999</v>
      </c>
      <c r="D187" s="12">
        <v>2.5000000000000001E-3</v>
      </c>
      <c r="E187" s="12">
        <v>0.63</v>
      </c>
      <c r="F187" s="12">
        <v>0</v>
      </c>
      <c r="G187" s="12">
        <v>0.35</v>
      </c>
      <c r="H187" s="12">
        <v>-0.2</v>
      </c>
      <c r="I187" s="12">
        <v>-7.0000000000000007E-2</v>
      </c>
      <c r="J187" s="12">
        <v>-0.14499999999999999</v>
      </c>
      <c r="K187" s="22">
        <v>-0.06</v>
      </c>
      <c r="L187" s="12">
        <v>0</v>
      </c>
      <c r="M187" s="12">
        <v>-0.69799999999999995</v>
      </c>
      <c r="N187" s="12">
        <v>0</v>
      </c>
      <c r="O187" s="12">
        <v>-0.14249999999999999</v>
      </c>
      <c r="P187" s="12">
        <v>0.43</v>
      </c>
      <c r="Q187" s="12">
        <v>-7.0000000000000007E-2</v>
      </c>
    </row>
    <row r="188" spans="3:17" x14ac:dyDescent="0.2">
      <c r="C188" s="12">
        <v>4.7229999999999999</v>
      </c>
      <c r="D188" s="12">
        <v>2.5000000000000001E-3</v>
      </c>
      <c r="E188" s="12">
        <v>0.63</v>
      </c>
      <c r="F188" s="12">
        <v>0</v>
      </c>
      <c r="G188" s="12">
        <v>0.35</v>
      </c>
      <c r="H188" s="12">
        <v>-0.2</v>
      </c>
      <c r="I188" s="12">
        <v>-7.0000000000000007E-2</v>
      </c>
      <c r="J188" s="12">
        <v>-0.14499999999999999</v>
      </c>
      <c r="K188" s="22">
        <v>-0.06</v>
      </c>
      <c r="L188" s="12">
        <v>0</v>
      </c>
      <c r="M188" s="12">
        <v>-0.69799999999999995</v>
      </c>
      <c r="N188" s="12">
        <v>0</v>
      </c>
      <c r="O188" s="12">
        <v>-0.14499999999999999</v>
      </c>
      <c r="P188" s="12">
        <v>0.43</v>
      </c>
      <c r="Q188" s="12">
        <v>-7.0000000000000007E-2</v>
      </c>
    </row>
    <row r="189" spans="3:17" x14ac:dyDescent="0.2">
      <c r="C189" s="12">
        <v>4.609</v>
      </c>
      <c r="D189" s="12">
        <v>2.5000000000000001E-3</v>
      </c>
      <c r="E189" s="12">
        <v>0.63</v>
      </c>
      <c r="F189" s="12">
        <v>0</v>
      </c>
      <c r="G189" s="12">
        <v>0.35</v>
      </c>
      <c r="H189" s="12">
        <v>-0.2</v>
      </c>
      <c r="I189" s="12">
        <v>-7.0000000000000007E-2</v>
      </c>
      <c r="J189" s="12">
        <v>-0.14499999999999999</v>
      </c>
      <c r="K189" s="22">
        <v>-0.06</v>
      </c>
      <c r="L189" s="12">
        <v>0</v>
      </c>
      <c r="M189" s="12">
        <v>-0.69799999999999995</v>
      </c>
      <c r="N189" s="12">
        <v>0</v>
      </c>
      <c r="O189" s="12">
        <v>-0.13750000000000001</v>
      </c>
      <c r="P189" s="12">
        <v>0.43</v>
      </c>
      <c r="Q189" s="12">
        <v>-7.0000000000000007E-2</v>
      </c>
    </row>
    <row r="190" spans="3:17" x14ac:dyDescent="0.2">
      <c r="C190" s="12">
        <v>4.4770000000000003</v>
      </c>
      <c r="D190" s="12">
        <v>2.5000000000000001E-3</v>
      </c>
      <c r="E190" s="12">
        <v>0.63</v>
      </c>
      <c r="F190" s="12">
        <v>0</v>
      </c>
      <c r="G190" s="12">
        <v>0.35</v>
      </c>
      <c r="H190" s="12">
        <v>-0.2</v>
      </c>
      <c r="I190" s="12">
        <v>-7.0000000000000007E-2</v>
      </c>
      <c r="J190" s="12">
        <v>-0.14499999999999999</v>
      </c>
      <c r="K190" s="22">
        <v>-0.06</v>
      </c>
      <c r="L190" s="12">
        <v>0</v>
      </c>
      <c r="M190" s="12">
        <v>-0.69799999999999995</v>
      </c>
      <c r="N190" s="12">
        <v>0</v>
      </c>
      <c r="O190" s="12">
        <v>-0.13500000000000001</v>
      </c>
      <c r="P190" s="12">
        <v>0.43</v>
      </c>
      <c r="Q190" s="12">
        <v>-7.0000000000000007E-2</v>
      </c>
    </row>
    <row r="191" spans="3:17" x14ac:dyDescent="0.2">
      <c r="C191" s="12">
        <v>4.3070000000000004</v>
      </c>
      <c r="D191" s="12">
        <v>2.5000000000000001E-3</v>
      </c>
      <c r="E191" s="12">
        <v>0.71</v>
      </c>
      <c r="F191" s="12">
        <v>0</v>
      </c>
      <c r="G191" s="12">
        <v>0.43</v>
      </c>
      <c r="H191" s="12">
        <v>-0.32</v>
      </c>
      <c r="I191" s="12">
        <v>-7.0000000000000007E-2</v>
      </c>
      <c r="J191" s="12">
        <v>-0.22500000000000001</v>
      </c>
      <c r="K191" s="22">
        <v>-0.06</v>
      </c>
      <c r="L191" s="12">
        <v>0</v>
      </c>
      <c r="M191" s="12">
        <v>-0.79800000000000004</v>
      </c>
      <c r="N191" s="12">
        <v>0</v>
      </c>
      <c r="O191" s="12">
        <v>-0.14000000000000001</v>
      </c>
      <c r="P191" s="12">
        <v>0.51</v>
      </c>
      <c r="Q191" s="12">
        <v>-7.0000000000000007E-2</v>
      </c>
    </row>
    <row r="192" spans="3:17" x14ac:dyDescent="0.2">
      <c r="C192" s="12">
        <v>4.3070000000000004</v>
      </c>
      <c r="D192" s="12">
        <v>2.5000000000000001E-3</v>
      </c>
      <c r="E192" s="12">
        <v>0.71</v>
      </c>
      <c r="F192" s="12">
        <v>0</v>
      </c>
      <c r="G192" s="12">
        <v>0.43</v>
      </c>
      <c r="H192" s="12">
        <v>-0.32</v>
      </c>
      <c r="I192" s="12">
        <v>-7.0000000000000007E-2</v>
      </c>
      <c r="J192" s="12">
        <v>-0.22500000000000001</v>
      </c>
      <c r="K192" s="22">
        <v>-0.06</v>
      </c>
      <c r="L192" s="12">
        <v>0</v>
      </c>
      <c r="M192" s="12">
        <v>-0.79800000000000004</v>
      </c>
      <c r="N192" s="12">
        <v>0</v>
      </c>
      <c r="O192" s="12">
        <v>0</v>
      </c>
      <c r="P192" s="12">
        <v>0.51</v>
      </c>
      <c r="Q192" s="12">
        <v>-7.0000000000000007E-2</v>
      </c>
    </row>
    <row r="193" spans="3:17" x14ac:dyDescent="0.2">
      <c r="C193" s="12">
        <v>4.3390000000000004</v>
      </c>
      <c r="D193" s="12">
        <v>2.5000000000000001E-3</v>
      </c>
      <c r="E193" s="12">
        <v>0.71</v>
      </c>
      <c r="F193" s="12">
        <v>0</v>
      </c>
      <c r="G193" s="12">
        <v>0.43</v>
      </c>
      <c r="H193" s="12">
        <v>-0.32</v>
      </c>
      <c r="I193" s="12">
        <v>-7.0000000000000007E-2</v>
      </c>
      <c r="J193" s="12">
        <v>-0.22500000000000001</v>
      </c>
      <c r="K193" s="22">
        <v>-0.06</v>
      </c>
      <c r="L193" s="12">
        <v>0</v>
      </c>
      <c r="M193" s="12">
        <v>-0.79800000000000004</v>
      </c>
      <c r="N193" s="12">
        <v>0</v>
      </c>
      <c r="O193" s="12">
        <v>0</v>
      </c>
      <c r="P193" s="12">
        <v>0.51</v>
      </c>
      <c r="Q193" s="12">
        <v>-7.0000000000000007E-2</v>
      </c>
    </row>
    <row r="194" spans="3:17" x14ac:dyDescent="0.2">
      <c r="C194" s="12">
        <v>4.3860000000000001</v>
      </c>
      <c r="D194" s="12">
        <v>2.5000000000000001E-3</v>
      </c>
      <c r="E194" s="12">
        <v>0.71</v>
      </c>
      <c r="F194" s="12">
        <v>0</v>
      </c>
      <c r="G194" s="12">
        <v>0.43</v>
      </c>
      <c r="H194" s="12">
        <v>-0.32</v>
      </c>
      <c r="I194" s="12">
        <v>-7.0000000000000007E-2</v>
      </c>
      <c r="J194" s="12">
        <v>-0.22500000000000001</v>
      </c>
      <c r="K194" s="22">
        <v>-0.06</v>
      </c>
      <c r="L194" s="12">
        <v>0</v>
      </c>
      <c r="M194" s="12">
        <v>-0.79800000000000004</v>
      </c>
      <c r="N194" s="12">
        <v>0</v>
      </c>
      <c r="O194" s="12">
        <v>0</v>
      </c>
      <c r="P194" s="12">
        <v>0.51</v>
      </c>
      <c r="Q194" s="12">
        <v>-7.0000000000000007E-2</v>
      </c>
    </row>
    <row r="195" spans="3:17" x14ac:dyDescent="0.2">
      <c r="C195" s="12">
        <v>4.4180000000000001</v>
      </c>
      <c r="D195" s="12">
        <v>2.5000000000000001E-3</v>
      </c>
      <c r="E195" s="12">
        <v>0.71</v>
      </c>
      <c r="F195" s="12">
        <v>0</v>
      </c>
      <c r="G195" s="12">
        <v>0.43</v>
      </c>
      <c r="H195" s="12">
        <v>-0.32</v>
      </c>
      <c r="I195" s="12">
        <v>-7.0000000000000007E-2</v>
      </c>
      <c r="J195" s="12">
        <v>-0.22500000000000001</v>
      </c>
      <c r="K195" s="22">
        <v>-0.06</v>
      </c>
      <c r="L195" s="12">
        <v>0</v>
      </c>
      <c r="M195" s="12">
        <v>-0.79800000000000004</v>
      </c>
      <c r="N195" s="12">
        <v>0</v>
      </c>
      <c r="O195" s="12">
        <v>0</v>
      </c>
      <c r="P195" s="12">
        <v>0.51</v>
      </c>
      <c r="Q195" s="12">
        <v>-7.0000000000000007E-2</v>
      </c>
    </row>
    <row r="196" spans="3:17" x14ac:dyDescent="0.2">
      <c r="C196" s="12">
        <v>4.4290000000000003</v>
      </c>
      <c r="D196" s="12">
        <v>2.5000000000000001E-3</v>
      </c>
      <c r="E196" s="12">
        <v>0.71</v>
      </c>
      <c r="F196" s="12">
        <v>0</v>
      </c>
      <c r="G196" s="12">
        <v>0.43</v>
      </c>
      <c r="H196" s="12">
        <v>-0.32</v>
      </c>
      <c r="I196" s="12">
        <v>-7.0000000000000007E-2</v>
      </c>
      <c r="J196" s="12">
        <v>-0.22500000000000001</v>
      </c>
      <c r="K196" s="22">
        <v>-0.06</v>
      </c>
      <c r="L196" s="12">
        <v>0</v>
      </c>
      <c r="M196" s="12">
        <v>-0.79800000000000004</v>
      </c>
      <c r="N196" s="12">
        <v>0</v>
      </c>
      <c r="O196" s="12">
        <v>0</v>
      </c>
      <c r="P196" s="12">
        <v>0.51</v>
      </c>
      <c r="Q196" s="12">
        <v>-7.0000000000000007E-2</v>
      </c>
    </row>
    <row r="197" spans="3:17" x14ac:dyDescent="0.2">
      <c r="C197" s="12">
        <v>4.4390000000000001</v>
      </c>
      <c r="D197" s="12">
        <v>2.5000000000000001E-3</v>
      </c>
      <c r="E197" s="12">
        <v>0.71</v>
      </c>
      <c r="F197" s="12">
        <v>0</v>
      </c>
      <c r="G197" s="12">
        <v>0.43</v>
      </c>
      <c r="H197" s="12">
        <v>-0.32</v>
      </c>
      <c r="I197" s="12">
        <v>-7.0000000000000007E-2</v>
      </c>
      <c r="J197" s="12">
        <v>-0.22500000000000001</v>
      </c>
      <c r="K197" s="22">
        <v>-0.06</v>
      </c>
      <c r="L197" s="12">
        <v>0</v>
      </c>
      <c r="M197" s="12">
        <v>-0.79800000000000004</v>
      </c>
      <c r="N197" s="12">
        <v>0</v>
      </c>
      <c r="O197" s="12">
        <v>0</v>
      </c>
      <c r="P197" s="12">
        <v>0.51</v>
      </c>
      <c r="Q197" s="12">
        <v>-7.0000000000000007E-2</v>
      </c>
    </row>
    <row r="198" spans="3:17" x14ac:dyDescent="0.2">
      <c r="C198" s="12">
        <v>4.5960000000000001</v>
      </c>
      <c r="D198" s="12">
        <v>2.5000000000000001E-3</v>
      </c>
      <c r="E198" s="12">
        <v>0.63</v>
      </c>
      <c r="F198" s="12">
        <v>0</v>
      </c>
      <c r="G198" s="12">
        <v>0.35</v>
      </c>
      <c r="H198" s="12">
        <v>-0.2</v>
      </c>
      <c r="I198" s="12">
        <v>-7.0000000000000007E-2</v>
      </c>
      <c r="J198" s="12">
        <v>-0.14499999999999999</v>
      </c>
      <c r="K198" s="22">
        <v>-0.06</v>
      </c>
      <c r="L198" s="12">
        <v>0</v>
      </c>
      <c r="M198" s="12">
        <v>-0.69799999999999995</v>
      </c>
      <c r="N198" s="12">
        <v>0</v>
      </c>
      <c r="O198" s="12">
        <v>0</v>
      </c>
      <c r="P198" s="12">
        <v>0.43</v>
      </c>
      <c r="Q198" s="12">
        <v>-7.0000000000000007E-2</v>
      </c>
    </row>
    <row r="199" spans="3:17" x14ac:dyDescent="0.2">
      <c r="C199" s="12">
        <v>4.7729999999999997</v>
      </c>
      <c r="D199" s="12">
        <v>2.5000000000000001E-3</v>
      </c>
      <c r="E199" s="12">
        <v>0.63</v>
      </c>
      <c r="F199" s="12">
        <v>0</v>
      </c>
      <c r="G199" s="12">
        <v>0.35</v>
      </c>
      <c r="H199" s="12">
        <v>-0.2</v>
      </c>
      <c r="I199" s="12">
        <v>-7.0000000000000007E-2</v>
      </c>
      <c r="J199" s="12">
        <v>-0.14499999999999999</v>
      </c>
      <c r="K199" s="22">
        <v>-0.06</v>
      </c>
      <c r="L199" s="12">
        <v>0</v>
      </c>
      <c r="M199" s="12">
        <v>-0.69799999999999995</v>
      </c>
      <c r="N199" s="12">
        <v>0</v>
      </c>
      <c r="O199" s="12">
        <v>0</v>
      </c>
      <c r="P199" s="12">
        <v>0.43</v>
      </c>
      <c r="Q199" s="12">
        <v>-7.0000000000000007E-2</v>
      </c>
    </row>
    <row r="200" spans="3:17" x14ac:dyDescent="0.2">
      <c r="C200" s="12">
        <v>4.8380000000000001</v>
      </c>
      <c r="D200" s="12">
        <v>2.5000000000000001E-3</v>
      </c>
      <c r="E200" s="12">
        <v>0.63</v>
      </c>
      <c r="F200" s="12">
        <v>0</v>
      </c>
      <c r="G200" s="12">
        <v>0.35</v>
      </c>
      <c r="H200" s="12">
        <v>-0.2</v>
      </c>
      <c r="I200" s="12">
        <v>-7.0000000000000007E-2</v>
      </c>
      <c r="J200" s="12">
        <v>-0.14499999999999999</v>
      </c>
      <c r="K200" s="22">
        <v>-0.06</v>
      </c>
      <c r="L200" s="12">
        <v>0</v>
      </c>
      <c r="M200" s="12">
        <v>-0.69799999999999995</v>
      </c>
      <c r="N200" s="12">
        <v>0</v>
      </c>
      <c r="O200" s="12">
        <v>0</v>
      </c>
      <c r="P200" s="12">
        <v>0.43</v>
      </c>
      <c r="Q200" s="12">
        <v>-7.0000000000000007E-2</v>
      </c>
    </row>
    <row r="201" spans="3:17" x14ac:dyDescent="0.2">
      <c r="C201" s="12">
        <v>4.7240000000000002</v>
      </c>
      <c r="D201" s="12">
        <v>2.5000000000000001E-3</v>
      </c>
      <c r="E201" s="12">
        <v>0.63</v>
      </c>
      <c r="F201" s="12">
        <v>0</v>
      </c>
      <c r="G201" s="12">
        <v>0.35</v>
      </c>
      <c r="H201" s="12">
        <v>-0.2</v>
      </c>
      <c r="I201" s="12">
        <v>-7.0000000000000007E-2</v>
      </c>
      <c r="J201" s="12">
        <v>-0.14499999999999999</v>
      </c>
      <c r="K201" s="22">
        <v>-0.06</v>
      </c>
      <c r="L201" s="12">
        <v>0</v>
      </c>
      <c r="M201" s="12">
        <v>-0.69799999999999995</v>
      </c>
      <c r="N201" s="12">
        <v>0</v>
      </c>
      <c r="O201" s="12">
        <v>0</v>
      </c>
      <c r="P201" s="12">
        <v>0.43</v>
      </c>
      <c r="Q201" s="12">
        <v>-7.0000000000000007E-2</v>
      </c>
    </row>
    <row r="202" spans="3:17" x14ac:dyDescent="0.2">
      <c r="C202" s="12">
        <v>4.5919999999999996</v>
      </c>
      <c r="D202" s="12">
        <v>0</v>
      </c>
      <c r="E202" s="12">
        <v>0.63</v>
      </c>
      <c r="F202" s="12">
        <v>0</v>
      </c>
      <c r="G202" s="12">
        <v>0.35</v>
      </c>
      <c r="H202" s="12">
        <v>-0.2</v>
      </c>
      <c r="I202" s="12">
        <v>-7.0000000000000007E-2</v>
      </c>
      <c r="J202" s="12">
        <v>-0.14499999999999999</v>
      </c>
      <c r="K202" s="22">
        <v>-0.06</v>
      </c>
      <c r="L202" s="12">
        <v>0</v>
      </c>
      <c r="M202" s="12">
        <v>-0.69799999999999995</v>
      </c>
      <c r="N202" s="12">
        <v>0</v>
      </c>
      <c r="O202" s="12">
        <v>0</v>
      </c>
      <c r="P202" s="12">
        <v>0.43</v>
      </c>
      <c r="Q202" s="12">
        <v>-7.0000000000000007E-2</v>
      </c>
    </row>
    <row r="203" spans="3:17" x14ac:dyDescent="0.2">
      <c r="C203" s="12">
        <v>4.4219999999999997</v>
      </c>
      <c r="D203" s="12">
        <v>0</v>
      </c>
      <c r="E203" s="12">
        <v>0.71</v>
      </c>
      <c r="F203" s="12">
        <v>0</v>
      </c>
      <c r="G203" s="12">
        <v>0.43</v>
      </c>
      <c r="H203" s="12">
        <v>-0.32</v>
      </c>
      <c r="I203" s="12">
        <v>-7.0000000000000007E-2</v>
      </c>
      <c r="J203" s="12">
        <v>-0.22500000000000001</v>
      </c>
      <c r="K203" s="22">
        <v>-0.06</v>
      </c>
      <c r="L203" s="12">
        <v>0</v>
      </c>
      <c r="M203" s="12">
        <v>-0.79800000000000004</v>
      </c>
      <c r="N203" s="12">
        <v>0</v>
      </c>
      <c r="O203" s="12">
        <v>0</v>
      </c>
      <c r="P203" s="12">
        <v>0.51</v>
      </c>
      <c r="Q203" s="12">
        <v>-7.0000000000000007E-2</v>
      </c>
    </row>
    <row r="204" spans="3:17" x14ac:dyDescent="0.2">
      <c r="C204" s="12">
        <v>4.4219999999999997</v>
      </c>
      <c r="D204" s="12">
        <v>0</v>
      </c>
      <c r="E204" s="12">
        <v>0.71</v>
      </c>
      <c r="F204" s="12">
        <v>0</v>
      </c>
      <c r="G204" s="12">
        <v>0.43</v>
      </c>
      <c r="H204" s="12">
        <v>-0.32</v>
      </c>
      <c r="I204" s="12">
        <v>-7.0000000000000007E-2</v>
      </c>
      <c r="J204" s="12">
        <v>-0.22500000000000001</v>
      </c>
      <c r="K204" s="22">
        <v>-0.06</v>
      </c>
      <c r="L204" s="12">
        <v>0</v>
      </c>
      <c r="M204" s="12">
        <v>-0.79800000000000004</v>
      </c>
      <c r="N204" s="12">
        <v>0</v>
      </c>
      <c r="O204" s="12">
        <v>0</v>
      </c>
      <c r="P204" s="12">
        <v>0.51</v>
      </c>
      <c r="Q204" s="12">
        <v>-7.0000000000000007E-2</v>
      </c>
    </row>
    <row r="205" spans="3:17" x14ac:dyDescent="0.2">
      <c r="C205" s="12">
        <v>4.4539999999999997</v>
      </c>
      <c r="D205" s="12">
        <v>0</v>
      </c>
      <c r="E205" s="12">
        <v>0.71</v>
      </c>
      <c r="F205" s="12">
        <v>0</v>
      </c>
      <c r="G205" s="12">
        <v>0.43</v>
      </c>
      <c r="H205" s="12">
        <v>-0.32</v>
      </c>
      <c r="I205" s="12">
        <v>-7.0000000000000007E-2</v>
      </c>
      <c r="J205" s="12">
        <v>-0.22500000000000001</v>
      </c>
      <c r="K205" s="22">
        <v>-0.06</v>
      </c>
      <c r="L205" s="12">
        <v>0</v>
      </c>
      <c r="M205" s="12">
        <v>-0.79800000000000004</v>
      </c>
      <c r="N205" s="12">
        <v>0</v>
      </c>
      <c r="O205" s="12">
        <v>0</v>
      </c>
      <c r="P205" s="12">
        <v>0.51</v>
      </c>
      <c r="Q205" s="12">
        <v>-7.0000000000000007E-2</v>
      </c>
    </row>
    <row r="206" spans="3:17" x14ac:dyDescent="0.2">
      <c r="C206" s="12">
        <v>4.5010000000000003</v>
      </c>
      <c r="D206" s="12">
        <v>0</v>
      </c>
      <c r="E206" s="12">
        <v>0.71</v>
      </c>
      <c r="F206" s="12">
        <v>0</v>
      </c>
      <c r="G206" s="12">
        <v>0.43</v>
      </c>
      <c r="H206" s="12">
        <v>-0.32</v>
      </c>
      <c r="I206" s="12">
        <v>-7.0000000000000007E-2</v>
      </c>
      <c r="J206" s="12">
        <v>-0.22500000000000001</v>
      </c>
      <c r="K206" s="22">
        <v>-0.06</v>
      </c>
      <c r="L206" s="12">
        <v>0</v>
      </c>
      <c r="M206" s="12">
        <v>-0.79800000000000004</v>
      </c>
      <c r="N206" s="12">
        <v>0</v>
      </c>
      <c r="O206" s="12">
        <v>0</v>
      </c>
      <c r="P206" s="12">
        <v>0.51</v>
      </c>
      <c r="Q206" s="12">
        <v>-7.0000000000000007E-2</v>
      </c>
    </row>
    <row r="207" spans="3:17" x14ac:dyDescent="0.2">
      <c r="C207" s="12">
        <v>4.5330000000000004</v>
      </c>
      <c r="D207" s="12">
        <v>0</v>
      </c>
      <c r="E207" s="12">
        <v>0.71</v>
      </c>
      <c r="F207" s="12">
        <v>0</v>
      </c>
      <c r="G207" s="12">
        <v>0.43</v>
      </c>
      <c r="H207" s="12">
        <v>-0.32</v>
      </c>
      <c r="I207" s="12">
        <v>-7.0000000000000007E-2</v>
      </c>
      <c r="J207" s="12">
        <v>-0.22500000000000001</v>
      </c>
      <c r="K207" s="22">
        <v>-0.06</v>
      </c>
      <c r="L207" s="12">
        <v>0</v>
      </c>
      <c r="M207" s="12">
        <v>-0.79800000000000004</v>
      </c>
      <c r="N207" s="12">
        <v>0</v>
      </c>
      <c r="O207" s="12">
        <v>0</v>
      </c>
      <c r="P207" s="12">
        <v>0.51</v>
      </c>
      <c r="Q207" s="12">
        <v>-7.0000000000000007E-2</v>
      </c>
    </row>
    <row r="208" spans="3:17" x14ac:dyDescent="0.2">
      <c r="C208" s="12">
        <v>4.5439999999999996</v>
      </c>
      <c r="D208" s="12">
        <v>0</v>
      </c>
      <c r="E208" s="12">
        <v>0.71</v>
      </c>
      <c r="F208" s="12">
        <v>0</v>
      </c>
      <c r="G208" s="12">
        <v>0.43</v>
      </c>
      <c r="H208" s="12">
        <v>-0.32</v>
      </c>
      <c r="I208" s="12">
        <v>-7.0000000000000007E-2</v>
      </c>
      <c r="J208" s="12">
        <v>-0.22500000000000001</v>
      </c>
      <c r="K208" s="22">
        <v>-0.06</v>
      </c>
      <c r="L208" s="12">
        <v>0</v>
      </c>
      <c r="M208" s="12">
        <v>-0.79800000000000004</v>
      </c>
      <c r="N208" s="12">
        <v>0</v>
      </c>
      <c r="O208" s="12">
        <v>0</v>
      </c>
      <c r="P208" s="12">
        <v>0.51</v>
      </c>
      <c r="Q208" s="12">
        <v>-7.0000000000000007E-2</v>
      </c>
    </row>
    <row r="209" spans="3:17" x14ac:dyDescent="0.2">
      <c r="C209" s="12">
        <v>4.5540000000000003</v>
      </c>
      <c r="D209" s="12">
        <v>0</v>
      </c>
      <c r="E209" s="12">
        <v>0.71</v>
      </c>
      <c r="F209" s="12">
        <v>0</v>
      </c>
      <c r="G209" s="12">
        <v>0.43</v>
      </c>
      <c r="H209" s="12">
        <v>-0.32</v>
      </c>
      <c r="I209" s="12">
        <v>-7.0000000000000007E-2</v>
      </c>
      <c r="J209" s="12">
        <v>-0.22500000000000001</v>
      </c>
      <c r="K209" s="22">
        <v>-0.06</v>
      </c>
      <c r="L209" s="12">
        <v>0</v>
      </c>
      <c r="M209" s="12">
        <v>-0.79800000000000004</v>
      </c>
      <c r="N209" s="12">
        <v>0</v>
      </c>
      <c r="O209" s="12">
        <v>0</v>
      </c>
      <c r="P209" s="12">
        <v>0.51</v>
      </c>
      <c r="Q209" s="12">
        <v>-7.0000000000000007E-2</v>
      </c>
    </row>
    <row r="210" spans="3:17" x14ac:dyDescent="0.2">
      <c r="C210" s="12">
        <v>4.7110000000000003</v>
      </c>
      <c r="D210" s="12">
        <v>0</v>
      </c>
      <c r="E210" s="12">
        <v>0.63</v>
      </c>
      <c r="F210" s="12">
        <v>0</v>
      </c>
      <c r="G210" s="12">
        <v>0.35</v>
      </c>
      <c r="H210" s="12">
        <v>-0.2</v>
      </c>
      <c r="I210" s="12">
        <v>-7.0000000000000007E-2</v>
      </c>
      <c r="J210" s="12">
        <v>-0.14499999999999999</v>
      </c>
      <c r="K210" s="22">
        <v>-0.06</v>
      </c>
      <c r="L210" s="12">
        <v>0</v>
      </c>
      <c r="M210" s="12">
        <v>-0.69799999999999995</v>
      </c>
      <c r="N210" s="12">
        <v>0</v>
      </c>
      <c r="O210" s="12">
        <v>0</v>
      </c>
      <c r="P210" s="12">
        <v>0.43</v>
      </c>
      <c r="Q210" s="12">
        <v>-7.0000000000000007E-2</v>
      </c>
    </row>
    <row r="211" spans="3:17" x14ac:dyDescent="0.2">
      <c r="C211" s="12">
        <v>4.8879999999999999</v>
      </c>
      <c r="D211" s="12">
        <v>0</v>
      </c>
      <c r="E211" s="12">
        <v>0.63</v>
      </c>
      <c r="F211" s="12">
        <v>0</v>
      </c>
      <c r="G211" s="12">
        <v>0.35</v>
      </c>
      <c r="H211" s="12">
        <v>-0.2</v>
      </c>
      <c r="I211" s="12">
        <v>-7.0000000000000007E-2</v>
      </c>
      <c r="J211" s="12">
        <v>-0.14499999999999999</v>
      </c>
      <c r="K211" s="22">
        <v>-0.06</v>
      </c>
      <c r="L211" s="12">
        <v>0</v>
      </c>
      <c r="M211" s="12">
        <v>-0.69799999999999995</v>
      </c>
      <c r="N211" s="12">
        <v>0</v>
      </c>
      <c r="O211" s="12">
        <v>0</v>
      </c>
      <c r="P211" s="12">
        <v>0.43</v>
      </c>
      <c r="Q211" s="12">
        <v>-7.0000000000000007E-2</v>
      </c>
    </row>
    <row r="212" spans="3:17" x14ac:dyDescent="0.2">
      <c r="C212" s="12">
        <v>4.9554999999999998</v>
      </c>
      <c r="D212" s="12">
        <v>0</v>
      </c>
      <c r="E212" s="12">
        <v>0.63</v>
      </c>
      <c r="F212" s="12">
        <v>0</v>
      </c>
      <c r="G212" s="12">
        <v>0.35</v>
      </c>
      <c r="H212" s="12">
        <v>-0.2</v>
      </c>
      <c r="I212" s="12">
        <v>-7.0000000000000007E-2</v>
      </c>
      <c r="J212" s="12">
        <v>-0.14499999999999999</v>
      </c>
      <c r="K212" s="22">
        <v>-0.06</v>
      </c>
      <c r="L212" s="12">
        <v>0</v>
      </c>
      <c r="M212" s="12">
        <v>-0.69799999999999995</v>
      </c>
      <c r="N212" s="12">
        <v>0</v>
      </c>
      <c r="O212" s="12">
        <v>0</v>
      </c>
      <c r="P212" s="12">
        <v>0.43</v>
      </c>
      <c r="Q212" s="12">
        <v>-7.0000000000000007E-2</v>
      </c>
    </row>
    <row r="213" spans="3:17" x14ac:dyDescent="0.2">
      <c r="C213" s="12">
        <v>4.8414999999999999</v>
      </c>
      <c r="D213" s="12">
        <v>0</v>
      </c>
      <c r="E213" s="12">
        <v>0.63</v>
      </c>
      <c r="F213" s="12">
        <v>0</v>
      </c>
      <c r="G213" s="12">
        <v>0.35</v>
      </c>
      <c r="H213" s="12">
        <v>-0.2</v>
      </c>
      <c r="I213" s="12">
        <v>-7.0000000000000007E-2</v>
      </c>
      <c r="J213" s="12">
        <v>-0.14499999999999999</v>
      </c>
      <c r="K213" s="22">
        <v>-0.06</v>
      </c>
      <c r="L213" s="12">
        <v>0</v>
      </c>
      <c r="M213" s="12">
        <v>-0.69799999999999995</v>
      </c>
      <c r="N213" s="12">
        <v>0</v>
      </c>
      <c r="O213" s="12">
        <v>0</v>
      </c>
      <c r="P213" s="12">
        <v>0.43</v>
      </c>
      <c r="Q213" s="12">
        <v>-7.0000000000000007E-2</v>
      </c>
    </row>
    <row r="214" spans="3:17" x14ac:dyDescent="0.2">
      <c r="C214" s="12">
        <v>4.7095000000000002</v>
      </c>
      <c r="D214" s="12">
        <v>0</v>
      </c>
      <c r="E214" s="12">
        <v>0.63</v>
      </c>
      <c r="F214" s="12">
        <v>0</v>
      </c>
      <c r="G214" s="12">
        <v>0.35</v>
      </c>
      <c r="H214" s="12">
        <v>-0.2</v>
      </c>
      <c r="I214" s="12">
        <v>-7.0000000000000007E-2</v>
      </c>
      <c r="J214" s="12">
        <v>-0.14499999999999999</v>
      </c>
      <c r="K214" s="22">
        <v>-0.06</v>
      </c>
      <c r="L214" s="12">
        <v>0</v>
      </c>
      <c r="M214" s="12">
        <v>-0.69799999999999995</v>
      </c>
      <c r="N214" s="12">
        <v>0</v>
      </c>
      <c r="O214" s="12">
        <v>0</v>
      </c>
      <c r="P214" s="12">
        <v>0.43</v>
      </c>
      <c r="Q214" s="12">
        <v>-7.0000000000000007E-2</v>
      </c>
    </row>
    <row r="215" spans="3:17" x14ac:dyDescent="0.2">
      <c r="C215" s="12">
        <v>4.5395000000000003</v>
      </c>
      <c r="D215" s="12">
        <v>0</v>
      </c>
      <c r="E215" s="12">
        <v>0.71</v>
      </c>
      <c r="F215" s="12">
        <v>0</v>
      </c>
      <c r="G215" s="12">
        <v>0.43</v>
      </c>
      <c r="H215" s="12">
        <v>-0.32</v>
      </c>
      <c r="I215" s="12">
        <v>-7.0000000000000007E-2</v>
      </c>
      <c r="J215" s="12">
        <v>-0.22500000000000001</v>
      </c>
      <c r="K215" s="22">
        <v>-0.06</v>
      </c>
      <c r="L215" s="12">
        <v>0</v>
      </c>
      <c r="M215" s="12">
        <v>-0.79800000000000004</v>
      </c>
      <c r="N215" s="12">
        <v>0</v>
      </c>
      <c r="O215" s="12">
        <v>0</v>
      </c>
      <c r="P215" s="12">
        <v>0.51</v>
      </c>
      <c r="Q215" s="12">
        <v>-7.0000000000000007E-2</v>
      </c>
    </row>
    <row r="216" spans="3:17" x14ac:dyDescent="0.2">
      <c r="C216" s="12">
        <v>4.5395000000000003</v>
      </c>
      <c r="D216" s="12">
        <v>0</v>
      </c>
      <c r="E216" s="12">
        <v>0.71</v>
      </c>
      <c r="F216" s="12">
        <v>0</v>
      </c>
      <c r="G216" s="12">
        <v>0.43</v>
      </c>
      <c r="H216" s="12">
        <v>-0.32</v>
      </c>
      <c r="I216" s="12">
        <v>-7.0000000000000007E-2</v>
      </c>
      <c r="J216" s="12">
        <v>-0.22500000000000001</v>
      </c>
      <c r="K216" s="22">
        <v>-0.06</v>
      </c>
      <c r="L216" s="12">
        <v>0</v>
      </c>
      <c r="M216" s="12">
        <v>-0.79800000000000004</v>
      </c>
      <c r="N216" s="12">
        <v>0</v>
      </c>
      <c r="O216" s="12">
        <v>0</v>
      </c>
      <c r="P216" s="12">
        <v>0.51</v>
      </c>
      <c r="Q216" s="12">
        <v>-7.0000000000000007E-2</v>
      </c>
    </row>
    <row r="217" spans="3:17" x14ac:dyDescent="0.2">
      <c r="C217" s="12">
        <v>4.5715000000000003</v>
      </c>
      <c r="D217" s="12">
        <v>0</v>
      </c>
      <c r="E217" s="12">
        <v>0.71</v>
      </c>
      <c r="F217" s="12">
        <v>0</v>
      </c>
      <c r="G217" s="12">
        <v>0.43</v>
      </c>
      <c r="H217" s="12">
        <v>-0.32</v>
      </c>
      <c r="I217" s="12">
        <v>-7.0000000000000007E-2</v>
      </c>
      <c r="J217" s="12">
        <v>-0.22500000000000001</v>
      </c>
      <c r="K217" s="22">
        <v>-0.06</v>
      </c>
      <c r="L217" s="12">
        <v>0</v>
      </c>
      <c r="M217" s="12">
        <v>-0.79800000000000004</v>
      </c>
      <c r="N217" s="12">
        <v>0</v>
      </c>
      <c r="O217" s="12">
        <v>0</v>
      </c>
      <c r="P217" s="12">
        <v>0.51</v>
      </c>
      <c r="Q217" s="12">
        <v>-7.0000000000000007E-2</v>
      </c>
    </row>
    <row r="218" spans="3:17" x14ac:dyDescent="0.2">
      <c r="C218" s="12">
        <v>4.6185</v>
      </c>
      <c r="D218" s="12">
        <v>0</v>
      </c>
      <c r="E218" s="12">
        <v>0.71</v>
      </c>
      <c r="F218" s="12">
        <v>0</v>
      </c>
      <c r="G218" s="12">
        <v>0.43</v>
      </c>
      <c r="H218" s="12">
        <v>-0.32</v>
      </c>
      <c r="I218" s="12">
        <v>-7.0000000000000007E-2</v>
      </c>
      <c r="J218" s="12">
        <v>-0.22500000000000001</v>
      </c>
      <c r="K218" s="22">
        <v>-0.06</v>
      </c>
      <c r="L218" s="12">
        <v>0</v>
      </c>
      <c r="M218" s="12">
        <v>-0.79800000000000004</v>
      </c>
      <c r="N218" s="12">
        <v>0</v>
      </c>
      <c r="O218" s="12">
        <v>0</v>
      </c>
      <c r="P218" s="12">
        <v>0.51</v>
      </c>
      <c r="Q218" s="12">
        <v>-7.0000000000000007E-2</v>
      </c>
    </row>
    <row r="219" spans="3:17" x14ac:dyDescent="0.2">
      <c r="C219" s="12">
        <v>4.6505000000000001</v>
      </c>
      <c r="D219" s="12">
        <v>0</v>
      </c>
      <c r="E219" s="12">
        <v>0.71</v>
      </c>
      <c r="F219" s="12">
        <v>0</v>
      </c>
      <c r="G219" s="12">
        <v>0.43</v>
      </c>
      <c r="H219" s="12">
        <v>-0.32</v>
      </c>
      <c r="I219" s="12">
        <v>-7.0000000000000007E-2</v>
      </c>
      <c r="J219" s="12">
        <v>-0.22500000000000001</v>
      </c>
      <c r="K219" s="22">
        <v>-0.06</v>
      </c>
      <c r="L219" s="12">
        <v>0</v>
      </c>
      <c r="M219" s="12">
        <v>-0.79800000000000004</v>
      </c>
      <c r="N219" s="12">
        <v>0</v>
      </c>
      <c r="O219" s="12">
        <v>0</v>
      </c>
      <c r="P219" s="12">
        <v>0.51</v>
      </c>
      <c r="Q219" s="12">
        <v>-7.0000000000000007E-2</v>
      </c>
    </row>
    <row r="220" spans="3:17" x14ac:dyDescent="0.2">
      <c r="C220" s="12">
        <v>4.6615000000000002</v>
      </c>
      <c r="D220" s="12">
        <v>0</v>
      </c>
      <c r="E220" s="12">
        <v>0.71</v>
      </c>
      <c r="F220" s="12">
        <v>0</v>
      </c>
      <c r="G220" s="12">
        <v>0.43</v>
      </c>
      <c r="H220" s="12">
        <v>-0.32</v>
      </c>
      <c r="I220" s="12">
        <v>-7.0000000000000007E-2</v>
      </c>
      <c r="J220" s="12">
        <v>-0.22500000000000001</v>
      </c>
      <c r="K220" s="22">
        <v>-0.06</v>
      </c>
      <c r="L220" s="12">
        <v>0</v>
      </c>
      <c r="M220" s="12">
        <v>-0.79800000000000004</v>
      </c>
      <c r="N220" s="12">
        <v>0</v>
      </c>
      <c r="O220" s="12">
        <v>0</v>
      </c>
      <c r="P220" s="12">
        <v>0.51</v>
      </c>
      <c r="Q220" s="12">
        <v>-7.0000000000000007E-2</v>
      </c>
    </row>
    <row r="221" spans="3:17" x14ac:dyDescent="0.2">
      <c r="C221" s="12">
        <v>4.6715</v>
      </c>
      <c r="D221" s="12">
        <v>0</v>
      </c>
      <c r="E221" s="12">
        <v>0.71</v>
      </c>
      <c r="F221" s="12">
        <v>0</v>
      </c>
      <c r="G221" s="12">
        <v>0.43</v>
      </c>
      <c r="H221" s="12">
        <v>-0.32</v>
      </c>
      <c r="I221" s="12">
        <v>-7.0000000000000007E-2</v>
      </c>
      <c r="J221" s="12">
        <v>-0.22500000000000001</v>
      </c>
      <c r="K221" s="22">
        <v>-0.06</v>
      </c>
      <c r="L221" s="12">
        <v>0</v>
      </c>
      <c r="M221" s="12">
        <v>-0.79800000000000004</v>
      </c>
      <c r="N221" s="12">
        <v>0</v>
      </c>
      <c r="O221" s="12">
        <v>0</v>
      </c>
      <c r="P221" s="12">
        <v>0.51</v>
      </c>
      <c r="Q221" s="12">
        <v>-7.0000000000000007E-2</v>
      </c>
    </row>
    <row r="222" spans="3:17" x14ac:dyDescent="0.2">
      <c r="C222" s="12">
        <v>4.8285</v>
      </c>
      <c r="D222" s="12">
        <v>0</v>
      </c>
      <c r="E222" s="12">
        <v>0.63</v>
      </c>
      <c r="F222" s="12">
        <v>0</v>
      </c>
      <c r="G222" s="12">
        <v>0.35</v>
      </c>
      <c r="H222" s="12">
        <v>-0.2</v>
      </c>
      <c r="I222" s="12">
        <v>-7.0000000000000007E-2</v>
      </c>
      <c r="J222" s="12">
        <v>-0.14499999999999999</v>
      </c>
      <c r="K222" s="22">
        <v>-0.06</v>
      </c>
      <c r="L222" s="12">
        <v>0</v>
      </c>
      <c r="M222" s="12">
        <v>-0.69799999999999995</v>
      </c>
      <c r="N222" s="12">
        <v>0</v>
      </c>
      <c r="P222" s="12">
        <v>0.43</v>
      </c>
      <c r="Q222" s="12">
        <v>-7.0000000000000007E-2</v>
      </c>
    </row>
    <row r="223" spans="3:17" x14ac:dyDescent="0.2">
      <c r="C223" s="12">
        <v>5.0054999999999996</v>
      </c>
      <c r="D223" s="12">
        <v>0</v>
      </c>
      <c r="E223" s="12">
        <v>0.63</v>
      </c>
      <c r="F223" s="12">
        <v>0</v>
      </c>
      <c r="G223" s="12">
        <v>0.35</v>
      </c>
      <c r="H223" s="12">
        <v>-0.2</v>
      </c>
      <c r="I223" s="12">
        <v>-7.0000000000000007E-2</v>
      </c>
      <c r="J223" s="12">
        <v>-0.14499999999999999</v>
      </c>
      <c r="K223" s="22">
        <v>-0.06</v>
      </c>
      <c r="L223" s="12">
        <v>0</v>
      </c>
      <c r="M223" s="12">
        <v>-0.69799999999999995</v>
      </c>
      <c r="N223" s="12">
        <v>0</v>
      </c>
      <c r="P223" s="12">
        <v>0.43</v>
      </c>
      <c r="Q223" s="12">
        <v>-7.0000000000000007E-2</v>
      </c>
    </row>
    <row r="224" spans="3:17" x14ac:dyDescent="0.2">
      <c r="C224" s="12">
        <v>5.0754999999999999</v>
      </c>
      <c r="D224" s="12">
        <v>0</v>
      </c>
      <c r="E224" s="12">
        <v>0.63</v>
      </c>
      <c r="F224" s="12">
        <v>0</v>
      </c>
      <c r="G224" s="12">
        <v>0.35</v>
      </c>
      <c r="H224" s="12">
        <v>-0.2</v>
      </c>
      <c r="I224" s="12">
        <v>-7.0000000000000007E-2</v>
      </c>
      <c r="J224" s="12">
        <v>-0.14499999999999999</v>
      </c>
      <c r="K224" s="22">
        <v>-0.06</v>
      </c>
      <c r="L224" s="12">
        <v>0</v>
      </c>
      <c r="M224" s="12">
        <v>-0.69799999999999995</v>
      </c>
      <c r="N224" s="12">
        <v>0</v>
      </c>
      <c r="P224" s="12">
        <v>0.43</v>
      </c>
      <c r="Q224" s="12">
        <v>-7.0000000000000007E-2</v>
      </c>
    </row>
    <row r="225" spans="3:17" x14ac:dyDescent="0.2">
      <c r="C225" s="12">
        <v>4.9615</v>
      </c>
      <c r="D225" s="12">
        <v>0</v>
      </c>
      <c r="E225" s="12">
        <v>0.63</v>
      </c>
      <c r="F225" s="12">
        <v>0</v>
      </c>
      <c r="G225" s="12">
        <v>0.35</v>
      </c>
      <c r="H225" s="12">
        <v>-0.2</v>
      </c>
      <c r="I225" s="12">
        <v>-7.0000000000000007E-2</v>
      </c>
      <c r="J225" s="12">
        <v>-0.14499999999999999</v>
      </c>
      <c r="K225" s="22">
        <v>-0.06</v>
      </c>
      <c r="L225" s="12">
        <v>0</v>
      </c>
      <c r="M225" s="12">
        <v>-0.69799999999999995</v>
      </c>
      <c r="N225" s="12">
        <v>0</v>
      </c>
      <c r="P225" s="12">
        <v>0.43</v>
      </c>
      <c r="Q225" s="12">
        <v>-7.0000000000000007E-2</v>
      </c>
    </row>
    <row r="226" spans="3:17" x14ac:dyDescent="0.2">
      <c r="C226" s="12">
        <v>4.8295000000000003</v>
      </c>
      <c r="D226" s="12">
        <v>0</v>
      </c>
      <c r="E226" s="12">
        <v>0.63</v>
      </c>
      <c r="F226" s="12">
        <v>0</v>
      </c>
      <c r="G226" s="12">
        <v>0.35</v>
      </c>
      <c r="H226" s="12">
        <v>-0.2</v>
      </c>
      <c r="I226" s="12">
        <v>-7.0000000000000007E-2</v>
      </c>
      <c r="J226" s="12">
        <v>-0.14499999999999999</v>
      </c>
      <c r="K226" s="22">
        <v>-0.06</v>
      </c>
      <c r="L226" s="12">
        <v>0</v>
      </c>
      <c r="M226" s="12">
        <v>-0.69799999999999995</v>
      </c>
      <c r="N226" s="12">
        <v>0</v>
      </c>
      <c r="P226" s="12">
        <v>0.43</v>
      </c>
      <c r="Q226" s="12">
        <v>-7.0000000000000007E-2</v>
      </c>
    </row>
    <row r="227" spans="3:17" x14ac:dyDescent="0.2">
      <c r="C227" s="12">
        <v>4.6595000000000004</v>
      </c>
      <c r="D227" s="12">
        <v>0</v>
      </c>
      <c r="E227" s="12">
        <v>0.71</v>
      </c>
      <c r="F227" s="12">
        <v>0</v>
      </c>
      <c r="G227" s="12">
        <v>0.43</v>
      </c>
      <c r="H227" s="12">
        <v>-0.32</v>
      </c>
      <c r="I227" s="12">
        <v>-7.0000000000000007E-2</v>
      </c>
      <c r="J227" s="12">
        <v>-0.22500000000000001</v>
      </c>
      <c r="K227" s="22">
        <v>-0.06</v>
      </c>
      <c r="L227" s="12">
        <v>0</v>
      </c>
      <c r="M227" s="12">
        <v>-0.79800000000000004</v>
      </c>
      <c r="N227" s="12">
        <v>0</v>
      </c>
      <c r="P227" s="12">
        <v>0.51</v>
      </c>
      <c r="Q227" s="12">
        <v>-7.0000000000000007E-2</v>
      </c>
    </row>
    <row r="228" spans="3:17" x14ac:dyDescent="0.2">
      <c r="C228" s="12">
        <v>4.6595000000000004</v>
      </c>
      <c r="D228" s="12">
        <v>0</v>
      </c>
      <c r="E228" s="12">
        <v>0.71</v>
      </c>
      <c r="F228" s="12">
        <v>0</v>
      </c>
      <c r="G228" s="12">
        <v>0.43</v>
      </c>
      <c r="H228" s="12">
        <v>-0.32</v>
      </c>
      <c r="I228" s="12">
        <v>-7.0000000000000007E-2</v>
      </c>
      <c r="J228" s="12">
        <v>-0.22500000000000001</v>
      </c>
      <c r="K228" s="22">
        <v>-0.06</v>
      </c>
      <c r="L228" s="12">
        <v>0</v>
      </c>
      <c r="M228" s="12">
        <v>-0.79800000000000004</v>
      </c>
      <c r="N228" s="12">
        <v>0</v>
      </c>
      <c r="P228" s="12">
        <v>0.51</v>
      </c>
      <c r="Q228" s="12">
        <v>-7.0000000000000007E-2</v>
      </c>
    </row>
    <row r="229" spans="3:17" x14ac:dyDescent="0.2">
      <c r="C229" s="12">
        <v>4.6914999999999996</v>
      </c>
      <c r="D229" s="12">
        <v>0</v>
      </c>
      <c r="E229" s="12">
        <v>0.71</v>
      </c>
      <c r="F229" s="12">
        <v>0</v>
      </c>
      <c r="G229" s="12">
        <v>0.43</v>
      </c>
      <c r="H229" s="12">
        <v>-0.32</v>
      </c>
      <c r="I229" s="12">
        <v>-7.0000000000000007E-2</v>
      </c>
      <c r="J229" s="12">
        <v>-0.22500000000000001</v>
      </c>
      <c r="K229" s="22">
        <v>-0.06</v>
      </c>
      <c r="L229" s="12">
        <v>0</v>
      </c>
      <c r="M229" s="12">
        <v>-0.79800000000000004</v>
      </c>
      <c r="N229" s="12">
        <v>0</v>
      </c>
      <c r="P229" s="12">
        <v>0.51</v>
      </c>
      <c r="Q229" s="12">
        <v>-7.0000000000000007E-2</v>
      </c>
    </row>
    <row r="230" spans="3:17" x14ac:dyDescent="0.2">
      <c r="C230" s="12">
        <v>4.7385000000000002</v>
      </c>
      <c r="D230" s="12">
        <v>0</v>
      </c>
      <c r="E230" s="12">
        <v>0.71</v>
      </c>
      <c r="F230" s="12">
        <v>0</v>
      </c>
      <c r="G230" s="12">
        <v>0.43</v>
      </c>
      <c r="H230" s="12">
        <v>-0.32</v>
      </c>
      <c r="I230" s="12">
        <v>-7.0000000000000007E-2</v>
      </c>
      <c r="J230" s="12">
        <v>-0.22500000000000001</v>
      </c>
      <c r="K230" s="22">
        <v>-0.06</v>
      </c>
      <c r="L230" s="12">
        <v>0</v>
      </c>
      <c r="M230" s="12">
        <v>-0.79800000000000004</v>
      </c>
      <c r="N230" s="12">
        <v>0</v>
      </c>
      <c r="P230" s="12">
        <v>0.51</v>
      </c>
      <c r="Q230" s="12">
        <v>-7.0000000000000007E-2</v>
      </c>
    </row>
    <row r="231" spans="3:17" x14ac:dyDescent="0.2">
      <c r="C231" s="12">
        <v>4.7705000000000002</v>
      </c>
      <c r="D231" s="12">
        <v>0</v>
      </c>
      <c r="E231" s="12">
        <v>0.71</v>
      </c>
      <c r="F231" s="12">
        <v>0</v>
      </c>
      <c r="G231" s="12">
        <v>0.43</v>
      </c>
      <c r="H231" s="12">
        <v>-0.32</v>
      </c>
      <c r="I231" s="12">
        <v>-7.0000000000000007E-2</v>
      </c>
      <c r="J231" s="12">
        <v>-0.22500000000000001</v>
      </c>
      <c r="K231" s="22">
        <v>-0.06</v>
      </c>
      <c r="L231" s="12">
        <v>0</v>
      </c>
      <c r="M231" s="12">
        <v>-0.79800000000000004</v>
      </c>
      <c r="N231" s="12">
        <v>0</v>
      </c>
      <c r="P231" s="12">
        <v>0.51</v>
      </c>
      <c r="Q231" s="12">
        <v>-7.0000000000000007E-2</v>
      </c>
    </row>
    <row r="232" spans="3:17" x14ac:dyDescent="0.2">
      <c r="C232" s="12">
        <v>4.7815000000000003</v>
      </c>
      <c r="D232" s="12">
        <v>0</v>
      </c>
      <c r="E232" s="12">
        <v>0.71</v>
      </c>
      <c r="F232" s="12">
        <v>0</v>
      </c>
      <c r="G232" s="12">
        <v>0.43</v>
      </c>
      <c r="H232" s="12">
        <v>-0.32</v>
      </c>
      <c r="I232" s="12">
        <v>-7.0000000000000007E-2</v>
      </c>
      <c r="J232" s="12">
        <v>-0.22500000000000001</v>
      </c>
      <c r="K232" s="22">
        <v>-0.06</v>
      </c>
      <c r="L232" s="12">
        <v>0</v>
      </c>
      <c r="M232" s="12">
        <v>-0.79800000000000004</v>
      </c>
      <c r="N232" s="12">
        <v>0</v>
      </c>
      <c r="P232" s="12">
        <v>0.51</v>
      </c>
      <c r="Q232" s="12">
        <v>-7.0000000000000007E-2</v>
      </c>
    </row>
    <row r="233" spans="3:17" x14ac:dyDescent="0.2">
      <c r="C233" s="12">
        <v>4.7915000000000001</v>
      </c>
      <c r="D233" s="12">
        <v>0</v>
      </c>
      <c r="E233" s="12">
        <v>0.71</v>
      </c>
      <c r="F233" s="12">
        <v>0</v>
      </c>
      <c r="G233" s="12">
        <v>0.43</v>
      </c>
      <c r="H233" s="12">
        <v>-0.32</v>
      </c>
      <c r="I233" s="12">
        <v>-7.0000000000000007E-2</v>
      </c>
      <c r="J233" s="12">
        <v>-0.22500000000000001</v>
      </c>
      <c r="K233" s="22">
        <v>-0.06</v>
      </c>
      <c r="L233" s="12">
        <v>0</v>
      </c>
      <c r="M233" s="12">
        <v>-0.79800000000000004</v>
      </c>
      <c r="N233" s="12">
        <v>0</v>
      </c>
      <c r="P233" s="12">
        <v>0.51</v>
      </c>
      <c r="Q233" s="12">
        <v>-7.0000000000000007E-2</v>
      </c>
    </row>
    <row r="234" spans="3:17" x14ac:dyDescent="0.2">
      <c r="C234" s="12">
        <v>4.9485000000000001</v>
      </c>
      <c r="D234" s="12">
        <v>0</v>
      </c>
      <c r="E234" s="12">
        <v>0.63</v>
      </c>
      <c r="F234" s="12">
        <v>0</v>
      </c>
      <c r="G234" s="12">
        <v>0.35</v>
      </c>
      <c r="H234" s="12">
        <v>-0.2</v>
      </c>
      <c r="I234" s="12">
        <v>-7.0000000000000007E-2</v>
      </c>
      <c r="J234" s="12">
        <v>-0.14499999999999999</v>
      </c>
      <c r="K234" s="22">
        <v>-0.06</v>
      </c>
      <c r="L234" s="12">
        <v>0</v>
      </c>
      <c r="M234" s="12">
        <v>-0.69799999999999995</v>
      </c>
      <c r="N234" s="12">
        <v>0</v>
      </c>
      <c r="P234" s="12">
        <v>0.43</v>
      </c>
      <c r="Q234" s="12">
        <v>-7.0000000000000007E-2</v>
      </c>
    </row>
    <row r="235" spans="3:17" x14ac:dyDescent="0.2">
      <c r="C235" s="12">
        <v>5.1254999999999997</v>
      </c>
      <c r="D235" s="12">
        <v>0</v>
      </c>
      <c r="E235" s="12">
        <v>0.63</v>
      </c>
      <c r="F235" s="12">
        <v>0</v>
      </c>
      <c r="G235" s="12">
        <v>0.35</v>
      </c>
      <c r="H235" s="12">
        <v>-0.2</v>
      </c>
      <c r="I235" s="12">
        <v>-7.0000000000000007E-2</v>
      </c>
      <c r="J235" s="12">
        <v>-0.14499999999999999</v>
      </c>
      <c r="K235" s="22">
        <v>-0.06</v>
      </c>
      <c r="L235" s="12">
        <v>0</v>
      </c>
      <c r="M235" s="12">
        <v>-0.69799999999999995</v>
      </c>
      <c r="N235" s="12">
        <v>0</v>
      </c>
      <c r="P235" s="12">
        <v>0.43</v>
      </c>
      <c r="Q235" s="12">
        <v>-7.0000000000000007E-2</v>
      </c>
    </row>
    <row r="236" spans="3:17" x14ac:dyDescent="0.2">
      <c r="C236" s="12">
        <v>5.1955</v>
      </c>
      <c r="D236" s="12">
        <v>0</v>
      </c>
      <c r="E236" s="12">
        <v>0.63</v>
      </c>
      <c r="F236" s="12">
        <v>0</v>
      </c>
      <c r="G236" s="12">
        <v>0.35</v>
      </c>
      <c r="H236" s="12">
        <v>-0.2</v>
      </c>
      <c r="I236" s="12">
        <v>-7.0000000000000007E-2</v>
      </c>
      <c r="J236" s="12">
        <v>-0.14499999999999999</v>
      </c>
      <c r="K236" s="22">
        <v>-0.06</v>
      </c>
      <c r="L236" s="12">
        <v>0</v>
      </c>
      <c r="M236" s="12">
        <v>-0.69799999999999995</v>
      </c>
      <c r="N236" s="12">
        <v>0</v>
      </c>
      <c r="P236" s="12">
        <v>0.43</v>
      </c>
      <c r="Q236" s="12">
        <v>-7.0000000000000007E-2</v>
      </c>
    </row>
    <row r="237" spans="3:17" x14ac:dyDescent="0.2">
      <c r="C237" s="12">
        <v>5.0815000000000001</v>
      </c>
      <c r="D237" s="12">
        <v>0</v>
      </c>
      <c r="E237" s="12">
        <v>0.63</v>
      </c>
      <c r="F237" s="12">
        <v>0</v>
      </c>
      <c r="G237" s="12">
        <v>0.35</v>
      </c>
      <c r="H237" s="12">
        <v>-0.2</v>
      </c>
      <c r="I237" s="12">
        <v>-7.0000000000000007E-2</v>
      </c>
      <c r="J237" s="12">
        <v>-0.14499999999999999</v>
      </c>
      <c r="K237" s="22">
        <v>-0.06</v>
      </c>
      <c r="L237" s="12">
        <v>0</v>
      </c>
      <c r="M237" s="12">
        <v>-0.69799999999999995</v>
      </c>
      <c r="N237" s="12">
        <v>0</v>
      </c>
      <c r="P237" s="12">
        <v>0.43</v>
      </c>
      <c r="Q237" s="12">
        <v>-7.0000000000000007E-2</v>
      </c>
    </row>
    <row r="238" spans="3:17" x14ac:dyDescent="0.2">
      <c r="C238" s="12">
        <v>4.9494999999999996</v>
      </c>
      <c r="D238" s="12">
        <v>0</v>
      </c>
      <c r="E238" s="12">
        <v>0.63</v>
      </c>
      <c r="F238" s="12">
        <v>0</v>
      </c>
      <c r="G238" s="12">
        <v>0.35</v>
      </c>
      <c r="H238" s="12">
        <v>-0.2</v>
      </c>
      <c r="I238" s="12">
        <v>-7.0000000000000007E-2</v>
      </c>
      <c r="J238" s="12">
        <v>-0.14499999999999999</v>
      </c>
      <c r="K238" s="22">
        <v>-0.06</v>
      </c>
      <c r="L238" s="12">
        <v>0</v>
      </c>
      <c r="M238" s="12">
        <v>-0.69799999999999995</v>
      </c>
      <c r="N238" s="12">
        <v>0</v>
      </c>
      <c r="P238" s="12">
        <v>0.43</v>
      </c>
      <c r="Q238" s="12">
        <v>-7.0000000000000007E-2</v>
      </c>
    </row>
    <row r="239" spans="3:17" x14ac:dyDescent="0.2">
      <c r="C239" s="12">
        <v>4.7794999999999996</v>
      </c>
      <c r="D239" s="12">
        <v>0</v>
      </c>
      <c r="E239" s="12">
        <v>0.71</v>
      </c>
      <c r="F239" s="12">
        <v>0</v>
      </c>
      <c r="G239" s="12">
        <v>0.43</v>
      </c>
      <c r="H239" s="12">
        <v>-0.32</v>
      </c>
      <c r="I239" s="12">
        <v>-7.0000000000000007E-2</v>
      </c>
      <c r="J239" s="12">
        <v>-0.22500000000000001</v>
      </c>
      <c r="K239" s="22">
        <v>-0.06</v>
      </c>
      <c r="L239" s="12">
        <v>0</v>
      </c>
      <c r="M239" s="12">
        <v>-0.79800000000000004</v>
      </c>
      <c r="N239" s="12">
        <v>0</v>
      </c>
      <c r="P239" s="12">
        <v>0.51</v>
      </c>
      <c r="Q239" s="12">
        <v>-7.0000000000000007E-2</v>
      </c>
    </row>
    <row r="240" spans="3:17" x14ac:dyDescent="0.2">
      <c r="C240" s="12">
        <v>4.7794999999999996</v>
      </c>
      <c r="D240" s="12">
        <v>0</v>
      </c>
      <c r="E240" s="12">
        <v>0.71</v>
      </c>
      <c r="F240" s="12">
        <v>0</v>
      </c>
      <c r="G240" s="12">
        <v>0.43</v>
      </c>
      <c r="H240" s="12">
        <v>-0.32</v>
      </c>
      <c r="I240" s="12">
        <v>-7.0000000000000007E-2</v>
      </c>
      <c r="J240" s="12">
        <v>-0.22500000000000001</v>
      </c>
      <c r="K240" s="22">
        <v>-0.06</v>
      </c>
      <c r="L240" s="12">
        <v>0</v>
      </c>
      <c r="M240" s="12">
        <v>-0.79800000000000004</v>
      </c>
      <c r="N240" s="12">
        <v>0</v>
      </c>
      <c r="P240" s="12">
        <v>0.51</v>
      </c>
      <c r="Q240" s="12">
        <v>-7.0000000000000007E-2</v>
      </c>
    </row>
    <row r="241" spans="3:17" x14ac:dyDescent="0.2">
      <c r="C241" s="12">
        <v>4.8114999999999997</v>
      </c>
      <c r="D241" s="12">
        <v>0</v>
      </c>
      <c r="E241" s="12">
        <v>0.71</v>
      </c>
      <c r="F241" s="12">
        <v>0</v>
      </c>
      <c r="G241" s="12">
        <v>0.43</v>
      </c>
      <c r="H241" s="12">
        <v>-0.32</v>
      </c>
      <c r="I241" s="12">
        <v>-7.0000000000000007E-2</v>
      </c>
      <c r="J241" s="12">
        <v>-0.22500000000000001</v>
      </c>
      <c r="K241" s="22">
        <v>-0.06</v>
      </c>
      <c r="L241" s="12">
        <v>0</v>
      </c>
      <c r="M241" s="12">
        <v>-0.79800000000000004</v>
      </c>
      <c r="N241" s="12">
        <v>0</v>
      </c>
      <c r="P241" s="12">
        <v>0.51</v>
      </c>
      <c r="Q241" s="12">
        <v>-7.0000000000000007E-2</v>
      </c>
    </row>
    <row r="242" spans="3:17" x14ac:dyDescent="0.2">
      <c r="C242" s="12">
        <v>4.8585000000000003</v>
      </c>
      <c r="D242" s="12">
        <v>0</v>
      </c>
      <c r="E242" s="12">
        <v>0.71</v>
      </c>
      <c r="F242" s="12">
        <v>0</v>
      </c>
      <c r="G242" s="12">
        <v>0.43</v>
      </c>
      <c r="H242" s="12">
        <v>-0.32</v>
      </c>
      <c r="I242" s="12">
        <v>-7.0000000000000007E-2</v>
      </c>
      <c r="J242" s="12">
        <v>-0.22500000000000001</v>
      </c>
      <c r="K242" s="22">
        <v>-0.06</v>
      </c>
      <c r="L242" s="12">
        <v>0</v>
      </c>
      <c r="M242" s="12">
        <v>-0.79800000000000004</v>
      </c>
      <c r="N242" s="12">
        <v>0</v>
      </c>
      <c r="P242" s="12">
        <v>0.51</v>
      </c>
      <c r="Q242" s="12">
        <v>-7.0000000000000007E-2</v>
      </c>
    </row>
    <row r="243" spans="3:17" x14ac:dyDescent="0.2">
      <c r="C243" s="12">
        <v>4.8905000000000003</v>
      </c>
      <c r="D243" s="12">
        <v>0</v>
      </c>
      <c r="E243" s="12">
        <v>0.71</v>
      </c>
      <c r="F243" s="12">
        <v>0</v>
      </c>
      <c r="G243" s="12">
        <v>0.43</v>
      </c>
      <c r="H243" s="12">
        <v>-0.32</v>
      </c>
      <c r="I243" s="12">
        <v>-7.0000000000000007E-2</v>
      </c>
      <c r="J243" s="12">
        <v>-0.22500000000000001</v>
      </c>
      <c r="K243" s="22">
        <v>-0.06</v>
      </c>
      <c r="L243" s="12">
        <v>0</v>
      </c>
      <c r="M243" s="12">
        <v>-0.79800000000000004</v>
      </c>
      <c r="N243" s="12">
        <v>0</v>
      </c>
      <c r="P243" s="12">
        <v>0.51</v>
      </c>
      <c r="Q243" s="12">
        <v>-7.0000000000000007E-2</v>
      </c>
    </row>
    <row r="244" spans="3:17" x14ac:dyDescent="0.2">
      <c r="C244" s="12">
        <v>4.9015000000000004</v>
      </c>
      <c r="D244" s="12">
        <v>0</v>
      </c>
      <c r="E244" s="12">
        <v>0.71</v>
      </c>
      <c r="F244" s="12">
        <v>0</v>
      </c>
      <c r="G244" s="12">
        <v>0.43</v>
      </c>
      <c r="H244" s="12">
        <v>-0.32</v>
      </c>
      <c r="I244" s="12">
        <v>-7.0000000000000007E-2</v>
      </c>
      <c r="J244" s="12">
        <v>-0.22500000000000001</v>
      </c>
      <c r="K244" s="22">
        <v>-0.06</v>
      </c>
      <c r="L244" s="12">
        <v>0</v>
      </c>
      <c r="M244" s="12">
        <v>-0.79800000000000004</v>
      </c>
      <c r="N244" s="12">
        <v>0</v>
      </c>
      <c r="P244" s="12">
        <v>0.51</v>
      </c>
      <c r="Q244" s="12">
        <v>-7.0000000000000007E-2</v>
      </c>
    </row>
    <row r="245" spans="3:17" x14ac:dyDescent="0.2">
      <c r="C245" s="12">
        <v>4.9115000000000002</v>
      </c>
      <c r="D245" s="12">
        <v>0</v>
      </c>
      <c r="E245" s="12">
        <v>0.71</v>
      </c>
      <c r="F245" s="12">
        <v>0</v>
      </c>
      <c r="G245" s="12">
        <v>0.43</v>
      </c>
      <c r="H245" s="12">
        <v>-0.32</v>
      </c>
      <c r="I245" s="12">
        <v>-7.0000000000000007E-2</v>
      </c>
      <c r="J245" s="12">
        <v>-0.22500000000000001</v>
      </c>
      <c r="K245" s="22">
        <v>-0.06</v>
      </c>
      <c r="L245" s="12">
        <v>0</v>
      </c>
      <c r="M245" s="12">
        <v>-0.79800000000000004</v>
      </c>
      <c r="N245" s="12">
        <v>0</v>
      </c>
      <c r="P245" s="12">
        <v>0.51</v>
      </c>
      <c r="Q245" s="12">
        <v>-7.0000000000000007E-2</v>
      </c>
    </row>
    <row r="246" spans="3:17" x14ac:dyDescent="0.2">
      <c r="C246" s="12">
        <v>5.0685000000000002</v>
      </c>
      <c r="D246" s="12">
        <v>0</v>
      </c>
      <c r="E246" s="12">
        <v>0.63</v>
      </c>
      <c r="F246" s="12">
        <v>0</v>
      </c>
      <c r="G246" s="12">
        <v>0.35</v>
      </c>
      <c r="H246" s="12">
        <v>0</v>
      </c>
      <c r="I246" s="12">
        <v>-7.0000000000000007E-2</v>
      </c>
      <c r="J246" s="12">
        <v>0</v>
      </c>
      <c r="K246" s="22">
        <v>-0.06</v>
      </c>
      <c r="L246" s="12">
        <v>0</v>
      </c>
      <c r="M246" s="12">
        <v>-0.69799999999999995</v>
      </c>
      <c r="N246" s="12">
        <v>0</v>
      </c>
      <c r="P246" s="12">
        <v>0.43</v>
      </c>
      <c r="Q246" s="12">
        <v>-7.0000000000000007E-2</v>
      </c>
    </row>
    <row r="247" spans="3:17" x14ac:dyDescent="0.2">
      <c r="C247" s="12">
        <v>5.2454999999999998</v>
      </c>
      <c r="D247" s="12">
        <v>0</v>
      </c>
      <c r="E247" s="12">
        <v>0.63</v>
      </c>
      <c r="F247" s="12">
        <v>0</v>
      </c>
      <c r="G247" s="12">
        <v>0.35</v>
      </c>
      <c r="H247" s="12">
        <v>0</v>
      </c>
      <c r="I247" s="12">
        <v>-7.0000000000000007E-2</v>
      </c>
      <c r="J247" s="12">
        <v>0</v>
      </c>
      <c r="K247" s="22">
        <v>-0.06</v>
      </c>
      <c r="L247" s="12">
        <v>0</v>
      </c>
      <c r="M247" s="12">
        <v>-0.69799999999999995</v>
      </c>
      <c r="N247" s="12">
        <v>0</v>
      </c>
      <c r="P247" s="12">
        <v>0.43</v>
      </c>
      <c r="Q247" s="12">
        <v>-7.0000000000000007E-2</v>
      </c>
    </row>
    <row r="248" spans="3:17" x14ac:dyDescent="0.2">
      <c r="C248" s="12">
        <v>5.3155000000000001</v>
      </c>
      <c r="D248" s="12">
        <v>0</v>
      </c>
      <c r="E248" s="12">
        <v>0.63</v>
      </c>
      <c r="F248" s="12">
        <v>0</v>
      </c>
      <c r="G248" s="12">
        <v>0.35</v>
      </c>
      <c r="H248" s="12">
        <v>0</v>
      </c>
      <c r="I248" s="12">
        <v>-7.0000000000000007E-2</v>
      </c>
      <c r="J248" s="12">
        <v>0</v>
      </c>
      <c r="K248" s="22">
        <v>-0.06</v>
      </c>
      <c r="L248" s="12">
        <v>-0.73799999999999999</v>
      </c>
      <c r="N248" s="12">
        <v>0</v>
      </c>
      <c r="P248" s="12">
        <v>0.43</v>
      </c>
      <c r="Q248" s="12">
        <v>-7.0000000000000007E-2</v>
      </c>
    </row>
    <row r="249" spans="3:17" x14ac:dyDescent="0.2">
      <c r="C249" s="12">
        <v>5.2015000000000002</v>
      </c>
      <c r="D249" s="12">
        <v>0</v>
      </c>
      <c r="E249" s="12">
        <v>0.63</v>
      </c>
      <c r="F249" s="12">
        <v>0</v>
      </c>
      <c r="G249" s="12">
        <v>0.35</v>
      </c>
      <c r="H249" s="12">
        <v>0</v>
      </c>
      <c r="I249" s="12">
        <v>-7.0000000000000007E-2</v>
      </c>
      <c r="J249" s="12">
        <v>0</v>
      </c>
      <c r="K249" s="22">
        <v>-0.06</v>
      </c>
      <c r="L249" s="12">
        <v>-0.73799999999999999</v>
      </c>
      <c r="N249" s="12">
        <v>0</v>
      </c>
      <c r="P249" s="12">
        <v>0.43</v>
      </c>
      <c r="Q249" s="12">
        <v>-7.0000000000000007E-2</v>
      </c>
    </row>
    <row r="250" spans="3:17" x14ac:dyDescent="0.2">
      <c r="C250" s="12">
        <v>5.0694999999999997</v>
      </c>
      <c r="D250" s="12">
        <v>0</v>
      </c>
      <c r="E250" s="12">
        <v>0.63</v>
      </c>
      <c r="F250" s="12">
        <v>0</v>
      </c>
      <c r="G250" s="12">
        <v>0.35</v>
      </c>
      <c r="H250" s="12">
        <v>0</v>
      </c>
      <c r="I250" s="12">
        <v>-7.0000000000000007E-2</v>
      </c>
      <c r="J250" s="12">
        <v>0</v>
      </c>
      <c r="K250" s="22">
        <v>-0.06</v>
      </c>
      <c r="N250" s="12">
        <v>0</v>
      </c>
      <c r="P250" s="12">
        <v>0.43</v>
      </c>
      <c r="Q250" s="12">
        <v>-7.0000000000000007E-2</v>
      </c>
    </row>
    <row r="251" spans="3:17" x14ac:dyDescent="0.2">
      <c r="C251" s="12">
        <v>4.8994999999999997</v>
      </c>
      <c r="D251" s="12">
        <v>0</v>
      </c>
      <c r="E251" s="12">
        <v>0.71</v>
      </c>
      <c r="F251" s="12">
        <v>0</v>
      </c>
      <c r="G251" s="12">
        <v>0.43</v>
      </c>
      <c r="H251" s="12">
        <v>0</v>
      </c>
      <c r="I251" s="12">
        <v>-7.0000000000000007E-2</v>
      </c>
      <c r="J251" s="12">
        <v>0</v>
      </c>
      <c r="K251" s="22">
        <v>-0.06</v>
      </c>
      <c r="N251" s="12">
        <v>0</v>
      </c>
      <c r="P251" s="12">
        <v>0.51</v>
      </c>
      <c r="Q251" s="12">
        <v>-7.0000000000000007E-2</v>
      </c>
    </row>
    <row r="252" spans="3:17" x14ac:dyDescent="0.2">
      <c r="C252" s="12">
        <v>4.8994999999999997</v>
      </c>
      <c r="D252" s="12">
        <v>0</v>
      </c>
      <c r="E252" s="12">
        <v>0.71</v>
      </c>
      <c r="F252" s="12">
        <v>0</v>
      </c>
      <c r="G252" s="12">
        <v>0.43</v>
      </c>
      <c r="H252" s="12">
        <v>0</v>
      </c>
      <c r="I252" s="12">
        <v>-7.0000000000000007E-2</v>
      </c>
      <c r="J252" s="12">
        <v>0</v>
      </c>
      <c r="K252" s="22">
        <v>-0.06</v>
      </c>
      <c r="N252" s="12">
        <v>0</v>
      </c>
      <c r="P252" s="12">
        <v>0.51</v>
      </c>
      <c r="Q252" s="12">
        <v>-7.0000000000000007E-2</v>
      </c>
    </row>
    <row r="253" spans="3:17" x14ac:dyDescent="0.2">
      <c r="C253" s="12">
        <v>4.9314999999999998</v>
      </c>
      <c r="D253" s="12">
        <v>0</v>
      </c>
      <c r="E253" s="12">
        <v>0.71</v>
      </c>
      <c r="F253" s="12">
        <v>0</v>
      </c>
      <c r="G253" s="12">
        <v>0.43</v>
      </c>
      <c r="H253" s="12">
        <v>0</v>
      </c>
      <c r="I253" s="12">
        <v>-7.0000000000000007E-2</v>
      </c>
      <c r="J253" s="12">
        <v>0</v>
      </c>
      <c r="K253" s="22">
        <v>-0.06</v>
      </c>
      <c r="N253" s="12">
        <v>0</v>
      </c>
      <c r="P253" s="12">
        <v>0.51</v>
      </c>
      <c r="Q253" s="12">
        <v>-7.0000000000000007E-2</v>
      </c>
    </row>
    <row r="254" spans="3:17" x14ac:dyDescent="0.2">
      <c r="C254" s="12">
        <v>4.9785000000000004</v>
      </c>
      <c r="D254" s="12">
        <v>0</v>
      </c>
      <c r="E254" s="12">
        <v>0.71</v>
      </c>
      <c r="F254" s="12">
        <v>0</v>
      </c>
      <c r="G254" s="12">
        <v>0.43</v>
      </c>
      <c r="H254" s="12">
        <v>0</v>
      </c>
      <c r="I254" s="12">
        <v>-7.0000000000000007E-2</v>
      </c>
      <c r="J254" s="12">
        <v>0</v>
      </c>
      <c r="K254" s="22">
        <v>-0.06</v>
      </c>
      <c r="N254" s="12">
        <v>0</v>
      </c>
      <c r="P254" s="12">
        <v>0.51</v>
      </c>
      <c r="Q254" s="12">
        <v>-7.0000000000000007E-2</v>
      </c>
    </row>
    <row r="255" spans="3:17" x14ac:dyDescent="0.2">
      <c r="C255" s="12">
        <v>5.0105000000000004</v>
      </c>
      <c r="D255" s="12">
        <v>0</v>
      </c>
      <c r="E255" s="12">
        <v>0.71</v>
      </c>
      <c r="F255" s="12">
        <v>0</v>
      </c>
      <c r="G255" s="12">
        <v>0.43</v>
      </c>
      <c r="H255" s="12">
        <v>0</v>
      </c>
      <c r="I255" s="12">
        <v>-7.0000000000000007E-2</v>
      </c>
      <c r="J255" s="12">
        <v>0</v>
      </c>
      <c r="K255" s="22">
        <v>-0.06</v>
      </c>
      <c r="N255" s="12">
        <v>0</v>
      </c>
      <c r="P255" s="12">
        <v>0.51</v>
      </c>
      <c r="Q255" s="12">
        <v>-7.0000000000000007E-2</v>
      </c>
    </row>
    <row r="256" spans="3:17" x14ac:dyDescent="0.2">
      <c r="C256" s="12">
        <v>5.0214999999999996</v>
      </c>
      <c r="D256" s="12">
        <v>0</v>
      </c>
      <c r="E256" s="12">
        <v>0.71</v>
      </c>
      <c r="F256" s="12">
        <v>0</v>
      </c>
      <c r="G256" s="12">
        <v>0.43</v>
      </c>
      <c r="H256" s="12">
        <v>0</v>
      </c>
      <c r="I256" s="12">
        <v>-7.0000000000000007E-2</v>
      </c>
      <c r="J256" s="12">
        <v>0</v>
      </c>
      <c r="K256" s="22">
        <v>-0.06</v>
      </c>
      <c r="N256" s="12">
        <v>0</v>
      </c>
      <c r="P256" s="12">
        <v>0.51</v>
      </c>
      <c r="Q256" s="12">
        <v>-7.0000000000000007E-2</v>
      </c>
    </row>
    <row r="257" spans="3:17" x14ac:dyDescent="0.2">
      <c r="C257" s="12">
        <v>5.0315000000000003</v>
      </c>
      <c r="D257" s="12">
        <v>0</v>
      </c>
      <c r="E257" s="12">
        <v>0.71</v>
      </c>
      <c r="F257" s="12">
        <v>0</v>
      </c>
      <c r="G257" s="12">
        <v>0.43</v>
      </c>
      <c r="H257" s="12">
        <v>0</v>
      </c>
      <c r="I257" s="12">
        <v>-7.0000000000000007E-2</v>
      </c>
      <c r="J257" s="12">
        <v>0</v>
      </c>
      <c r="K257" s="22">
        <v>-0.06</v>
      </c>
      <c r="N257" s="12">
        <v>0</v>
      </c>
      <c r="P257" s="12">
        <v>0.51</v>
      </c>
      <c r="Q257" s="12">
        <v>-7.0000000000000007E-2</v>
      </c>
    </row>
    <row r="258" spans="3:17" x14ac:dyDescent="0.2">
      <c r="C258" s="12">
        <v>5.1885000000000003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-7.0000000000000007E-2</v>
      </c>
      <c r="J258" s="12">
        <v>0</v>
      </c>
      <c r="K258" s="22">
        <v>-0.06</v>
      </c>
      <c r="N258" s="12">
        <v>0</v>
      </c>
      <c r="P258" s="12">
        <v>0</v>
      </c>
      <c r="Q258" s="12">
        <v>-7.0000000000000007E-2</v>
      </c>
    </row>
    <row r="259" spans="3:17" x14ac:dyDescent="0.2">
      <c r="C259" s="12">
        <v>5.3654999999999999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-7.0000000000000007E-2</v>
      </c>
      <c r="J259" s="12">
        <v>0</v>
      </c>
      <c r="K259" s="22">
        <v>-0.06</v>
      </c>
      <c r="N259" s="12">
        <v>0</v>
      </c>
      <c r="P259" s="12">
        <v>0</v>
      </c>
      <c r="Q259" s="12">
        <v>-7.0000000000000007E-2</v>
      </c>
    </row>
    <row r="260" spans="3:17" x14ac:dyDescent="0.2">
      <c r="C260" s="12">
        <v>5.4355000000000002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-7.0000000000000007E-2</v>
      </c>
      <c r="J260" s="12">
        <v>0</v>
      </c>
      <c r="K260" s="22">
        <v>-0.06</v>
      </c>
      <c r="N260" s="12">
        <v>0</v>
      </c>
      <c r="P260" s="12">
        <v>0</v>
      </c>
      <c r="Q260" s="12">
        <v>-7.0000000000000007E-2</v>
      </c>
    </row>
    <row r="261" spans="3:17" x14ac:dyDescent="0.2">
      <c r="C261" s="12">
        <v>5.3215000000000003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-7.0000000000000007E-2</v>
      </c>
      <c r="J261" s="12">
        <v>0</v>
      </c>
      <c r="K261" s="22">
        <v>-0.06</v>
      </c>
      <c r="N261" s="12">
        <v>0</v>
      </c>
      <c r="P261" s="12">
        <v>0</v>
      </c>
      <c r="Q261" s="12">
        <v>-7.0000000000000007E-2</v>
      </c>
    </row>
    <row r="262" spans="3:17" x14ac:dyDescent="0.2">
      <c r="C262" s="12">
        <v>5.1894999999999998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-7.0000000000000007E-2</v>
      </c>
      <c r="J262" s="12">
        <v>0</v>
      </c>
      <c r="K262" s="22">
        <v>-0.06</v>
      </c>
      <c r="N262" s="12">
        <v>0</v>
      </c>
      <c r="P262" s="12">
        <v>0</v>
      </c>
      <c r="Q262" s="12">
        <v>-7.0000000000000007E-2</v>
      </c>
    </row>
    <row r="263" spans="3:17" x14ac:dyDescent="0.2">
      <c r="C263" s="12">
        <v>5.0194999999999999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-7.0000000000000007E-2</v>
      </c>
      <c r="J263" s="12">
        <v>0</v>
      </c>
      <c r="K263" s="22">
        <v>-0.06</v>
      </c>
      <c r="N263" s="12">
        <v>0</v>
      </c>
      <c r="P263" s="12">
        <v>0</v>
      </c>
      <c r="Q263" s="12">
        <v>-7.0000000000000007E-2</v>
      </c>
    </row>
    <row r="264" spans="3:17" x14ac:dyDescent="0.2">
      <c r="C264" s="12">
        <v>5.0194999999999999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-7.0000000000000007E-2</v>
      </c>
      <c r="J264" s="12">
        <v>0</v>
      </c>
      <c r="K264" s="22">
        <v>-0.06</v>
      </c>
      <c r="N264" s="12">
        <v>0</v>
      </c>
      <c r="P264" s="12">
        <v>0</v>
      </c>
      <c r="Q264" s="12">
        <v>-7.0000000000000007E-2</v>
      </c>
    </row>
    <row r="265" spans="3:17" x14ac:dyDescent="0.2">
      <c r="C265" s="12">
        <v>5.0514999999999999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-7.0000000000000007E-2</v>
      </c>
      <c r="J265" s="12">
        <v>0</v>
      </c>
      <c r="K265" s="22">
        <v>-0.06</v>
      </c>
      <c r="N265" s="12">
        <v>0</v>
      </c>
      <c r="P265" s="12">
        <v>0</v>
      </c>
      <c r="Q265" s="12">
        <v>-7.0000000000000007E-2</v>
      </c>
    </row>
    <row r="266" spans="3:17" x14ac:dyDescent="0.2">
      <c r="C266" s="12">
        <v>5.0984999999999996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-7.0000000000000007E-2</v>
      </c>
      <c r="J266" s="12">
        <v>0</v>
      </c>
      <c r="K266" s="22">
        <v>-0.06</v>
      </c>
      <c r="N266" s="12">
        <v>0</v>
      </c>
      <c r="P266" s="12">
        <v>0</v>
      </c>
      <c r="Q266" s="12">
        <v>-7.0000000000000007E-2</v>
      </c>
    </row>
    <row r="267" spans="3:17" x14ac:dyDescent="0.2">
      <c r="C267" s="12">
        <v>5.1304999999999996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-7.0000000000000007E-2</v>
      </c>
      <c r="J267" s="12">
        <v>0</v>
      </c>
      <c r="K267" s="22">
        <v>-0.06</v>
      </c>
      <c r="N267" s="12">
        <v>0</v>
      </c>
      <c r="P267" s="12">
        <v>0</v>
      </c>
      <c r="Q267" s="12">
        <v>-7.0000000000000007E-2</v>
      </c>
    </row>
    <row r="268" spans="3:17" x14ac:dyDescent="0.2">
      <c r="C268" s="12">
        <v>5.1414999999999997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-7.0000000000000007E-2</v>
      </c>
      <c r="J268" s="12">
        <v>0</v>
      </c>
      <c r="K268" s="22">
        <v>-0.06</v>
      </c>
      <c r="N268" s="12">
        <v>0</v>
      </c>
      <c r="P268" s="12">
        <v>0</v>
      </c>
      <c r="Q268" s="12">
        <v>-7.0000000000000007E-2</v>
      </c>
    </row>
    <row r="269" spans="3:17" x14ac:dyDescent="0.2">
      <c r="C269" s="12">
        <v>5.1515000000000004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-7.0000000000000007E-2</v>
      </c>
      <c r="J269" s="12">
        <v>0</v>
      </c>
      <c r="K269" s="22">
        <v>-0.06</v>
      </c>
      <c r="N269" s="12">
        <v>0</v>
      </c>
      <c r="P269" s="12">
        <v>0</v>
      </c>
      <c r="Q269" s="12">
        <v>-7.0000000000000007E-2</v>
      </c>
    </row>
    <row r="270" spans="3:17" x14ac:dyDescent="0.2">
      <c r="C270" s="12">
        <v>5.3085000000000004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-7.0000000000000007E-2</v>
      </c>
      <c r="J270" s="12">
        <v>0</v>
      </c>
      <c r="K270" s="22">
        <v>-0.06</v>
      </c>
      <c r="N270" s="12">
        <v>0</v>
      </c>
      <c r="P270" s="12">
        <v>0</v>
      </c>
      <c r="Q270" s="12">
        <v>-7.0000000000000007E-2</v>
      </c>
    </row>
    <row r="271" spans="3:17" x14ac:dyDescent="0.2">
      <c r="C271" s="12">
        <v>5.4855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-7.0000000000000007E-2</v>
      </c>
      <c r="J271" s="12">
        <v>0</v>
      </c>
      <c r="K271" s="22">
        <v>-0.06</v>
      </c>
      <c r="N271" s="12">
        <v>0</v>
      </c>
      <c r="P271" s="12">
        <v>0</v>
      </c>
      <c r="Q271" s="12">
        <v>-7.0000000000000007E-2</v>
      </c>
    </row>
    <row r="272" spans="3:17" x14ac:dyDescent="0.2">
      <c r="C272" s="12">
        <v>5.5555000000000003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-7.0000000000000007E-2</v>
      </c>
      <c r="J272" s="12">
        <v>0</v>
      </c>
      <c r="K272" s="22">
        <v>-0.06</v>
      </c>
      <c r="N272" s="12">
        <v>0</v>
      </c>
      <c r="P272" s="12">
        <v>0</v>
      </c>
      <c r="Q272" s="12">
        <v>-7.0000000000000007E-2</v>
      </c>
    </row>
    <row r="273" spans="3:17" x14ac:dyDescent="0.2">
      <c r="C273" s="12">
        <v>5.4414999999999996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-7.0000000000000007E-2</v>
      </c>
      <c r="J273" s="12">
        <v>0</v>
      </c>
      <c r="K273" s="22">
        <v>-0.06</v>
      </c>
      <c r="N273" s="12">
        <v>0</v>
      </c>
      <c r="P273" s="12">
        <v>0</v>
      </c>
      <c r="Q273" s="12">
        <v>-7.0000000000000007E-2</v>
      </c>
    </row>
    <row r="274" spans="3:17" x14ac:dyDescent="0.2">
      <c r="C274" s="12">
        <v>5.3094999999999999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-7.0000000000000007E-2</v>
      </c>
      <c r="J274" s="12">
        <v>0</v>
      </c>
      <c r="K274" s="22">
        <v>-0.06</v>
      </c>
      <c r="N274" s="12">
        <v>0</v>
      </c>
      <c r="P274" s="12">
        <v>0</v>
      </c>
      <c r="Q274" s="12">
        <v>-7.0000000000000007E-2</v>
      </c>
    </row>
    <row r="275" spans="3:17" x14ac:dyDescent="0.2">
      <c r="C275" s="12">
        <v>5.1395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-7.0000000000000007E-2</v>
      </c>
      <c r="J275" s="12">
        <v>0</v>
      </c>
      <c r="K275" s="22">
        <v>-0.06</v>
      </c>
      <c r="N275" s="12">
        <v>0</v>
      </c>
      <c r="P275" s="12">
        <v>0</v>
      </c>
      <c r="Q275" s="12">
        <v>-7.0000000000000007E-2</v>
      </c>
    </row>
    <row r="276" spans="3:17" x14ac:dyDescent="0.2">
      <c r="C276" s="12">
        <v>5.1395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-7.0000000000000007E-2</v>
      </c>
      <c r="J276" s="12">
        <v>0</v>
      </c>
      <c r="K276" s="22">
        <v>-0.06</v>
      </c>
      <c r="N276" s="12">
        <v>0</v>
      </c>
      <c r="P276" s="12">
        <v>0</v>
      </c>
      <c r="Q276" s="12">
        <v>-7.0000000000000007E-2</v>
      </c>
    </row>
    <row r="277" spans="3:17" x14ac:dyDescent="0.2">
      <c r="C277" s="12">
        <v>5.1715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-7.0000000000000007E-2</v>
      </c>
      <c r="J277" s="12">
        <v>0</v>
      </c>
      <c r="K277" s="22">
        <v>-0.06</v>
      </c>
      <c r="N277" s="12">
        <v>0</v>
      </c>
      <c r="P277" s="12">
        <v>0</v>
      </c>
      <c r="Q277" s="12">
        <v>-7.0000000000000007E-2</v>
      </c>
    </row>
    <row r="278" spans="3:17" x14ac:dyDescent="0.2">
      <c r="C278" s="12">
        <v>5.2184999999999997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-7.0000000000000007E-2</v>
      </c>
      <c r="J278" s="12">
        <v>0</v>
      </c>
      <c r="K278" s="22">
        <v>-0.06</v>
      </c>
      <c r="N278" s="12">
        <v>0</v>
      </c>
      <c r="P278" s="12">
        <v>0</v>
      </c>
      <c r="Q278" s="12">
        <v>-7.0000000000000007E-2</v>
      </c>
    </row>
    <row r="279" spans="3:17" x14ac:dyDescent="0.2">
      <c r="C279" s="12">
        <v>5.2504999999999997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-7.0000000000000007E-2</v>
      </c>
      <c r="J279" s="12">
        <v>0</v>
      </c>
      <c r="K279" s="22">
        <v>-0.06</v>
      </c>
      <c r="N279" s="12">
        <v>0</v>
      </c>
      <c r="P279" s="12">
        <v>0</v>
      </c>
      <c r="Q279" s="12">
        <v>-7.0000000000000007E-2</v>
      </c>
    </row>
    <row r="280" spans="3:17" x14ac:dyDescent="0.2">
      <c r="C280" s="12">
        <v>5.2614999999999998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-7.0000000000000007E-2</v>
      </c>
      <c r="J280" s="12">
        <v>0</v>
      </c>
      <c r="K280" s="22">
        <v>-0.06</v>
      </c>
      <c r="N280" s="12">
        <v>0</v>
      </c>
      <c r="P280" s="12">
        <v>0</v>
      </c>
      <c r="Q280" s="12">
        <v>-7.0000000000000007E-2</v>
      </c>
    </row>
    <row r="281" spans="3:17" x14ac:dyDescent="0.2">
      <c r="C281" s="12">
        <v>5.2714999999999996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-7.0000000000000007E-2</v>
      </c>
      <c r="J281" s="12">
        <v>0</v>
      </c>
      <c r="K281" s="22">
        <v>-0.06</v>
      </c>
      <c r="N281" s="12">
        <v>0</v>
      </c>
      <c r="P281" s="12">
        <v>0</v>
      </c>
      <c r="Q281" s="12">
        <v>-7.0000000000000007E-2</v>
      </c>
    </row>
    <row r="282" spans="3:17" x14ac:dyDescent="0.2">
      <c r="C282" s="12">
        <v>5.4284999999999997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-7.0000000000000007E-2</v>
      </c>
      <c r="J282" s="12">
        <v>0</v>
      </c>
      <c r="K282" s="22">
        <v>-0.06</v>
      </c>
      <c r="N282" s="12">
        <v>0</v>
      </c>
      <c r="P282" s="12">
        <v>0</v>
      </c>
      <c r="Q282" s="12">
        <v>-7.0000000000000007E-2</v>
      </c>
    </row>
    <row r="283" spans="3:17" x14ac:dyDescent="0.2">
      <c r="C283" s="12">
        <v>5.6055000000000001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-7.0000000000000007E-2</v>
      </c>
      <c r="J283" s="12">
        <v>0</v>
      </c>
      <c r="K283" s="22">
        <v>-0.06</v>
      </c>
      <c r="N283" s="12">
        <v>0</v>
      </c>
      <c r="P283" s="12">
        <v>0</v>
      </c>
      <c r="Q283" s="12">
        <v>-7.0000000000000007E-2</v>
      </c>
    </row>
    <row r="284" spans="3:17" x14ac:dyDescent="0.2">
      <c r="C284" s="12">
        <v>5.6755000000000004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-7.0000000000000007E-2</v>
      </c>
      <c r="J284" s="12">
        <v>0</v>
      </c>
      <c r="K284" s="22">
        <v>-0.06</v>
      </c>
      <c r="N284" s="12">
        <v>0</v>
      </c>
      <c r="P284" s="12">
        <v>0</v>
      </c>
      <c r="Q284" s="12">
        <v>-7.0000000000000007E-2</v>
      </c>
    </row>
    <row r="285" spans="3:17" x14ac:dyDescent="0.2">
      <c r="C285" s="12">
        <v>5.5614999999999997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-7.0000000000000007E-2</v>
      </c>
      <c r="J285" s="12">
        <v>0</v>
      </c>
      <c r="K285" s="22">
        <v>-0.06</v>
      </c>
      <c r="N285" s="12">
        <v>0</v>
      </c>
      <c r="P285" s="12">
        <v>0</v>
      </c>
      <c r="Q285" s="12">
        <v>-7.0000000000000007E-2</v>
      </c>
    </row>
    <row r="286" spans="3:17" x14ac:dyDescent="0.2">
      <c r="C286" s="12">
        <v>5.4295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-7.0000000000000007E-2</v>
      </c>
      <c r="J286" s="12">
        <v>0</v>
      </c>
      <c r="K286" s="22">
        <v>-0.06</v>
      </c>
      <c r="N286" s="12">
        <v>0</v>
      </c>
      <c r="P286" s="12">
        <v>0</v>
      </c>
      <c r="Q286" s="12">
        <v>-7.0000000000000007E-2</v>
      </c>
    </row>
    <row r="287" spans="3:17" x14ac:dyDescent="0.2">
      <c r="C287" s="12">
        <v>5.2595000000000001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-7.0000000000000007E-2</v>
      </c>
      <c r="J287" s="12">
        <v>0</v>
      </c>
      <c r="K287" s="22">
        <v>-0.06</v>
      </c>
      <c r="N287" s="12">
        <v>0</v>
      </c>
      <c r="P287" s="12">
        <v>0</v>
      </c>
      <c r="Q287" s="12">
        <v>-7.0000000000000007E-2</v>
      </c>
    </row>
    <row r="288" spans="3:17" x14ac:dyDescent="0.2">
      <c r="C288" s="12">
        <v>5.2595000000000001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-7.0000000000000007E-2</v>
      </c>
      <c r="J288" s="12">
        <v>0</v>
      </c>
      <c r="K288" s="22">
        <v>-0.06</v>
      </c>
      <c r="N288" s="12">
        <v>0</v>
      </c>
      <c r="P288" s="12">
        <v>0</v>
      </c>
      <c r="Q288" s="12">
        <v>-7.0000000000000007E-2</v>
      </c>
    </row>
    <row r="289" spans="3:17" x14ac:dyDescent="0.2">
      <c r="C289" s="12">
        <v>5.2915000000000001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-7.0000000000000007E-2</v>
      </c>
      <c r="J289" s="12">
        <v>0</v>
      </c>
      <c r="K289" s="22">
        <v>-0.06</v>
      </c>
      <c r="N289" s="12">
        <v>0</v>
      </c>
      <c r="P289" s="12">
        <v>0</v>
      </c>
      <c r="Q289" s="12">
        <v>-7.0000000000000007E-2</v>
      </c>
    </row>
    <row r="290" spans="3:17" x14ac:dyDescent="0.2">
      <c r="C290" s="12">
        <v>5.3384999999999998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-7.0000000000000007E-2</v>
      </c>
      <c r="J290" s="12">
        <v>0</v>
      </c>
      <c r="K290" s="22">
        <v>-0.06</v>
      </c>
      <c r="N290" s="12">
        <v>0</v>
      </c>
      <c r="P290" s="12">
        <v>0</v>
      </c>
      <c r="Q290" s="12">
        <v>-7.0000000000000007E-2</v>
      </c>
    </row>
    <row r="291" spans="3:17" x14ac:dyDescent="0.2">
      <c r="C291" s="12">
        <v>5.3704999999999998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-7.0000000000000007E-2</v>
      </c>
      <c r="J291" s="12">
        <v>0</v>
      </c>
      <c r="K291" s="22">
        <v>-0.06</v>
      </c>
      <c r="N291" s="12">
        <v>0</v>
      </c>
      <c r="P291" s="12">
        <v>0</v>
      </c>
      <c r="Q291" s="12">
        <v>-7.0000000000000007E-2</v>
      </c>
    </row>
    <row r="292" spans="3:17" x14ac:dyDescent="0.2">
      <c r="C292" s="12">
        <v>5.3815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-7.0000000000000007E-2</v>
      </c>
      <c r="J292" s="12">
        <v>0</v>
      </c>
      <c r="K292" s="22">
        <v>-0.06</v>
      </c>
      <c r="N292" s="12">
        <v>0</v>
      </c>
      <c r="P292" s="12">
        <v>0</v>
      </c>
      <c r="Q292" s="12">
        <v>-7.0000000000000007E-2</v>
      </c>
    </row>
    <row r="293" spans="3:17" x14ac:dyDescent="0.2">
      <c r="C293" s="12">
        <v>5.3914999999999997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-7.0000000000000007E-2</v>
      </c>
      <c r="J293" s="12">
        <v>0</v>
      </c>
      <c r="K293" s="22">
        <v>-0.06</v>
      </c>
      <c r="N293" s="12">
        <v>0</v>
      </c>
      <c r="P293" s="12">
        <v>0</v>
      </c>
      <c r="Q293" s="12">
        <v>-7.0000000000000007E-2</v>
      </c>
    </row>
    <row r="294" spans="3:17" x14ac:dyDescent="0.2">
      <c r="C294" s="12">
        <v>5.5484999999999998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-7.0000000000000007E-2</v>
      </c>
      <c r="J294" s="12">
        <v>0</v>
      </c>
      <c r="K294" s="22">
        <v>-0.06</v>
      </c>
      <c r="N294" s="12">
        <v>0</v>
      </c>
      <c r="P294" s="12">
        <v>0</v>
      </c>
      <c r="Q294" s="12">
        <v>-7.0000000000000007E-2</v>
      </c>
    </row>
    <row r="295" spans="3:17" x14ac:dyDescent="0.2">
      <c r="C295" s="12">
        <v>5.7255000000000003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-7.0000000000000007E-2</v>
      </c>
      <c r="J295" s="12">
        <v>0</v>
      </c>
      <c r="K295" s="22">
        <v>-0.06</v>
      </c>
      <c r="N295" s="12">
        <v>0</v>
      </c>
      <c r="P295" s="12">
        <v>0</v>
      </c>
      <c r="Q295" s="12">
        <v>-7.0000000000000007E-2</v>
      </c>
    </row>
    <row r="296" spans="3:17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-7.0000000000000007E-2</v>
      </c>
      <c r="J296" s="12">
        <v>0</v>
      </c>
      <c r="K296" s="22">
        <v>-0.06</v>
      </c>
      <c r="N296" s="12">
        <v>0</v>
      </c>
      <c r="P296" s="12">
        <v>0</v>
      </c>
      <c r="Q296" s="12">
        <v>-7.0000000000000007E-2</v>
      </c>
    </row>
    <row r="297" spans="3:17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-7.0000000000000007E-2</v>
      </c>
      <c r="J297" s="12">
        <v>0</v>
      </c>
      <c r="K297" s="22">
        <v>-0.06</v>
      </c>
      <c r="N297" s="12">
        <v>0</v>
      </c>
      <c r="P297" s="12">
        <v>0</v>
      </c>
      <c r="Q297" s="12">
        <v>-7.0000000000000007E-2</v>
      </c>
    </row>
    <row r="298" spans="3:17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-7.0000000000000007E-2</v>
      </c>
      <c r="J298" s="12">
        <v>0</v>
      </c>
      <c r="K298" s="22">
        <v>-0.06</v>
      </c>
      <c r="N298" s="12">
        <v>0</v>
      </c>
      <c r="P298" s="12">
        <v>0</v>
      </c>
      <c r="Q298" s="12">
        <v>-7.0000000000000007E-2</v>
      </c>
    </row>
    <row r="299" spans="3:17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-7.0000000000000007E-2</v>
      </c>
      <c r="J299" s="12">
        <v>0</v>
      </c>
      <c r="K299" s="22">
        <v>-0.06</v>
      </c>
      <c r="N299" s="12">
        <v>0</v>
      </c>
      <c r="P299" s="12">
        <v>0</v>
      </c>
      <c r="Q299" s="12">
        <v>-7.0000000000000007E-2</v>
      </c>
    </row>
    <row r="300" spans="3:17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-7.0000000000000007E-2</v>
      </c>
      <c r="J300" s="12">
        <v>0</v>
      </c>
      <c r="K300" s="22">
        <v>-0.06</v>
      </c>
      <c r="N300" s="12">
        <v>0</v>
      </c>
      <c r="P300" s="12">
        <v>0</v>
      </c>
      <c r="Q300" s="12">
        <v>-7.0000000000000007E-2</v>
      </c>
    </row>
    <row r="301" spans="3:17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-7.0000000000000007E-2</v>
      </c>
      <c r="J301" s="12">
        <v>0</v>
      </c>
      <c r="K301" s="22">
        <v>-0.06</v>
      </c>
      <c r="N301" s="12">
        <v>0</v>
      </c>
      <c r="P301" s="12">
        <v>0</v>
      </c>
      <c r="Q301" s="12">
        <v>-7.0000000000000007E-2</v>
      </c>
    </row>
    <row r="302" spans="3:17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-7.0000000000000007E-2</v>
      </c>
      <c r="J302" s="12">
        <v>0</v>
      </c>
      <c r="K302" s="22">
        <v>-0.06</v>
      </c>
      <c r="N302" s="12">
        <v>0</v>
      </c>
      <c r="P302" s="12">
        <v>0</v>
      </c>
      <c r="Q302" s="12">
        <v>-7.0000000000000007E-2</v>
      </c>
    </row>
    <row r="303" spans="3:17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-7.0000000000000007E-2</v>
      </c>
      <c r="J303" s="12">
        <v>0</v>
      </c>
      <c r="K303" s="22">
        <v>-0.06</v>
      </c>
      <c r="N303" s="12">
        <v>0</v>
      </c>
      <c r="P303" s="12">
        <v>0</v>
      </c>
      <c r="Q303" s="12">
        <v>-7.0000000000000007E-2</v>
      </c>
    </row>
    <row r="304" spans="3:17" x14ac:dyDescent="0.2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-7.0000000000000007E-2</v>
      </c>
      <c r="J304" s="12">
        <v>0</v>
      </c>
      <c r="K304" s="22">
        <v>-0.06</v>
      </c>
      <c r="N304" s="12">
        <v>0</v>
      </c>
      <c r="P304" s="12">
        <v>0</v>
      </c>
      <c r="Q304" s="12">
        <v>-7.0000000000000007E-2</v>
      </c>
    </row>
    <row r="305" spans="4:17" x14ac:dyDescent="0.2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-7.0000000000000007E-2</v>
      </c>
      <c r="J305" s="12">
        <v>0</v>
      </c>
      <c r="K305" s="22">
        <v>-0.06</v>
      </c>
      <c r="N305" s="12">
        <v>0</v>
      </c>
      <c r="P305" s="12">
        <v>0</v>
      </c>
      <c r="Q305" s="12">
        <v>-7.0000000000000007E-2</v>
      </c>
    </row>
    <row r="306" spans="4:17" x14ac:dyDescent="0.2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-7.0000000000000007E-2</v>
      </c>
      <c r="J306" s="12">
        <v>0</v>
      </c>
      <c r="K306" s="22">
        <v>-0.06</v>
      </c>
      <c r="N306" s="12">
        <v>0</v>
      </c>
      <c r="P306" s="12">
        <v>0</v>
      </c>
      <c r="Q306" s="12">
        <v>-7.0000000000000007E-2</v>
      </c>
    </row>
    <row r="307" spans="4:17" x14ac:dyDescent="0.2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-7.0000000000000007E-2</v>
      </c>
      <c r="J307" s="12">
        <v>0</v>
      </c>
      <c r="K307" s="22">
        <v>-0.06</v>
      </c>
      <c r="N307" s="12">
        <v>0</v>
      </c>
      <c r="P307" s="12">
        <v>0</v>
      </c>
      <c r="Q307" s="12">
        <v>-7.0000000000000007E-2</v>
      </c>
    </row>
    <row r="308" spans="4:17" x14ac:dyDescent="0.2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-7.0000000000000007E-2</v>
      </c>
      <c r="J308" s="12">
        <v>0</v>
      </c>
      <c r="K308" s="22">
        <v>-0.06</v>
      </c>
      <c r="N308" s="12">
        <v>0</v>
      </c>
      <c r="P308" s="12">
        <v>0</v>
      </c>
      <c r="Q308" s="12">
        <v>-7.0000000000000007E-2</v>
      </c>
    </row>
    <row r="309" spans="4:17" x14ac:dyDescent="0.2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-7.0000000000000007E-2</v>
      </c>
      <c r="J309" s="12">
        <v>0</v>
      </c>
      <c r="K309" s="22">
        <v>-0.06</v>
      </c>
      <c r="N309" s="12">
        <v>0</v>
      </c>
      <c r="P309" s="12">
        <v>0</v>
      </c>
      <c r="Q309" s="12">
        <v>-7.0000000000000007E-2</v>
      </c>
    </row>
    <row r="310" spans="4:17" x14ac:dyDescent="0.2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-7.0000000000000007E-2</v>
      </c>
      <c r="J310" s="12">
        <v>0</v>
      </c>
      <c r="K310" s="22">
        <v>-0.06</v>
      </c>
      <c r="N310" s="12">
        <v>0</v>
      </c>
      <c r="P310" s="12">
        <v>0</v>
      </c>
      <c r="Q310" s="12">
        <v>-7.0000000000000007E-2</v>
      </c>
    </row>
    <row r="311" spans="4:17" x14ac:dyDescent="0.2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-7.0000000000000007E-2</v>
      </c>
      <c r="J311" s="12">
        <v>0</v>
      </c>
      <c r="K311" s="22">
        <v>-0.06</v>
      </c>
      <c r="N311" s="12">
        <v>0</v>
      </c>
      <c r="P311" s="12">
        <v>0</v>
      </c>
      <c r="Q311" s="12">
        <v>-7.0000000000000007E-2</v>
      </c>
    </row>
    <row r="312" spans="4:17" x14ac:dyDescent="0.2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-7.0000000000000007E-2</v>
      </c>
      <c r="J312" s="12">
        <v>0</v>
      </c>
      <c r="K312" s="22">
        <v>-0.06</v>
      </c>
      <c r="N312" s="12">
        <v>0</v>
      </c>
      <c r="P312" s="12">
        <v>0</v>
      </c>
      <c r="Q312" s="12">
        <v>-7.0000000000000007E-2</v>
      </c>
    </row>
    <row r="313" spans="4:17" x14ac:dyDescent="0.2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-7.0000000000000007E-2</v>
      </c>
      <c r="J313" s="12">
        <v>0</v>
      </c>
      <c r="K313" s="22">
        <v>-0.06</v>
      </c>
      <c r="N313" s="12">
        <v>0</v>
      </c>
      <c r="P313" s="12">
        <v>0</v>
      </c>
      <c r="Q313" s="12">
        <v>-7.0000000000000007E-2</v>
      </c>
    </row>
    <row r="314" spans="4:17" x14ac:dyDescent="0.2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-7.0000000000000007E-2</v>
      </c>
      <c r="J314" s="12">
        <v>0</v>
      </c>
      <c r="K314" s="22">
        <v>-0.06</v>
      </c>
      <c r="N314" s="12">
        <v>0</v>
      </c>
      <c r="P314" s="12">
        <v>0</v>
      </c>
      <c r="Q314" s="12">
        <v>-7.0000000000000007E-2</v>
      </c>
    </row>
    <row r="315" spans="4:17" x14ac:dyDescent="0.2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-7.0000000000000007E-2</v>
      </c>
      <c r="J315" s="12">
        <v>0</v>
      </c>
      <c r="K315" s="22">
        <v>-0.06</v>
      </c>
      <c r="N315" s="12">
        <v>0</v>
      </c>
      <c r="P315" s="12">
        <v>0</v>
      </c>
      <c r="Q315" s="12">
        <v>-7.0000000000000007E-2</v>
      </c>
    </row>
    <row r="316" spans="4:17" x14ac:dyDescent="0.2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-7.0000000000000007E-2</v>
      </c>
      <c r="J316" s="12">
        <v>0</v>
      </c>
      <c r="K316" s="22">
        <v>-0.06</v>
      </c>
      <c r="N316" s="12">
        <v>0</v>
      </c>
      <c r="P316" s="12">
        <v>0</v>
      </c>
      <c r="Q316" s="12">
        <v>-7.0000000000000007E-2</v>
      </c>
    </row>
    <row r="317" spans="4:17" x14ac:dyDescent="0.2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-7.0000000000000007E-2</v>
      </c>
      <c r="J317" s="12">
        <v>0</v>
      </c>
      <c r="K317" s="22">
        <v>-0.06</v>
      </c>
      <c r="N317" s="12">
        <v>0</v>
      </c>
      <c r="P317" s="12">
        <v>0</v>
      </c>
      <c r="Q317" s="12">
        <v>-7.0000000000000007E-2</v>
      </c>
    </row>
    <row r="318" spans="4:17" x14ac:dyDescent="0.2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-7.0000000000000007E-2</v>
      </c>
      <c r="J318" s="12">
        <v>0</v>
      </c>
      <c r="K318" s="22">
        <v>-0.06</v>
      </c>
      <c r="N318" s="12">
        <v>0</v>
      </c>
      <c r="P318" s="12">
        <v>0</v>
      </c>
      <c r="Q318" s="12">
        <v>-7.0000000000000007E-2</v>
      </c>
    </row>
    <row r="319" spans="4:17" x14ac:dyDescent="0.2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-7.0000000000000007E-2</v>
      </c>
      <c r="J319" s="12">
        <v>0</v>
      </c>
      <c r="K319" s="22">
        <v>-0.06</v>
      </c>
      <c r="N319" s="12">
        <v>0</v>
      </c>
      <c r="P319" s="12">
        <v>0</v>
      </c>
      <c r="Q319" s="12">
        <v>-7.0000000000000007E-2</v>
      </c>
    </row>
    <row r="320" spans="4:17" x14ac:dyDescent="0.2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-7.0000000000000007E-2</v>
      </c>
      <c r="J320" s="12">
        <v>0</v>
      </c>
      <c r="K320" s="22">
        <v>-0.06</v>
      </c>
      <c r="N320" s="12">
        <v>0</v>
      </c>
      <c r="P320" s="12">
        <v>0</v>
      </c>
      <c r="Q320" s="12">
        <v>-7.0000000000000007E-2</v>
      </c>
    </row>
    <row r="321" spans="4:17" x14ac:dyDescent="0.2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-7.0000000000000007E-2</v>
      </c>
      <c r="J321" s="12">
        <v>0</v>
      </c>
      <c r="K321" s="22">
        <v>-0.06</v>
      </c>
      <c r="N321" s="12">
        <v>0</v>
      </c>
      <c r="P321" s="12">
        <v>0</v>
      </c>
      <c r="Q321" s="12">
        <v>-7.0000000000000007E-2</v>
      </c>
    </row>
    <row r="322" spans="4:17" x14ac:dyDescent="0.2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-7.0000000000000007E-2</v>
      </c>
      <c r="J322" s="12">
        <v>0</v>
      </c>
      <c r="K322" s="22">
        <v>-0.06</v>
      </c>
      <c r="N322" s="12">
        <v>0</v>
      </c>
      <c r="P322" s="12">
        <v>0</v>
      </c>
      <c r="Q322" s="12">
        <v>-7.0000000000000007E-2</v>
      </c>
    </row>
    <row r="323" spans="4:17" x14ac:dyDescent="0.2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-7.0000000000000007E-2</v>
      </c>
      <c r="J323" s="12">
        <v>0</v>
      </c>
      <c r="K323" s="22">
        <v>-0.06</v>
      </c>
      <c r="N323" s="12">
        <v>0</v>
      </c>
      <c r="P323" s="12">
        <v>0</v>
      </c>
      <c r="Q323" s="12">
        <v>-7.0000000000000007E-2</v>
      </c>
    </row>
    <row r="324" spans="4:17" x14ac:dyDescent="0.2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-7.0000000000000007E-2</v>
      </c>
      <c r="J324" s="12">
        <v>0</v>
      </c>
      <c r="K324" s="22">
        <v>-0.06</v>
      </c>
      <c r="N324" s="12">
        <v>0</v>
      </c>
      <c r="P324" s="12">
        <v>0</v>
      </c>
      <c r="Q324" s="12">
        <v>-7.0000000000000007E-2</v>
      </c>
    </row>
    <row r="325" spans="4:17" x14ac:dyDescent="0.2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-7.0000000000000007E-2</v>
      </c>
      <c r="J325" s="12">
        <v>0</v>
      </c>
      <c r="K325" s="22">
        <v>-0.06</v>
      </c>
      <c r="N325" s="12">
        <v>0</v>
      </c>
      <c r="P325" s="12">
        <v>0</v>
      </c>
      <c r="Q325" s="12">
        <v>-7.0000000000000007E-2</v>
      </c>
    </row>
    <row r="326" spans="4:17" x14ac:dyDescent="0.2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-7.0000000000000007E-2</v>
      </c>
      <c r="J326" s="12">
        <v>0</v>
      </c>
      <c r="K326" s="22">
        <v>-0.06</v>
      </c>
      <c r="N326" s="12">
        <v>0</v>
      </c>
      <c r="P326" s="12">
        <v>0</v>
      </c>
      <c r="Q326" s="12">
        <v>-7.0000000000000007E-2</v>
      </c>
    </row>
    <row r="327" spans="4:17" x14ac:dyDescent="0.2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-7.0000000000000007E-2</v>
      </c>
      <c r="J327" s="12">
        <v>0</v>
      </c>
      <c r="K327" s="22">
        <v>-0.06</v>
      </c>
      <c r="N327" s="12">
        <v>0</v>
      </c>
      <c r="P327" s="12">
        <v>0</v>
      </c>
      <c r="Q327" s="12">
        <v>-7.0000000000000007E-2</v>
      </c>
    </row>
    <row r="328" spans="4:17" x14ac:dyDescent="0.2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-7.0000000000000007E-2</v>
      </c>
      <c r="J328" s="12">
        <v>0</v>
      </c>
      <c r="K328" s="22">
        <v>-0.06</v>
      </c>
      <c r="N328" s="12">
        <v>0</v>
      </c>
      <c r="P328" s="12">
        <v>0</v>
      </c>
      <c r="Q328" s="12">
        <v>-7.0000000000000007E-2</v>
      </c>
    </row>
    <row r="329" spans="4:17" x14ac:dyDescent="0.2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-7.0000000000000007E-2</v>
      </c>
      <c r="J329" s="12">
        <v>0</v>
      </c>
      <c r="K329" s="22">
        <v>-0.06</v>
      </c>
      <c r="N329" s="12">
        <v>0</v>
      </c>
      <c r="P329" s="12">
        <v>0</v>
      </c>
      <c r="Q329" s="12">
        <v>-7.0000000000000007E-2</v>
      </c>
    </row>
    <row r="330" spans="4:17" x14ac:dyDescent="0.2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-7.0000000000000007E-2</v>
      </c>
      <c r="J330" s="12">
        <v>0</v>
      </c>
      <c r="K330" s="22">
        <v>-0.06</v>
      </c>
      <c r="N330" s="12">
        <v>0</v>
      </c>
      <c r="P330" s="12">
        <v>0</v>
      </c>
      <c r="Q330" s="12">
        <v>-7.0000000000000007E-2</v>
      </c>
    </row>
    <row r="331" spans="4:17" x14ac:dyDescent="0.2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-7.0000000000000007E-2</v>
      </c>
      <c r="J331" s="12">
        <v>0</v>
      </c>
      <c r="K331" s="22">
        <v>-0.06</v>
      </c>
      <c r="N331" s="12">
        <v>0</v>
      </c>
      <c r="P331" s="12">
        <v>0</v>
      </c>
      <c r="Q331" s="12">
        <v>-7.0000000000000007E-2</v>
      </c>
    </row>
    <row r="332" spans="4:17" x14ac:dyDescent="0.2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-7.0000000000000007E-2</v>
      </c>
      <c r="J332" s="12">
        <v>0</v>
      </c>
      <c r="K332" s="22">
        <v>-0.06</v>
      </c>
      <c r="N332" s="12">
        <v>0</v>
      </c>
      <c r="P332" s="12">
        <v>0</v>
      </c>
      <c r="Q332" s="12">
        <v>-7.0000000000000007E-2</v>
      </c>
    </row>
    <row r="333" spans="4:17" x14ac:dyDescent="0.2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-7.0000000000000007E-2</v>
      </c>
      <c r="J333" s="12">
        <v>0</v>
      </c>
      <c r="K333" s="22">
        <v>-0.06</v>
      </c>
      <c r="N333" s="12">
        <v>0</v>
      </c>
      <c r="P333" s="12">
        <v>0</v>
      </c>
      <c r="Q333" s="12">
        <v>-7.0000000000000007E-2</v>
      </c>
    </row>
    <row r="334" spans="4:17" x14ac:dyDescent="0.2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-7.0000000000000007E-2</v>
      </c>
      <c r="J334" s="12">
        <v>0</v>
      </c>
      <c r="K334" s="22">
        <v>-0.06</v>
      </c>
      <c r="N334" s="12">
        <v>0</v>
      </c>
      <c r="P334" s="12">
        <v>0</v>
      </c>
      <c r="Q334" s="12">
        <v>-7.0000000000000007E-2</v>
      </c>
    </row>
    <row r="335" spans="4:17" x14ac:dyDescent="0.2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-7.0000000000000007E-2</v>
      </c>
      <c r="J335" s="12">
        <v>0</v>
      </c>
      <c r="K335" s="22">
        <v>-0.06</v>
      </c>
      <c r="N335" s="12">
        <v>0</v>
      </c>
      <c r="P335" s="12">
        <v>0</v>
      </c>
      <c r="Q335" s="12">
        <v>-7.0000000000000007E-2</v>
      </c>
    </row>
    <row r="336" spans="4:17" x14ac:dyDescent="0.2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-7.0000000000000007E-2</v>
      </c>
      <c r="J336" s="12">
        <v>0</v>
      </c>
      <c r="K336" s="22">
        <v>-0.06</v>
      </c>
      <c r="N336" s="12">
        <v>0</v>
      </c>
      <c r="P336" s="12">
        <v>0</v>
      </c>
      <c r="Q336" s="12">
        <v>-7.0000000000000007E-2</v>
      </c>
    </row>
    <row r="337" spans="4:17" x14ac:dyDescent="0.2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-7.0000000000000007E-2</v>
      </c>
      <c r="J337" s="12">
        <v>0</v>
      </c>
      <c r="K337" s="22">
        <v>-0.06</v>
      </c>
      <c r="N337" s="12">
        <v>0</v>
      </c>
      <c r="P337" s="12">
        <v>0</v>
      </c>
      <c r="Q337" s="12">
        <v>-7.0000000000000007E-2</v>
      </c>
    </row>
    <row r="338" spans="4:17" x14ac:dyDescent="0.2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-7.0000000000000007E-2</v>
      </c>
      <c r="J338" s="12">
        <v>0</v>
      </c>
      <c r="K338" s="22">
        <v>-0.06</v>
      </c>
      <c r="N338" s="12">
        <v>0</v>
      </c>
      <c r="P338" s="12">
        <v>0</v>
      </c>
      <c r="Q338" s="12">
        <v>-7.0000000000000007E-2</v>
      </c>
    </row>
    <row r="339" spans="4:17" x14ac:dyDescent="0.2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-7.0000000000000007E-2</v>
      </c>
      <c r="J339" s="12">
        <v>0</v>
      </c>
      <c r="K339" s="22">
        <v>-0.06</v>
      </c>
      <c r="N339" s="12">
        <v>0</v>
      </c>
      <c r="P339" s="12">
        <v>0</v>
      </c>
      <c r="Q339" s="12">
        <v>-7.0000000000000007E-2</v>
      </c>
    </row>
    <row r="340" spans="4:17" x14ac:dyDescent="0.2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-7.0000000000000007E-2</v>
      </c>
      <c r="J340" s="12">
        <v>0</v>
      </c>
      <c r="K340" s="22">
        <v>-0.06</v>
      </c>
      <c r="N340" s="12">
        <v>0</v>
      </c>
      <c r="P340" s="12">
        <v>0</v>
      </c>
      <c r="Q340" s="12">
        <v>-7.0000000000000007E-2</v>
      </c>
    </row>
    <row r="341" spans="4:17" x14ac:dyDescent="0.2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-7.0000000000000007E-2</v>
      </c>
      <c r="J341" s="12">
        <v>0</v>
      </c>
      <c r="K341" s="22">
        <v>-0.06</v>
      </c>
      <c r="N341" s="12">
        <v>0</v>
      </c>
      <c r="P341" s="12">
        <v>0</v>
      </c>
      <c r="Q341" s="12">
        <v>-7.0000000000000007E-2</v>
      </c>
    </row>
    <row r="342" spans="4:17" x14ac:dyDescent="0.2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-7.0000000000000007E-2</v>
      </c>
      <c r="J342" s="12">
        <v>0</v>
      </c>
      <c r="K342" s="22">
        <v>-0.06</v>
      </c>
      <c r="N342" s="12">
        <v>0</v>
      </c>
      <c r="P342" s="12">
        <v>0</v>
      </c>
      <c r="Q342" s="12">
        <v>-7.0000000000000007E-2</v>
      </c>
    </row>
    <row r="343" spans="4:17" x14ac:dyDescent="0.2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-7.0000000000000007E-2</v>
      </c>
      <c r="J343" s="12">
        <v>0</v>
      </c>
      <c r="K343" s="22">
        <v>-0.06</v>
      </c>
      <c r="N343" s="12">
        <v>0</v>
      </c>
      <c r="P343" s="12">
        <v>0</v>
      </c>
      <c r="Q343" s="12">
        <v>-7.0000000000000007E-2</v>
      </c>
    </row>
    <row r="344" spans="4:17" x14ac:dyDescent="0.2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-7.0000000000000007E-2</v>
      </c>
      <c r="J344" s="12">
        <v>0</v>
      </c>
      <c r="K344" s="22">
        <v>-0.06</v>
      </c>
      <c r="N344" s="12">
        <v>0</v>
      </c>
      <c r="P344" s="12">
        <v>0</v>
      </c>
      <c r="Q344" s="12">
        <v>-7.0000000000000007E-2</v>
      </c>
    </row>
    <row r="345" spans="4:17" x14ac:dyDescent="0.2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-7.0000000000000007E-2</v>
      </c>
      <c r="J345" s="12">
        <v>0</v>
      </c>
      <c r="K345" s="22">
        <v>-0.06</v>
      </c>
      <c r="N345" s="12">
        <v>0</v>
      </c>
      <c r="P345" s="12">
        <v>0</v>
      </c>
      <c r="Q345" s="12">
        <v>-7.0000000000000007E-2</v>
      </c>
    </row>
    <row r="346" spans="4:17" x14ac:dyDescent="0.2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-7.0000000000000007E-2</v>
      </c>
      <c r="J346" s="12">
        <v>0</v>
      </c>
      <c r="K346" s="22">
        <v>-0.06</v>
      </c>
      <c r="N346" s="12">
        <v>0</v>
      </c>
      <c r="P346" s="12">
        <v>0</v>
      </c>
      <c r="Q346" s="12">
        <v>-7.0000000000000007E-2</v>
      </c>
    </row>
    <row r="347" spans="4:17" x14ac:dyDescent="0.2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-7.0000000000000007E-2</v>
      </c>
      <c r="J347" s="12">
        <v>0</v>
      </c>
      <c r="K347" s="22">
        <v>-0.06</v>
      </c>
      <c r="N347" s="12">
        <v>0</v>
      </c>
      <c r="P347" s="12">
        <v>0</v>
      </c>
      <c r="Q347" s="12">
        <v>-7.0000000000000007E-2</v>
      </c>
    </row>
    <row r="348" spans="4:17" x14ac:dyDescent="0.2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-7.0000000000000007E-2</v>
      </c>
      <c r="J348" s="12">
        <v>0</v>
      </c>
      <c r="K348" s="22">
        <v>-0.06</v>
      </c>
      <c r="N348" s="12">
        <v>0</v>
      </c>
      <c r="P348" s="12">
        <v>0</v>
      </c>
      <c r="Q348" s="12">
        <v>-7.0000000000000007E-2</v>
      </c>
    </row>
    <row r="349" spans="4:17" x14ac:dyDescent="0.2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-7.0000000000000007E-2</v>
      </c>
      <c r="J349" s="12">
        <v>0</v>
      </c>
      <c r="K349" s="22">
        <v>-0.06</v>
      </c>
      <c r="N349" s="12">
        <v>0</v>
      </c>
      <c r="P349" s="12">
        <v>0</v>
      </c>
      <c r="Q349" s="12">
        <v>-7.0000000000000007E-2</v>
      </c>
    </row>
    <row r="350" spans="4:17" x14ac:dyDescent="0.2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-7.0000000000000007E-2</v>
      </c>
      <c r="J350" s="12">
        <v>0</v>
      </c>
      <c r="K350" s="22">
        <v>-0.06</v>
      </c>
      <c r="N350" s="12">
        <v>0</v>
      </c>
      <c r="P350" s="12">
        <v>0</v>
      </c>
      <c r="Q350" s="12">
        <v>-7.0000000000000007E-2</v>
      </c>
    </row>
    <row r="351" spans="4:17" x14ac:dyDescent="0.2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-7.0000000000000007E-2</v>
      </c>
      <c r="J351" s="12">
        <v>0</v>
      </c>
      <c r="K351" s="22">
        <v>-0.06</v>
      </c>
      <c r="N351" s="12">
        <v>0</v>
      </c>
      <c r="P351" s="12">
        <v>0</v>
      </c>
      <c r="Q351" s="12">
        <v>-7.0000000000000007E-2</v>
      </c>
    </row>
    <row r="352" spans="4:17" x14ac:dyDescent="0.2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-7.0000000000000007E-2</v>
      </c>
      <c r="J352" s="12">
        <v>0</v>
      </c>
      <c r="K352" s="22">
        <v>-0.06</v>
      </c>
      <c r="N352" s="12">
        <v>0</v>
      </c>
      <c r="P352" s="12">
        <v>0</v>
      </c>
      <c r="Q352" s="12">
        <v>-7.0000000000000007E-2</v>
      </c>
    </row>
    <row r="353" spans="4:17" x14ac:dyDescent="0.2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-7.0000000000000007E-2</v>
      </c>
      <c r="J353" s="12">
        <v>0</v>
      </c>
      <c r="K353" s="22">
        <v>-0.06</v>
      </c>
      <c r="N353" s="12">
        <v>0</v>
      </c>
      <c r="P353" s="12">
        <v>0</v>
      </c>
      <c r="Q353" s="12">
        <v>-7.0000000000000007E-2</v>
      </c>
    </row>
    <row r="354" spans="4:17" x14ac:dyDescent="0.2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2">
        <v>-0.06</v>
      </c>
      <c r="N354" s="12">
        <v>0</v>
      </c>
      <c r="P354" s="12">
        <v>0</v>
      </c>
      <c r="Q354" s="12">
        <v>-7.0000000000000007E-2</v>
      </c>
    </row>
    <row r="355" spans="4:17" x14ac:dyDescent="0.2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2">
        <v>-0.06</v>
      </c>
      <c r="N355" s="12">
        <v>0</v>
      </c>
      <c r="P355" s="12">
        <v>0</v>
      </c>
      <c r="Q355" s="12">
        <v>-7.0000000000000007E-2</v>
      </c>
    </row>
    <row r="356" spans="4:17" x14ac:dyDescent="0.2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41"/>
  <sheetViews>
    <sheetView workbookViewId="0">
      <selection sqref="A1:IV65536"/>
    </sheetView>
  </sheetViews>
  <sheetFormatPr defaultColWidth="11.7109375" defaultRowHeight="11.25" x14ac:dyDescent="0.2"/>
  <cols>
    <col min="1" max="1" width="37.28515625" style="132" bestFit="1" customWidth="1"/>
    <col min="2" max="3" width="11.7109375" style="132" hidden="1" customWidth="1"/>
    <col min="4" max="4" width="0.140625" style="132" customWidth="1"/>
    <col min="5" max="6" width="0" style="132" hidden="1" customWidth="1"/>
    <col min="7" max="7" width="8.140625" style="132" hidden="1" customWidth="1"/>
    <col min="8" max="8" width="0.140625" style="132" customWidth="1"/>
    <col min="9" max="16384" width="11.7109375" style="132"/>
  </cols>
  <sheetData>
    <row r="1" spans="1:27" ht="45.75" customHeight="1" x14ac:dyDescent="0.25">
      <c r="A1" s="180" t="s">
        <v>157</v>
      </c>
    </row>
    <row r="2" spans="1:27" ht="16.5" thickBot="1" x14ac:dyDescent="0.3">
      <c r="A2" s="181">
        <v>37160</v>
      </c>
      <c r="B2" s="134"/>
      <c r="D2" s="135">
        <v>2001</v>
      </c>
      <c r="F2" s="136">
        <v>2001</v>
      </c>
      <c r="G2" s="136">
        <v>2001</v>
      </c>
      <c r="H2" s="136">
        <v>2001</v>
      </c>
      <c r="I2" s="136">
        <v>2001</v>
      </c>
      <c r="J2" s="136"/>
      <c r="K2" s="136"/>
      <c r="L2" s="136"/>
      <c r="M2" s="136"/>
      <c r="N2" s="135">
        <v>2002</v>
      </c>
      <c r="O2" s="136"/>
      <c r="P2" s="135"/>
      <c r="Q2" s="136"/>
      <c r="R2" s="136"/>
      <c r="S2" s="136"/>
      <c r="T2" s="136"/>
      <c r="U2" s="136">
        <v>2003</v>
      </c>
      <c r="V2" s="136">
        <v>2004</v>
      </c>
      <c r="W2" s="136"/>
      <c r="X2" s="136"/>
      <c r="Y2" s="136" t="s">
        <v>138</v>
      </c>
      <c r="Z2" s="136"/>
      <c r="AA2" s="136"/>
    </row>
    <row r="3" spans="1:27" ht="17.25" thickBot="1" x14ac:dyDescent="0.3">
      <c r="A3" s="182"/>
      <c r="B3" s="137">
        <v>36739</v>
      </c>
      <c r="C3" s="138">
        <v>36892</v>
      </c>
      <c r="D3" s="138">
        <v>36923</v>
      </c>
      <c r="E3" s="139">
        <v>37012</v>
      </c>
      <c r="F3" s="139">
        <v>37043</v>
      </c>
      <c r="G3" s="140">
        <v>37073</v>
      </c>
      <c r="H3" s="139">
        <v>37104</v>
      </c>
      <c r="I3" s="139">
        <v>37135</v>
      </c>
      <c r="J3" s="140">
        <v>37165</v>
      </c>
      <c r="K3" s="140">
        <v>37196</v>
      </c>
      <c r="L3" s="140">
        <v>37226</v>
      </c>
      <c r="M3" s="141" t="s">
        <v>140</v>
      </c>
      <c r="N3" s="139">
        <v>37257</v>
      </c>
      <c r="O3" s="140">
        <v>37288</v>
      </c>
      <c r="P3" s="140">
        <v>37316</v>
      </c>
      <c r="Q3" s="142" t="s">
        <v>141</v>
      </c>
      <c r="R3" s="142" t="s">
        <v>142</v>
      </c>
      <c r="S3" s="142" t="s">
        <v>143</v>
      </c>
      <c r="T3" s="142" t="s">
        <v>144</v>
      </c>
      <c r="U3" s="143" t="s">
        <v>145</v>
      </c>
      <c r="V3" s="141" t="s">
        <v>146</v>
      </c>
      <c r="W3" s="142" t="s">
        <v>134</v>
      </c>
      <c r="X3" s="142" t="s">
        <v>135</v>
      </c>
      <c r="Y3" s="142" t="s">
        <v>136</v>
      </c>
      <c r="Z3" s="142" t="s">
        <v>133</v>
      </c>
      <c r="AA3" s="144" t="s">
        <v>147</v>
      </c>
    </row>
    <row r="4" spans="1:27" ht="12.75" x14ac:dyDescent="0.2">
      <c r="A4" s="136" t="s">
        <v>148</v>
      </c>
      <c r="B4" s="145">
        <v>0</v>
      </c>
      <c r="C4" s="146">
        <v>0</v>
      </c>
      <c r="D4" s="146">
        <v>0</v>
      </c>
      <c r="E4" s="145">
        <v>0</v>
      </c>
      <c r="F4" s="147">
        <v>0</v>
      </c>
      <c r="G4" s="147">
        <v>0</v>
      </c>
      <c r="H4" s="145">
        <v>0</v>
      </c>
      <c r="I4" s="183">
        <v>20.25</v>
      </c>
      <c r="J4" s="184">
        <v>24.5</v>
      </c>
      <c r="K4" s="184">
        <v>31</v>
      </c>
      <c r="L4" s="184">
        <v>38.25</v>
      </c>
      <c r="M4" s="185">
        <v>28.5</v>
      </c>
      <c r="N4" s="183">
        <v>37</v>
      </c>
      <c r="O4" s="184">
        <v>34</v>
      </c>
      <c r="P4" s="184">
        <v>30</v>
      </c>
      <c r="Q4" s="186">
        <v>28.583333333333332</v>
      </c>
      <c r="R4" s="186">
        <v>44.666666666666664</v>
      </c>
      <c r="S4" s="186">
        <v>35.166666666666664</v>
      </c>
      <c r="T4" s="187">
        <v>35.520833333333336</v>
      </c>
      <c r="U4" s="188">
        <v>36.5</v>
      </c>
      <c r="V4" s="189">
        <v>36.001666666666665</v>
      </c>
      <c r="W4" s="189">
        <v>37.340000000000003</v>
      </c>
      <c r="X4" s="186">
        <v>33.470666666666673</v>
      </c>
      <c r="Y4" s="186">
        <v>43.730666666666671</v>
      </c>
      <c r="Z4" s="186">
        <v>37.774999999999999</v>
      </c>
      <c r="AA4" s="187">
        <v>38.079083333333344</v>
      </c>
    </row>
    <row r="5" spans="1:27" ht="12.75" x14ac:dyDescent="0.2">
      <c r="A5" s="136" t="s">
        <v>149</v>
      </c>
      <c r="B5" s="145">
        <v>0</v>
      </c>
      <c r="C5" s="145">
        <v>0</v>
      </c>
      <c r="D5" s="145">
        <v>0</v>
      </c>
      <c r="E5" s="145">
        <v>0</v>
      </c>
      <c r="F5" s="147">
        <v>0</v>
      </c>
      <c r="G5" s="147">
        <v>0</v>
      </c>
      <c r="H5" s="145">
        <v>0</v>
      </c>
      <c r="I5" s="183">
        <v>20.25</v>
      </c>
      <c r="J5" s="184">
        <v>24.5</v>
      </c>
      <c r="K5" s="184">
        <v>30.25</v>
      </c>
      <c r="L5" s="184">
        <v>37.25</v>
      </c>
      <c r="M5" s="185">
        <v>28.0625</v>
      </c>
      <c r="N5" s="183">
        <v>35.5</v>
      </c>
      <c r="O5" s="184">
        <v>33</v>
      </c>
      <c r="P5" s="184">
        <v>29.25</v>
      </c>
      <c r="Q5" s="184">
        <v>30.916666666666668</v>
      </c>
      <c r="R5" s="184">
        <v>47.666666666666664</v>
      </c>
      <c r="S5" s="184">
        <v>34.083333333333336</v>
      </c>
      <c r="T5" s="185">
        <v>36.3125</v>
      </c>
      <c r="U5" s="190">
        <v>37.958333333333336</v>
      </c>
      <c r="V5" s="183">
        <v>37.71</v>
      </c>
      <c r="W5" s="183">
        <v>40.324333333333342</v>
      </c>
      <c r="X5" s="184">
        <v>38.349000000000011</v>
      </c>
      <c r="Y5" s="184">
        <v>49.611333333333327</v>
      </c>
      <c r="Z5" s="184">
        <v>40.921333333333337</v>
      </c>
      <c r="AA5" s="185">
        <v>42.301500000000004</v>
      </c>
    </row>
    <row r="6" spans="1:27" ht="12.75" x14ac:dyDescent="0.2">
      <c r="A6" s="136" t="s">
        <v>150</v>
      </c>
      <c r="B6" s="145">
        <v>0</v>
      </c>
      <c r="C6" s="145">
        <v>0</v>
      </c>
      <c r="D6" s="145">
        <v>0</v>
      </c>
      <c r="E6" s="145">
        <v>0</v>
      </c>
      <c r="F6" s="147">
        <v>0</v>
      </c>
      <c r="G6" s="147">
        <v>0</v>
      </c>
      <c r="H6" s="145">
        <v>0</v>
      </c>
      <c r="I6" s="183">
        <v>24.5</v>
      </c>
      <c r="J6" s="184">
        <v>26</v>
      </c>
      <c r="K6" s="184">
        <v>31</v>
      </c>
      <c r="L6" s="184">
        <v>37.5</v>
      </c>
      <c r="M6" s="185">
        <v>29.75</v>
      </c>
      <c r="N6" s="183">
        <v>37.75</v>
      </c>
      <c r="O6" s="184">
        <v>34.75</v>
      </c>
      <c r="P6" s="184">
        <v>32.5</v>
      </c>
      <c r="Q6" s="184">
        <v>32.25</v>
      </c>
      <c r="R6" s="184">
        <v>46.5</v>
      </c>
      <c r="S6" s="184">
        <v>36.5</v>
      </c>
      <c r="T6" s="185">
        <v>37.5625</v>
      </c>
      <c r="U6" s="190">
        <v>39.75</v>
      </c>
      <c r="V6" s="183">
        <v>39.751666666666665</v>
      </c>
      <c r="W6" s="183">
        <v>40.112333333333339</v>
      </c>
      <c r="X6" s="184">
        <v>42.143333333333331</v>
      </c>
      <c r="Y6" s="184">
        <v>41.69166666666667</v>
      </c>
      <c r="Z6" s="184">
        <v>42.054666666666655</v>
      </c>
      <c r="AA6" s="185">
        <v>41.500499999999988</v>
      </c>
    </row>
    <row r="7" spans="1:27" ht="12.75" x14ac:dyDescent="0.2">
      <c r="A7" s="136" t="s">
        <v>151</v>
      </c>
      <c r="B7" s="145">
        <v>0</v>
      </c>
      <c r="C7" s="145">
        <v>0</v>
      </c>
      <c r="D7" s="145">
        <v>0</v>
      </c>
      <c r="E7" s="145">
        <v>0</v>
      </c>
      <c r="F7" s="147">
        <v>0</v>
      </c>
      <c r="G7" s="147">
        <v>0</v>
      </c>
      <c r="H7" s="145">
        <v>0</v>
      </c>
      <c r="I7" s="183">
        <v>32</v>
      </c>
      <c r="J7" s="184">
        <v>25.5</v>
      </c>
      <c r="K7" s="184">
        <v>28.5</v>
      </c>
      <c r="L7" s="184">
        <v>33.4</v>
      </c>
      <c r="M7" s="185">
        <v>29.85</v>
      </c>
      <c r="N7" s="183">
        <v>33.25</v>
      </c>
      <c r="O7" s="184">
        <v>33.25</v>
      </c>
      <c r="P7" s="184">
        <v>32.5</v>
      </c>
      <c r="Q7" s="184">
        <v>32.25</v>
      </c>
      <c r="R7" s="184">
        <v>45.25</v>
      </c>
      <c r="S7" s="184">
        <v>36</v>
      </c>
      <c r="T7" s="185">
        <v>36.625</v>
      </c>
      <c r="U7" s="190">
        <v>29</v>
      </c>
      <c r="V7" s="183">
        <v>27.395833333333332</v>
      </c>
      <c r="W7" s="183">
        <v>28.166666666666679</v>
      </c>
      <c r="X7" s="184">
        <v>35.338333333333338</v>
      </c>
      <c r="Y7" s="184">
        <v>44.951666666666675</v>
      </c>
      <c r="Z7" s="184">
        <v>35.786666666666669</v>
      </c>
      <c r="AA7" s="185">
        <v>36.060833333333306</v>
      </c>
    </row>
    <row r="8" spans="1:27" ht="12.75" x14ac:dyDescent="0.2">
      <c r="A8" s="136" t="s">
        <v>152</v>
      </c>
      <c r="B8" s="145">
        <v>0</v>
      </c>
      <c r="C8" s="145">
        <v>0</v>
      </c>
      <c r="D8" s="145">
        <v>0</v>
      </c>
      <c r="E8" s="145">
        <v>0</v>
      </c>
      <c r="F8" s="147">
        <v>0</v>
      </c>
      <c r="G8" s="147">
        <v>0</v>
      </c>
      <c r="H8" s="145">
        <v>0</v>
      </c>
      <c r="I8" s="183">
        <v>24.75</v>
      </c>
      <c r="J8" s="184">
        <v>25.5</v>
      </c>
      <c r="K8" s="184">
        <v>28.5</v>
      </c>
      <c r="L8" s="184">
        <v>33.4</v>
      </c>
      <c r="M8" s="185">
        <v>28.037500000000001</v>
      </c>
      <c r="N8" s="183">
        <v>33.25</v>
      </c>
      <c r="O8" s="184">
        <v>33.25</v>
      </c>
      <c r="P8" s="184">
        <v>32.5</v>
      </c>
      <c r="Q8" s="184">
        <v>34.75</v>
      </c>
      <c r="R8" s="184">
        <v>46.916666666666664</v>
      </c>
      <c r="S8" s="184">
        <v>36</v>
      </c>
      <c r="T8" s="185">
        <v>37.666666666666664</v>
      </c>
      <c r="U8" s="190">
        <v>40</v>
      </c>
      <c r="V8" s="183">
        <v>40</v>
      </c>
      <c r="W8" s="183">
        <v>39.808333333333323</v>
      </c>
      <c r="X8" s="184">
        <v>40.024333333333331</v>
      </c>
      <c r="Y8" s="184">
        <v>44.217000000000013</v>
      </c>
      <c r="Z8" s="184">
        <v>41.457000000000001</v>
      </c>
      <c r="AA8" s="185">
        <v>41.376666666666665</v>
      </c>
    </row>
    <row r="9" spans="1:27" ht="12.75" x14ac:dyDescent="0.2">
      <c r="A9" s="136" t="s">
        <v>153</v>
      </c>
      <c r="B9" s="145">
        <v>0</v>
      </c>
      <c r="C9" s="145">
        <v>0</v>
      </c>
      <c r="D9" s="145">
        <v>0</v>
      </c>
      <c r="E9" s="145">
        <v>0</v>
      </c>
      <c r="F9" s="147">
        <v>0</v>
      </c>
      <c r="G9" s="147">
        <v>0</v>
      </c>
      <c r="H9" s="145">
        <v>0</v>
      </c>
      <c r="I9" s="183">
        <v>24</v>
      </c>
      <c r="J9" s="184">
        <v>26.25</v>
      </c>
      <c r="K9" s="184">
        <v>26.25</v>
      </c>
      <c r="L9" s="184">
        <v>31.4</v>
      </c>
      <c r="M9" s="185">
        <v>26.975000000000001</v>
      </c>
      <c r="N9" s="183">
        <v>31</v>
      </c>
      <c r="O9" s="184">
        <v>30</v>
      </c>
      <c r="P9" s="184">
        <v>30</v>
      </c>
      <c r="Q9" s="184">
        <v>34.833333333333336</v>
      </c>
      <c r="R9" s="184">
        <v>51</v>
      </c>
      <c r="S9" s="184">
        <v>32.333333333333336</v>
      </c>
      <c r="T9" s="185">
        <v>37.125</v>
      </c>
      <c r="U9" s="190">
        <v>37.666666666666664</v>
      </c>
      <c r="V9" s="183">
        <v>37.769166666666656</v>
      </c>
      <c r="W9" s="183">
        <v>37.027999999999992</v>
      </c>
      <c r="X9" s="184">
        <v>37.447999999999993</v>
      </c>
      <c r="Y9" s="184">
        <v>45.379333333333314</v>
      </c>
      <c r="Z9" s="184">
        <v>36.720333333333336</v>
      </c>
      <c r="AA9" s="185">
        <v>39.143916666666669</v>
      </c>
    </row>
    <row r="10" spans="1:27" ht="13.5" thickBot="1" x14ac:dyDescent="0.25">
      <c r="A10" s="136" t="s">
        <v>154</v>
      </c>
      <c r="B10" s="152">
        <v>0</v>
      </c>
      <c r="C10" s="152">
        <v>0</v>
      </c>
      <c r="D10" s="152">
        <v>0</v>
      </c>
      <c r="E10" s="152">
        <v>0</v>
      </c>
      <c r="F10" s="153">
        <v>0</v>
      </c>
      <c r="G10" s="153">
        <v>0</v>
      </c>
      <c r="H10" s="152">
        <v>0</v>
      </c>
      <c r="I10" s="191">
        <v>28</v>
      </c>
      <c r="J10" s="192">
        <v>27.25</v>
      </c>
      <c r="K10" s="192">
        <v>28.25</v>
      </c>
      <c r="L10" s="192">
        <v>33.4</v>
      </c>
      <c r="M10" s="193">
        <v>29.225000000000001</v>
      </c>
      <c r="N10" s="191">
        <v>32.5</v>
      </c>
      <c r="O10" s="192">
        <v>31.25</v>
      </c>
      <c r="P10" s="192">
        <v>31.25</v>
      </c>
      <c r="Q10" s="192">
        <v>38.166666666666664</v>
      </c>
      <c r="R10" s="192">
        <v>59</v>
      </c>
      <c r="S10" s="192">
        <v>34.5</v>
      </c>
      <c r="T10" s="193">
        <v>40.833333333333336</v>
      </c>
      <c r="U10" s="194">
        <v>41</v>
      </c>
      <c r="V10" s="191">
        <v>41.101666666666667</v>
      </c>
      <c r="W10" s="191">
        <v>39.386666666666663</v>
      </c>
      <c r="X10" s="192">
        <v>40.209000000000017</v>
      </c>
      <c r="Y10" s="192">
        <v>49.918000000000006</v>
      </c>
      <c r="Z10" s="192">
        <v>38.990666666666662</v>
      </c>
      <c r="AA10" s="193">
        <v>42.126083333333341</v>
      </c>
    </row>
    <row r="13" spans="1:27" ht="20.25" customHeight="1" thickBot="1" x14ac:dyDescent="0.3">
      <c r="A13" s="195" t="s">
        <v>158</v>
      </c>
      <c r="B13" s="133"/>
      <c r="D13" s="136">
        <v>2001</v>
      </c>
      <c r="F13" s="136">
        <v>2001</v>
      </c>
      <c r="G13" s="136">
        <v>2001</v>
      </c>
      <c r="H13" s="136">
        <v>2001</v>
      </c>
      <c r="I13" s="136">
        <v>2001</v>
      </c>
      <c r="J13" s="136"/>
      <c r="K13" s="136"/>
      <c r="L13" s="136"/>
      <c r="M13" s="136"/>
      <c r="N13" s="135">
        <v>2002</v>
      </c>
      <c r="O13" s="136"/>
      <c r="P13" s="135"/>
      <c r="Q13" s="136"/>
      <c r="R13" s="136"/>
      <c r="S13" s="136"/>
      <c r="T13" s="136"/>
      <c r="U13" s="136">
        <v>2003</v>
      </c>
      <c r="V13" s="136">
        <v>2004</v>
      </c>
      <c r="W13" s="136"/>
      <c r="X13" s="136"/>
      <c r="Y13" s="136" t="s">
        <v>138</v>
      </c>
      <c r="Z13" s="136"/>
      <c r="AA13" s="136"/>
    </row>
    <row r="14" spans="1:27" ht="15" customHeight="1" thickBot="1" x14ac:dyDescent="0.3">
      <c r="A14" s="182"/>
      <c r="B14" s="137">
        <v>36739</v>
      </c>
      <c r="C14" s="138">
        <v>36892</v>
      </c>
      <c r="D14" s="138">
        <v>36923</v>
      </c>
      <c r="E14" s="138">
        <v>36951</v>
      </c>
      <c r="F14" s="139">
        <v>37043</v>
      </c>
      <c r="G14" s="140">
        <v>37073</v>
      </c>
      <c r="H14" s="139">
        <v>37104</v>
      </c>
      <c r="I14" s="139">
        <v>37135</v>
      </c>
      <c r="J14" s="140">
        <v>37165</v>
      </c>
      <c r="K14" s="140">
        <v>37196</v>
      </c>
      <c r="L14" s="140">
        <v>37226</v>
      </c>
      <c r="M14" s="141" t="s">
        <v>140</v>
      </c>
      <c r="N14" s="138">
        <v>37257</v>
      </c>
      <c r="O14" s="156">
        <v>37288</v>
      </c>
      <c r="P14" s="156">
        <v>37316</v>
      </c>
      <c r="Q14" s="142" t="s">
        <v>141</v>
      </c>
      <c r="R14" s="142" t="s">
        <v>142</v>
      </c>
      <c r="S14" s="142" t="s">
        <v>143</v>
      </c>
      <c r="T14" s="142" t="s">
        <v>144</v>
      </c>
      <c r="U14" s="143" t="s">
        <v>145</v>
      </c>
      <c r="V14" s="141" t="s">
        <v>146</v>
      </c>
      <c r="W14" s="157" t="s">
        <v>134</v>
      </c>
      <c r="X14" s="142" t="s">
        <v>135</v>
      </c>
      <c r="Y14" s="142" t="s">
        <v>136</v>
      </c>
      <c r="Z14" s="142" t="s">
        <v>133</v>
      </c>
      <c r="AA14" s="144" t="s">
        <v>147</v>
      </c>
    </row>
    <row r="15" spans="1:27" ht="12.75" customHeight="1" x14ac:dyDescent="0.2">
      <c r="A15" s="136" t="s">
        <v>148</v>
      </c>
      <c r="B15" s="158">
        <v>0</v>
      </c>
      <c r="C15" s="159">
        <v>0</v>
      </c>
      <c r="D15" s="159">
        <v>0</v>
      </c>
      <c r="E15" s="159">
        <v>0</v>
      </c>
      <c r="F15" s="160">
        <v>0</v>
      </c>
      <c r="G15" s="160">
        <v>0</v>
      </c>
      <c r="H15" s="158">
        <v>0</v>
      </c>
      <c r="I15" s="161">
        <v>1</v>
      </c>
      <c r="J15" s="162">
        <v>0</v>
      </c>
      <c r="K15" s="162">
        <v>0</v>
      </c>
      <c r="L15" s="162">
        <v>0</v>
      </c>
      <c r="M15" s="163">
        <v>0.25</v>
      </c>
      <c r="N15" s="164">
        <v>0</v>
      </c>
      <c r="O15" s="165">
        <v>0</v>
      </c>
      <c r="P15" s="165">
        <v>0</v>
      </c>
      <c r="Q15" s="165">
        <v>0</v>
      </c>
      <c r="R15" s="165">
        <v>1</v>
      </c>
      <c r="S15" s="166">
        <v>0.5</v>
      </c>
      <c r="T15" s="167">
        <v>0.375</v>
      </c>
      <c r="U15" s="165">
        <v>0.2916666666666643</v>
      </c>
      <c r="V15" s="168">
        <v>0.28999999999999915</v>
      </c>
      <c r="W15" s="165">
        <v>0.39933333333332399</v>
      </c>
      <c r="X15" s="165">
        <v>0.14133333333334264</v>
      </c>
      <c r="Y15" s="165">
        <v>0.48566666666667402</v>
      </c>
      <c r="Z15" s="165">
        <v>0.14000000000000057</v>
      </c>
      <c r="AA15" s="169">
        <v>0.29158333333334241</v>
      </c>
    </row>
    <row r="16" spans="1:27" ht="12.75" customHeight="1" x14ac:dyDescent="0.2">
      <c r="A16" s="136" t="s">
        <v>149</v>
      </c>
      <c r="B16" s="158">
        <v>0</v>
      </c>
      <c r="C16" s="158">
        <v>0</v>
      </c>
      <c r="D16" s="158">
        <v>0</v>
      </c>
      <c r="E16" s="158">
        <v>0</v>
      </c>
      <c r="F16" s="160">
        <v>0</v>
      </c>
      <c r="G16" s="160">
        <v>0</v>
      </c>
      <c r="H16" s="158">
        <v>0</v>
      </c>
      <c r="I16" s="161">
        <v>1</v>
      </c>
      <c r="J16" s="162">
        <v>0</v>
      </c>
      <c r="K16" s="162">
        <v>0</v>
      </c>
      <c r="L16" s="162">
        <v>0</v>
      </c>
      <c r="M16" s="163">
        <v>0.25</v>
      </c>
      <c r="N16" s="161">
        <v>0</v>
      </c>
      <c r="O16" s="160">
        <v>0</v>
      </c>
      <c r="P16" s="160">
        <v>0</v>
      </c>
      <c r="Q16" s="160">
        <v>0</v>
      </c>
      <c r="R16" s="160">
        <v>1</v>
      </c>
      <c r="S16" s="162">
        <v>0.5</v>
      </c>
      <c r="T16" s="163">
        <v>0.375</v>
      </c>
      <c r="U16" s="160">
        <v>0.2916666666666714</v>
      </c>
      <c r="V16" s="170">
        <v>0.29166666666665009</v>
      </c>
      <c r="W16" s="160">
        <v>0.40766666666667817</v>
      </c>
      <c r="X16" s="160">
        <v>0.13366666666667015</v>
      </c>
      <c r="Y16" s="160">
        <v>0.49299999999998789</v>
      </c>
      <c r="Z16" s="160">
        <v>0.13100000000000023</v>
      </c>
      <c r="AA16" s="171">
        <v>0.29133333333334832</v>
      </c>
    </row>
    <row r="17" spans="1:27" ht="12.75" customHeight="1" x14ac:dyDescent="0.2">
      <c r="A17" s="136" t="s">
        <v>150</v>
      </c>
      <c r="B17" s="158">
        <v>0</v>
      </c>
      <c r="C17" s="158">
        <v>0</v>
      </c>
      <c r="D17" s="158">
        <v>0</v>
      </c>
      <c r="E17" s="158">
        <v>0</v>
      </c>
      <c r="F17" s="160">
        <v>0</v>
      </c>
      <c r="G17" s="160">
        <v>0</v>
      </c>
      <c r="H17" s="158">
        <v>0</v>
      </c>
      <c r="I17" s="161">
        <v>1.5</v>
      </c>
      <c r="J17" s="162">
        <v>0.25</v>
      </c>
      <c r="K17" s="162">
        <v>-0.25</v>
      </c>
      <c r="L17" s="162">
        <v>0.20000000000000284</v>
      </c>
      <c r="M17" s="163">
        <v>0.42500000000000071</v>
      </c>
      <c r="N17" s="161">
        <v>1</v>
      </c>
      <c r="O17" s="160">
        <v>1</v>
      </c>
      <c r="P17" s="160">
        <v>1</v>
      </c>
      <c r="Q17" s="160">
        <v>1.25</v>
      </c>
      <c r="R17" s="160">
        <v>0.5</v>
      </c>
      <c r="S17" s="162">
        <v>1</v>
      </c>
      <c r="T17" s="163">
        <v>0.9375</v>
      </c>
      <c r="U17" s="160">
        <v>0.5</v>
      </c>
      <c r="V17" s="170">
        <v>0.5</v>
      </c>
      <c r="W17" s="160">
        <v>0.50999999999999801</v>
      </c>
      <c r="X17" s="160">
        <v>0.46999999999999886</v>
      </c>
      <c r="Y17" s="160">
        <v>0.54000000000000625</v>
      </c>
      <c r="Z17" s="160">
        <v>0.46666666666664725</v>
      </c>
      <c r="AA17" s="171">
        <v>0.49666666666666259</v>
      </c>
    </row>
    <row r="18" spans="1:27" ht="12.75" customHeight="1" x14ac:dyDescent="0.2">
      <c r="A18" s="136" t="s">
        <v>151</v>
      </c>
      <c r="B18" s="158">
        <v>0</v>
      </c>
      <c r="C18" s="158">
        <v>0</v>
      </c>
      <c r="D18" s="158">
        <v>0</v>
      </c>
      <c r="E18" s="158">
        <v>0</v>
      </c>
      <c r="F18" s="160">
        <v>0</v>
      </c>
      <c r="G18" s="160">
        <v>0</v>
      </c>
      <c r="H18" s="158">
        <v>0</v>
      </c>
      <c r="I18" s="161">
        <v>0</v>
      </c>
      <c r="J18" s="162">
        <v>0.25</v>
      </c>
      <c r="K18" s="162">
        <v>0.25</v>
      </c>
      <c r="L18" s="162">
        <v>1.1499999999999999</v>
      </c>
      <c r="M18" s="163">
        <v>0.41250000000000142</v>
      </c>
      <c r="N18" s="161">
        <v>1</v>
      </c>
      <c r="O18" s="160">
        <v>1</v>
      </c>
      <c r="P18" s="160">
        <v>1</v>
      </c>
      <c r="Q18" s="160">
        <v>1.25</v>
      </c>
      <c r="R18" s="160">
        <v>0.6666666666666643</v>
      </c>
      <c r="S18" s="162">
        <v>1</v>
      </c>
      <c r="T18" s="163">
        <v>0.9791666666666643</v>
      </c>
      <c r="U18" s="160">
        <v>0.58333333333333215</v>
      </c>
      <c r="V18" s="170">
        <v>0.58333333333333215</v>
      </c>
      <c r="W18" s="160">
        <v>0.5</v>
      </c>
      <c r="X18" s="160">
        <v>0.5</v>
      </c>
      <c r="Y18" s="160">
        <v>0.5</v>
      </c>
      <c r="Z18" s="160">
        <v>0.8333333333333286</v>
      </c>
      <c r="AA18" s="171">
        <v>0.58333333333330728</v>
      </c>
    </row>
    <row r="19" spans="1:27" ht="12.75" customHeight="1" x14ac:dyDescent="0.2">
      <c r="A19" s="136" t="s">
        <v>152</v>
      </c>
      <c r="B19" s="158">
        <v>0</v>
      </c>
      <c r="C19" s="158">
        <v>0</v>
      </c>
      <c r="D19" s="158">
        <v>0</v>
      </c>
      <c r="E19" s="158">
        <v>0</v>
      </c>
      <c r="F19" s="160">
        <v>0</v>
      </c>
      <c r="G19" s="160">
        <v>0</v>
      </c>
      <c r="H19" s="158">
        <v>0</v>
      </c>
      <c r="I19" s="161">
        <v>1.75</v>
      </c>
      <c r="J19" s="162">
        <v>0.25</v>
      </c>
      <c r="K19" s="162">
        <v>0.25</v>
      </c>
      <c r="L19" s="162">
        <v>1.1499999999999999</v>
      </c>
      <c r="M19" s="163">
        <v>0.85000000000000142</v>
      </c>
      <c r="N19" s="161">
        <v>1</v>
      </c>
      <c r="O19" s="160">
        <v>1</v>
      </c>
      <c r="P19" s="160">
        <v>1</v>
      </c>
      <c r="Q19" s="160">
        <v>1</v>
      </c>
      <c r="R19" s="160">
        <v>1</v>
      </c>
      <c r="S19" s="162">
        <v>1</v>
      </c>
      <c r="T19" s="163">
        <v>1</v>
      </c>
      <c r="U19" s="160">
        <v>0.5</v>
      </c>
      <c r="V19" s="170">
        <v>0.5</v>
      </c>
      <c r="W19" s="160">
        <v>0.5033333333333232</v>
      </c>
      <c r="X19" s="160">
        <v>0.47333333333332916</v>
      </c>
      <c r="Y19" s="160">
        <v>0.47000000000002728</v>
      </c>
      <c r="Z19" s="160">
        <v>0.55000000000000426</v>
      </c>
      <c r="AA19" s="171">
        <v>0.49916666666666742</v>
      </c>
    </row>
    <row r="20" spans="1:27" ht="12.75" customHeight="1" x14ac:dyDescent="0.2">
      <c r="A20" s="136" t="s">
        <v>153</v>
      </c>
      <c r="B20" s="158">
        <v>0</v>
      </c>
      <c r="C20" s="158">
        <v>0</v>
      </c>
      <c r="D20" s="158">
        <v>0</v>
      </c>
      <c r="E20" s="158">
        <v>0</v>
      </c>
      <c r="F20" s="160">
        <v>0</v>
      </c>
      <c r="G20" s="160">
        <v>0</v>
      </c>
      <c r="H20" s="158">
        <v>0</v>
      </c>
      <c r="I20" s="161">
        <v>-0.75</v>
      </c>
      <c r="J20" s="162">
        <v>0.25</v>
      </c>
      <c r="K20" s="162">
        <v>0.25</v>
      </c>
      <c r="L20" s="162">
        <v>-0.10000000000000142</v>
      </c>
      <c r="M20" s="163">
        <v>-8.7499999999998579E-2</v>
      </c>
      <c r="N20" s="161">
        <v>0.25</v>
      </c>
      <c r="O20" s="160">
        <v>0.5</v>
      </c>
      <c r="P20" s="160">
        <v>0.5</v>
      </c>
      <c r="Q20" s="160">
        <v>0.3333333333333357</v>
      </c>
      <c r="R20" s="160">
        <v>0.5</v>
      </c>
      <c r="S20" s="162">
        <v>0</v>
      </c>
      <c r="T20" s="163">
        <v>0.3125</v>
      </c>
      <c r="U20" s="160">
        <v>0.25</v>
      </c>
      <c r="V20" s="170">
        <v>0.35166666666665947</v>
      </c>
      <c r="W20" s="160">
        <v>0.34799999999999187</v>
      </c>
      <c r="X20" s="160">
        <v>0.34766666666666168</v>
      </c>
      <c r="Y20" s="160">
        <v>0.36333333333331552</v>
      </c>
      <c r="Z20" s="160">
        <v>0.34133333333333127</v>
      </c>
      <c r="AA20" s="171">
        <v>0.35008333333334463</v>
      </c>
    </row>
    <row r="21" spans="1:27" ht="12.75" customHeight="1" thickBot="1" x14ac:dyDescent="0.25">
      <c r="A21" s="136" t="s">
        <v>154</v>
      </c>
      <c r="B21" s="172">
        <v>0</v>
      </c>
      <c r="C21" s="172">
        <v>0</v>
      </c>
      <c r="D21" s="172">
        <v>0</v>
      </c>
      <c r="E21" s="172">
        <v>0</v>
      </c>
      <c r="F21" s="173">
        <v>0</v>
      </c>
      <c r="G21" s="173">
        <v>0</v>
      </c>
      <c r="H21" s="172">
        <v>0</v>
      </c>
      <c r="I21" s="174">
        <v>-0.75</v>
      </c>
      <c r="J21" s="175">
        <v>0.25</v>
      </c>
      <c r="K21" s="175">
        <v>0.25</v>
      </c>
      <c r="L21" s="175">
        <v>-0.10000000000000142</v>
      </c>
      <c r="M21" s="176">
        <v>-8.7499999999998579E-2</v>
      </c>
      <c r="N21" s="174">
        <v>0.25</v>
      </c>
      <c r="O21" s="173">
        <v>0.5</v>
      </c>
      <c r="P21" s="173">
        <v>0.5</v>
      </c>
      <c r="Q21" s="173">
        <v>0.3333333333333286</v>
      </c>
      <c r="R21" s="173">
        <v>0.5</v>
      </c>
      <c r="S21" s="175">
        <v>0</v>
      </c>
      <c r="T21" s="176">
        <v>0.3125</v>
      </c>
      <c r="U21" s="173">
        <v>0.25</v>
      </c>
      <c r="V21" s="177">
        <v>0.35166666666666657</v>
      </c>
      <c r="W21" s="173">
        <v>0.34799999999999898</v>
      </c>
      <c r="X21" s="173">
        <v>0.34766666666666879</v>
      </c>
      <c r="Y21" s="173">
        <v>0.36333333333332973</v>
      </c>
      <c r="Z21" s="173">
        <v>0.34133333333333127</v>
      </c>
      <c r="AA21" s="178">
        <v>0.35008333333335173</v>
      </c>
    </row>
    <row r="22" spans="1:27" ht="12.75" customHeight="1" x14ac:dyDescent="0.2"/>
    <row r="24" spans="1:27" ht="13.5" hidden="1" thickBot="1" x14ac:dyDescent="0.25">
      <c r="A24" s="133">
        <v>37158</v>
      </c>
      <c r="B24" s="133"/>
      <c r="D24" s="136">
        <v>2001</v>
      </c>
      <c r="F24" s="136">
        <v>2001</v>
      </c>
      <c r="G24" s="136">
        <v>2001</v>
      </c>
      <c r="H24" s="136">
        <v>2001</v>
      </c>
      <c r="I24" s="136">
        <v>2001</v>
      </c>
      <c r="J24" s="136"/>
      <c r="K24" s="136"/>
      <c r="L24" s="136"/>
      <c r="M24" s="136"/>
      <c r="N24" s="135">
        <v>2002</v>
      </c>
      <c r="O24" s="136"/>
      <c r="P24" s="135"/>
      <c r="Q24" s="136"/>
      <c r="R24" s="136"/>
      <c r="S24" s="136"/>
      <c r="T24" s="136"/>
      <c r="U24" s="136">
        <v>2003</v>
      </c>
      <c r="V24" s="136">
        <v>2004</v>
      </c>
      <c r="W24" s="136"/>
      <c r="X24" s="136"/>
      <c r="Y24" s="136" t="s">
        <v>138</v>
      </c>
      <c r="Z24" s="136"/>
      <c r="AA24" s="136"/>
    </row>
    <row r="25" spans="1:27" ht="13.5" hidden="1" thickBot="1" x14ac:dyDescent="0.25">
      <c r="A25" s="136" t="s">
        <v>139</v>
      </c>
      <c r="B25" s="137">
        <v>36739</v>
      </c>
      <c r="C25" s="139">
        <v>36892</v>
      </c>
      <c r="D25" s="139">
        <v>36923</v>
      </c>
      <c r="E25" s="139">
        <v>36951</v>
      </c>
      <c r="F25" s="139">
        <v>37043</v>
      </c>
      <c r="G25" s="140">
        <v>37073</v>
      </c>
      <c r="H25" s="139">
        <v>37104</v>
      </c>
      <c r="I25" s="139">
        <v>37135</v>
      </c>
      <c r="J25" s="140">
        <v>37165</v>
      </c>
      <c r="K25" s="140">
        <v>37196</v>
      </c>
      <c r="L25" s="140">
        <v>37226</v>
      </c>
      <c r="M25" s="141" t="s">
        <v>140</v>
      </c>
      <c r="N25" s="139">
        <v>37257</v>
      </c>
      <c r="O25" s="140">
        <v>37288</v>
      </c>
      <c r="P25" s="140">
        <v>37316</v>
      </c>
      <c r="Q25" s="142" t="s">
        <v>141</v>
      </c>
      <c r="R25" s="142" t="s">
        <v>142</v>
      </c>
      <c r="S25" s="142" t="s">
        <v>143</v>
      </c>
      <c r="T25" s="142" t="s">
        <v>144</v>
      </c>
      <c r="U25" s="143" t="s">
        <v>145</v>
      </c>
      <c r="V25" s="141" t="s">
        <v>146</v>
      </c>
      <c r="W25" s="157" t="s">
        <v>134</v>
      </c>
      <c r="X25" s="142" t="s">
        <v>135</v>
      </c>
      <c r="Y25" s="142" t="s">
        <v>136</v>
      </c>
      <c r="Z25" s="142" t="s">
        <v>133</v>
      </c>
      <c r="AA25" s="144" t="s">
        <v>147</v>
      </c>
    </row>
    <row r="26" spans="1:27" ht="12.75" hidden="1" x14ac:dyDescent="0.2">
      <c r="A26" s="136" t="s">
        <v>148</v>
      </c>
      <c r="B26" s="145">
        <v>0</v>
      </c>
      <c r="C26" s="145">
        <v>0</v>
      </c>
      <c r="D26" s="145">
        <v>0</v>
      </c>
      <c r="E26" s="145">
        <v>0</v>
      </c>
      <c r="F26" s="147">
        <v>0</v>
      </c>
      <c r="G26" s="146">
        <v>0</v>
      </c>
      <c r="H26" s="146">
        <v>0</v>
      </c>
      <c r="I26" s="146">
        <v>19.25</v>
      </c>
      <c r="J26" s="149">
        <v>24.5</v>
      </c>
      <c r="K26" s="149">
        <v>31</v>
      </c>
      <c r="L26" s="149">
        <v>38.25</v>
      </c>
      <c r="M26" s="150">
        <v>28.25</v>
      </c>
      <c r="N26" s="146">
        <v>37</v>
      </c>
      <c r="O26" s="149">
        <v>34</v>
      </c>
      <c r="P26" s="149">
        <v>30</v>
      </c>
      <c r="Q26" s="149">
        <v>28.583333333333332</v>
      </c>
      <c r="R26" s="149">
        <v>43.666666666666664</v>
      </c>
      <c r="S26" s="149">
        <v>34.666666666666664</v>
      </c>
      <c r="T26" s="150">
        <v>35.145833333333336</v>
      </c>
      <c r="U26" s="151">
        <v>36.208333333333336</v>
      </c>
      <c r="V26" s="148">
        <v>35.711666666666666</v>
      </c>
      <c r="W26" s="146">
        <v>36.940666666666672</v>
      </c>
      <c r="X26" s="149">
        <v>33.329333333333331</v>
      </c>
      <c r="Y26" s="149">
        <v>43.244999999999997</v>
      </c>
      <c r="Z26" s="149">
        <v>37.634999999999998</v>
      </c>
      <c r="AA26" s="150">
        <v>37.787500000000001</v>
      </c>
    </row>
    <row r="27" spans="1:27" ht="12.75" hidden="1" x14ac:dyDescent="0.2">
      <c r="A27" s="136" t="s">
        <v>149</v>
      </c>
      <c r="B27" s="145">
        <v>0</v>
      </c>
      <c r="C27" s="145">
        <v>0</v>
      </c>
      <c r="D27" s="145">
        <v>0</v>
      </c>
      <c r="E27" s="145">
        <v>0</v>
      </c>
      <c r="F27" s="147">
        <v>0</v>
      </c>
      <c r="G27" s="145">
        <v>0</v>
      </c>
      <c r="H27" s="145">
        <v>0</v>
      </c>
      <c r="I27" s="145">
        <v>19.25</v>
      </c>
      <c r="J27" s="147">
        <v>24.5</v>
      </c>
      <c r="K27" s="147">
        <v>30.25</v>
      </c>
      <c r="L27" s="147">
        <v>37.25</v>
      </c>
      <c r="M27" s="148">
        <v>27.8125</v>
      </c>
      <c r="N27" s="145">
        <v>35.5</v>
      </c>
      <c r="O27" s="147">
        <v>33</v>
      </c>
      <c r="P27" s="147">
        <v>29.25</v>
      </c>
      <c r="Q27" s="147">
        <v>30.916666666666668</v>
      </c>
      <c r="R27" s="147">
        <v>46.666666666666664</v>
      </c>
      <c r="S27" s="147">
        <v>33.583333333333336</v>
      </c>
      <c r="T27" s="148">
        <v>35.9375</v>
      </c>
      <c r="U27" s="151">
        <v>37.666666666666664</v>
      </c>
      <c r="V27" s="148">
        <v>37.418333333333344</v>
      </c>
      <c r="W27" s="145">
        <v>39.916666666666664</v>
      </c>
      <c r="X27" s="147">
        <v>38.215333333333341</v>
      </c>
      <c r="Y27" s="147">
        <v>49.118333333333339</v>
      </c>
      <c r="Z27" s="147">
        <v>40.790333333333336</v>
      </c>
      <c r="AA27" s="148">
        <v>42.010166666666656</v>
      </c>
    </row>
    <row r="28" spans="1:27" ht="12.75" hidden="1" x14ac:dyDescent="0.2">
      <c r="A28" s="136" t="s">
        <v>150</v>
      </c>
      <c r="B28" s="145">
        <v>0</v>
      </c>
      <c r="C28" s="145">
        <v>0</v>
      </c>
      <c r="D28" s="145">
        <v>0</v>
      </c>
      <c r="E28" s="145">
        <v>0</v>
      </c>
      <c r="F28" s="147">
        <v>0</v>
      </c>
      <c r="G28" s="145">
        <v>0</v>
      </c>
      <c r="H28" s="145">
        <v>0</v>
      </c>
      <c r="I28" s="145">
        <v>23</v>
      </c>
      <c r="J28" s="147">
        <v>25.75</v>
      </c>
      <c r="K28" s="147">
        <v>31.25</v>
      </c>
      <c r="L28" s="147">
        <v>37.299999999999997</v>
      </c>
      <c r="M28" s="148">
        <v>29.324999999999999</v>
      </c>
      <c r="N28" s="145">
        <v>36.75</v>
      </c>
      <c r="O28" s="147">
        <v>33.75</v>
      </c>
      <c r="P28" s="147">
        <v>31.5</v>
      </c>
      <c r="Q28" s="147">
        <v>31</v>
      </c>
      <c r="R28" s="147">
        <v>46</v>
      </c>
      <c r="S28" s="147">
        <v>35.5</v>
      </c>
      <c r="T28" s="148">
        <v>36.625</v>
      </c>
      <c r="U28" s="151">
        <v>39.25</v>
      </c>
      <c r="V28" s="148">
        <v>39.251666666666665</v>
      </c>
      <c r="W28" s="145">
        <v>39.602333333333341</v>
      </c>
      <c r="X28" s="147">
        <v>41.673333333333332</v>
      </c>
      <c r="Y28" s="147">
        <v>41.151666666666664</v>
      </c>
      <c r="Z28" s="147">
        <v>41.588000000000008</v>
      </c>
      <c r="AA28" s="148">
        <v>41.003833333333326</v>
      </c>
    </row>
    <row r="29" spans="1:27" ht="12.75" hidden="1" x14ac:dyDescent="0.2">
      <c r="A29" s="136" t="s">
        <v>151</v>
      </c>
      <c r="B29" s="145">
        <v>0</v>
      </c>
      <c r="C29" s="145">
        <v>0</v>
      </c>
      <c r="D29" s="145">
        <v>0</v>
      </c>
      <c r="E29" s="145">
        <v>0</v>
      </c>
      <c r="F29" s="147">
        <v>0</v>
      </c>
      <c r="G29" s="145">
        <v>0</v>
      </c>
      <c r="H29" s="145">
        <v>0</v>
      </c>
      <c r="I29" s="145">
        <v>32</v>
      </c>
      <c r="J29" s="147">
        <v>25.25</v>
      </c>
      <c r="K29" s="147">
        <v>28.25</v>
      </c>
      <c r="L29" s="147">
        <v>32.25</v>
      </c>
      <c r="M29" s="148">
        <v>29.4375</v>
      </c>
      <c r="N29" s="145">
        <v>32.25</v>
      </c>
      <c r="O29" s="147">
        <v>32.25</v>
      </c>
      <c r="P29" s="147">
        <v>31.5</v>
      </c>
      <c r="Q29" s="147">
        <v>31</v>
      </c>
      <c r="R29" s="147">
        <v>44.583333333333336</v>
      </c>
      <c r="S29" s="147">
        <v>35</v>
      </c>
      <c r="T29" s="148">
        <v>35.645833333333336</v>
      </c>
      <c r="U29" s="151">
        <v>28.416666666666668</v>
      </c>
      <c r="V29" s="148">
        <v>26.8125</v>
      </c>
      <c r="W29" s="145">
        <v>27.666666666666679</v>
      </c>
      <c r="X29" s="147">
        <v>34.838333333333338</v>
      </c>
      <c r="Y29" s="147">
        <v>44.451666666666675</v>
      </c>
      <c r="Z29" s="147">
        <v>34.95333333333334</v>
      </c>
      <c r="AA29" s="148">
        <v>35.477499999999999</v>
      </c>
    </row>
    <row r="30" spans="1:27" ht="12.75" hidden="1" x14ac:dyDescent="0.2">
      <c r="A30" s="136" t="s">
        <v>152</v>
      </c>
      <c r="B30" s="145">
        <v>0</v>
      </c>
      <c r="C30" s="145">
        <v>0</v>
      </c>
      <c r="D30" s="145">
        <v>0</v>
      </c>
      <c r="E30" s="145">
        <v>0</v>
      </c>
      <c r="F30" s="147">
        <v>0</v>
      </c>
      <c r="G30" s="145">
        <v>0</v>
      </c>
      <c r="H30" s="145">
        <v>0</v>
      </c>
      <c r="I30" s="145">
        <v>23</v>
      </c>
      <c r="J30" s="147">
        <v>25.25</v>
      </c>
      <c r="K30" s="147">
        <v>28.25</v>
      </c>
      <c r="L30" s="147">
        <v>32.25</v>
      </c>
      <c r="M30" s="148">
        <v>27.1875</v>
      </c>
      <c r="N30" s="145">
        <v>32.25</v>
      </c>
      <c r="O30" s="147">
        <v>32.25</v>
      </c>
      <c r="P30" s="147">
        <v>31.5</v>
      </c>
      <c r="Q30" s="147">
        <v>33.75</v>
      </c>
      <c r="R30" s="147">
        <v>45.916666666666664</v>
      </c>
      <c r="S30" s="147">
        <v>35</v>
      </c>
      <c r="T30" s="148">
        <v>36.666666666666664</v>
      </c>
      <c r="U30" s="151">
        <v>39.5</v>
      </c>
      <c r="V30" s="148">
        <v>39.5</v>
      </c>
      <c r="W30" s="145">
        <v>39.305</v>
      </c>
      <c r="X30" s="147">
        <v>39.551000000000002</v>
      </c>
      <c r="Y30" s="147">
        <v>43.746999999999986</v>
      </c>
      <c r="Z30" s="147">
        <v>40.906999999999996</v>
      </c>
      <c r="AA30" s="148">
        <v>40.877499999999998</v>
      </c>
    </row>
    <row r="31" spans="1:27" ht="12.75" hidden="1" x14ac:dyDescent="0.2">
      <c r="A31" s="136" t="s">
        <v>153</v>
      </c>
      <c r="B31" s="145">
        <v>0</v>
      </c>
      <c r="C31" s="145">
        <v>0</v>
      </c>
      <c r="D31" s="145">
        <v>0</v>
      </c>
      <c r="E31" s="145">
        <v>0</v>
      </c>
      <c r="F31" s="147">
        <v>0</v>
      </c>
      <c r="G31" s="145">
        <v>0</v>
      </c>
      <c r="H31" s="145">
        <v>0</v>
      </c>
      <c r="I31" s="145">
        <v>24.75</v>
      </c>
      <c r="J31" s="147">
        <v>26</v>
      </c>
      <c r="K31" s="147">
        <v>26</v>
      </c>
      <c r="L31" s="147">
        <v>31.5</v>
      </c>
      <c r="M31" s="148">
        <v>27.0625</v>
      </c>
      <c r="N31" s="145">
        <v>30.75</v>
      </c>
      <c r="O31" s="147">
        <v>29.5</v>
      </c>
      <c r="P31" s="147">
        <v>29.5</v>
      </c>
      <c r="Q31" s="147">
        <v>34.5</v>
      </c>
      <c r="R31" s="147">
        <v>50.5</v>
      </c>
      <c r="S31" s="147">
        <v>32.333333333333336</v>
      </c>
      <c r="T31" s="148">
        <v>36.8125</v>
      </c>
      <c r="U31" s="151">
        <v>37.416666666666664</v>
      </c>
      <c r="V31" s="148">
        <v>37.417499999999997</v>
      </c>
      <c r="W31" s="145">
        <v>36.68</v>
      </c>
      <c r="X31" s="147">
        <v>37.100333333333332</v>
      </c>
      <c r="Y31" s="147">
        <v>45.015999999999998</v>
      </c>
      <c r="Z31" s="147">
        <v>36.379000000000005</v>
      </c>
      <c r="AA31" s="148">
        <v>38.793833333333325</v>
      </c>
    </row>
    <row r="32" spans="1:27" ht="13.5" hidden="1" thickBot="1" x14ac:dyDescent="0.25">
      <c r="A32" s="136" t="s">
        <v>154</v>
      </c>
      <c r="B32" s="152">
        <v>0</v>
      </c>
      <c r="C32" s="152">
        <v>0</v>
      </c>
      <c r="D32" s="152">
        <v>0</v>
      </c>
      <c r="E32" s="152">
        <v>0</v>
      </c>
      <c r="F32" s="153">
        <v>0</v>
      </c>
      <c r="G32" s="152">
        <v>0</v>
      </c>
      <c r="H32" s="152">
        <v>0</v>
      </c>
      <c r="I32" s="152">
        <v>28.75</v>
      </c>
      <c r="J32" s="153">
        <v>27</v>
      </c>
      <c r="K32" s="153">
        <v>28</v>
      </c>
      <c r="L32" s="153">
        <v>33.5</v>
      </c>
      <c r="M32" s="154">
        <v>29.3125</v>
      </c>
      <c r="N32" s="152">
        <v>32.25</v>
      </c>
      <c r="O32" s="153">
        <v>30.75</v>
      </c>
      <c r="P32" s="153">
        <v>30.75</v>
      </c>
      <c r="Q32" s="153">
        <v>37.833333333333336</v>
      </c>
      <c r="R32" s="153">
        <v>58.5</v>
      </c>
      <c r="S32" s="153">
        <v>34.5</v>
      </c>
      <c r="T32" s="154">
        <v>40.520833333333336</v>
      </c>
      <c r="U32" s="155">
        <v>40.75</v>
      </c>
      <c r="V32" s="154">
        <v>40.75</v>
      </c>
      <c r="W32" s="152">
        <v>39.038666666666664</v>
      </c>
      <c r="X32" s="153">
        <v>39.861333333333349</v>
      </c>
      <c r="Y32" s="153">
        <v>49.554666666666677</v>
      </c>
      <c r="Z32" s="153">
        <v>38.649333333333331</v>
      </c>
      <c r="AA32" s="154">
        <v>41.775999999999989</v>
      </c>
    </row>
    <row r="33" spans="4:4" hidden="1" x14ac:dyDescent="0.2"/>
    <row r="34" spans="4:4" x14ac:dyDescent="0.2">
      <c r="D34" s="179"/>
    </row>
    <row r="35" spans="4:4" x14ac:dyDescent="0.2">
      <c r="D35" s="179"/>
    </row>
    <row r="36" spans="4:4" x14ac:dyDescent="0.2">
      <c r="D36" s="179"/>
    </row>
    <row r="37" spans="4:4" x14ac:dyDescent="0.2">
      <c r="D37" s="179"/>
    </row>
    <row r="38" spans="4:4" x14ac:dyDescent="0.2">
      <c r="D38" s="179"/>
    </row>
    <row r="39" spans="4:4" x14ac:dyDescent="0.2">
      <c r="D39" s="179"/>
    </row>
    <row r="40" spans="4:4" x14ac:dyDescent="0.2">
      <c r="D40" s="179"/>
    </row>
    <row r="41" spans="4:4" x14ac:dyDescent="0.2">
      <c r="D41" s="179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2]!PublishPowerWestPricePeak">
                <anchor moveWithCells="1" sizeWithCells="1">
                  <from>
                    <xdr:col>11</xdr:col>
                    <xdr:colOff>600075</xdr:colOff>
                    <xdr:row>0</xdr:row>
                    <xdr:rowOff>66675</xdr:rowOff>
                  </from>
                  <to>
                    <xdr:col>17</xdr:col>
                    <xdr:colOff>171450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2]!PublishPowerWestPricePeak">
                <anchor moveWithCells="1" sizeWithCells="1">
                  <from>
                    <xdr:col>11</xdr:col>
                    <xdr:colOff>771525</xdr:colOff>
                    <xdr:row>0</xdr:row>
                    <xdr:rowOff>66675</xdr:rowOff>
                  </from>
                  <to>
                    <xdr:col>17</xdr:col>
                    <xdr:colOff>219075</xdr:colOff>
                    <xdr:row>0</xdr:row>
                    <xdr:rowOff>485775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A21" sqref="A21"/>
    </sheetView>
  </sheetViews>
  <sheetFormatPr defaultRowHeight="12.75" x14ac:dyDescent="0.2"/>
  <sheetData>
    <row r="1" spans="1:2" ht="15" x14ac:dyDescent="0.2">
      <c r="A1" s="113" t="s">
        <v>111</v>
      </c>
    </row>
    <row r="2" spans="1:2" x14ac:dyDescent="0.2">
      <c r="A2" t="s">
        <v>112</v>
      </c>
    </row>
    <row r="3" spans="1:2" x14ac:dyDescent="0.2">
      <c r="A3" t="s">
        <v>113</v>
      </c>
    </row>
    <row r="4" spans="1:2" x14ac:dyDescent="0.2">
      <c r="B4" t="s">
        <v>114</v>
      </c>
    </row>
    <row r="5" spans="1:2" x14ac:dyDescent="0.2">
      <c r="A5" t="s">
        <v>115</v>
      </c>
    </row>
    <row r="6" spans="1:2" x14ac:dyDescent="0.2">
      <c r="A6" t="s">
        <v>116</v>
      </c>
    </row>
    <row r="7" spans="1:2" x14ac:dyDescent="0.2">
      <c r="A7" t="s">
        <v>117</v>
      </c>
    </row>
    <row r="9" spans="1:2" ht="15" x14ac:dyDescent="0.2">
      <c r="A9" s="113" t="s">
        <v>118</v>
      </c>
    </row>
    <row r="10" spans="1:2" x14ac:dyDescent="0.2">
      <c r="A10" t="s">
        <v>119</v>
      </c>
    </row>
    <row r="11" spans="1:2" x14ac:dyDescent="0.2">
      <c r="A11" t="s">
        <v>122</v>
      </c>
    </row>
    <row r="12" spans="1:2" x14ac:dyDescent="0.2">
      <c r="A12" t="s">
        <v>120</v>
      </c>
    </row>
    <row r="13" spans="1:2" x14ac:dyDescent="0.2">
      <c r="A13" t="s">
        <v>121</v>
      </c>
    </row>
    <row r="14" spans="1:2" x14ac:dyDescent="0.2">
      <c r="A14" t="s">
        <v>127</v>
      </c>
    </row>
    <row r="15" spans="1:2" x14ac:dyDescent="0.2">
      <c r="A15" t="s">
        <v>126</v>
      </c>
    </row>
    <row r="16" spans="1:2" x14ac:dyDescent="0.2">
      <c r="A16" t="s">
        <v>129</v>
      </c>
    </row>
    <row r="17" spans="1:1" x14ac:dyDescent="0.2">
      <c r="A17" t="s">
        <v>128</v>
      </c>
    </row>
    <row r="18" spans="1:1" x14ac:dyDescent="0.2">
      <c r="A18" t="s">
        <v>130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22</vt:i4>
      </vt:variant>
    </vt:vector>
  </HeadingPairs>
  <TitlesOfParts>
    <vt:vector size="27" baseType="lpstr">
      <vt:lpstr>Gas Average Basis</vt:lpstr>
      <vt:lpstr>CurveFetch</vt:lpstr>
      <vt:lpstr>BasisCurves</vt:lpstr>
      <vt:lpstr>PowerPrices</vt:lpstr>
      <vt:lpstr>Procedures</vt:lpstr>
      <vt:lpstr>CurveFetch!Count1</vt:lpstr>
      <vt:lpstr>CurveFetch!CurveCode</vt:lpstr>
      <vt:lpstr>CurveRange</vt:lpstr>
      <vt:lpstr>CurveFetch!CurveTable1</vt:lpstr>
      <vt:lpstr>CurveFetch!CurveType</vt:lpstr>
      <vt:lpstr>Dates</vt:lpstr>
      <vt:lpstr>Dbase</vt:lpstr>
      <vt:lpstr>CurveFetch!Dump</vt:lpstr>
      <vt:lpstr>EffDt</vt:lpstr>
      <vt:lpstr>CurveFetch!EffectiveDate</vt:lpstr>
      <vt:lpstr>erv10sec1</vt:lpstr>
      <vt:lpstr>Gas_Trading</vt:lpstr>
      <vt:lpstr>CurveFetch!Month</vt:lpstr>
      <vt:lpstr>nr_gas_avg_basis</vt:lpstr>
      <vt:lpstr>NYMEXPrices</vt:lpstr>
      <vt:lpstr>password</vt:lpstr>
      <vt:lpstr>CurveFetch!Print_Area</vt:lpstr>
      <vt:lpstr>'Gas Average Basis'!Print_Area</vt:lpstr>
      <vt:lpstr>CurveFetch!Print_Titles</vt:lpstr>
      <vt:lpstr>CurveFetch!RiskType</vt:lpstr>
      <vt:lpstr>UpperLeftofCurveTable</vt:lpstr>
      <vt:lpstr>username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Felienne</cp:lastModifiedBy>
  <cp:lastPrinted>2001-09-27T19:48:39Z</cp:lastPrinted>
  <dcterms:created xsi:type="dcterms:W3CDTF">1998-02-04T17:03:27Z</dcterms:created>
  <dcterms:modified xsi:type="dcterms:W3CDTF">2014-09-03T19:30:02Z</dcterms:modified>
</cp:coreProperties>
</file>