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11370" windowHeight="6375"/>
  </bookViews>
  <sheets>
    <sheet name="Q1-4" sheetId="1" r:id="rId1"/>
    <sheet name="Q5-6" sheetId="2" r:id="rId2"/>
    <sheet name="Q7" sheetId="3" r:id="rId3"/>
    <sheet name="Q8" sheetId="4" r:id="rId4"/>
    <sheet name="Q9" sheetId="7" r:id="rId5"/>
    <sheet name="Q10" sheetId="8" r:id="rId6"/>
    <sheet name="Q11-12" sheetId="5" r:id="rId7"/>
  </sheets>
  <definedNames>
    <definedName name="_xlnm.Print_Area" localSheetId="4">'Q9'!$A$1:$J$222</definedName>
  </definedNames>
  <calcPr calcId="152511"/>
</workbook>
</file>

<file path=xl/calcChain.xml><?xml version="1.0" encoding="utf-8"?>
<calcChain xmlns="http://schemas.openxmlformats.org/spreadsheetml/2006/main">
  <c r="H22" i="8" l="1"/>
  <c r="H23" i="8"/>
  <c r="H24" i="8"/>
  <c r="H25" i="8"/>
  <c r="H34" i="8"/>
  <c r="B87" i="8"/>
  <c r="A89" i="8"/>
  <c r="A90" i="8"/>
  <c r="B132" i="8"/>
  <c r="A134" i="8"/>
  <c r="A135" i="8"/>
  <c r="B179" i="8"/>
  <c r="A181" i="8"/>
  <c r="A182" i="8"/>
  <c r="F14" i="5"/>
  <c r="G14" i="5"/>
  <c r="F15" i="5"/>
  <c r="G15" i="5"/>
  <c r="F16" i="5"/>
  <c r="G16" i="5"/>
  <c r="F19" i="5"/>
  <c r="G19" i="5"/>
  <c r="F20" i="5"/>
  <c r="G20" i="5"/>
  <c r="F21" i="5"/>
  <c r="G21" i="5"/>
  <c r="F22" i="5"/>
  <c r="G22" i="5"/>
  <c r="C25" i="5"/>
  <c r="D25" i="5"/>
  <c r="G25" i="5" s="1"/>
  <c r="E25" i="5"/>
  <c r="F25" i="5"/>
  <c r="I23" i="1"/>
  <c r="I24" i="1"/>
  <c r="F25" i="1"/>
  <c r="G25" i="1"/>
  <c r="H25" i="1"/>
  <c r="I25" i="1"/>
  <c r="F11" i="2"/>
  <c r="F13" i="2" s="1"/>
  <c r="F12" i="2"/>
  <c r="C37" i="2"/>
  <c r="D37" i="2"/>
  <c r="E37" i="2"/>
  <c r="F37" i="2"/>
  <c r="G37" i="2"/>
  <c r="C43" i="2"/>
  <c r="D43" i="2"/>
  <c r="E43" i="2"/>
  <c r="F43" i="2"/>
  <c r="G43" i="2"/>
  <c r="B13" i="3"/>
  <c r="C13" i="3"/>
  <c r="D13" i="3"/>
  <c r="E13" i="3"/>
  <c r="E16" i="3" s="1"/>
  <c r="E17" i="3" s="1"/>
  <c r="F13" i="3"/>
  <c r="G13" i="3"/>
  <c r="B14" i="3"/>
  <c r="C14" i="3"/>
  <c r="D14" i="3"/>
  <c r="E14" i="3"/>
  <c r="F14" i="3"/>
  <c r="G14" i="3"/>
  <c r="B15" i="3"/>
  <c r="C15" i="3"/>
  <c r="D15" i="3"/>
  <c r="D16" i="3" s="1"/>
  <c r="D17" i="3" s="1"/>
  <c r="E15" i="3"/>
  <c r="F15" i="3"/>
  <c r="G15" i="3"/>
  <c r="B16" i="3"/>
  <c r="B17" i="3" s="1"/>
  <c r="C16" i="3"/>
  <c r="C17" i="3" s="1"/>
  <c r="H21" i="7"/>
  <c r="H22" i="7"/>
  <c r="H23" i="7"/>
  <c r="H24" i="7"/>
  <c r="H33" i="7"/>
  <c r="A88" i="7"/>
  <c r="A90" i="7"/>
  <c r="A91" i="7"/>
  <c r="A132" i="7"/>
  <c r="A134" i="7"/>
  <c r="A135" i="7"/>
  <c r="A181" i="7"/>
  <c r="A183" i="7"/>
  <c r="A184" i="7"/>
  <c r="G16" i="3" l="1"/>
  <c r="G17" i="3" s="1"/>
  <c r="F16" i="3"/>
  <c r="F17" i="3" s="1"/>
</calcChain>
</file>

<file path=xl/sharedStrings.xml><?xml version="1.0" encoding="utf-8"?>
<sst xmlns="http://schemas.openxmlformats.org/spreadsheetml/2006/main" count="454" uniqueCount="243">
  <si>
    <t>2001 Cost of Capital Application (A. 00-05-013)</t>
  </si>
  <si>
    <t>Capitalization</t>
  </si>
  <si>
    <t xml:space="preserve">Debt </t>
  </si>
  <si>
    <t>Preferred</t>
  </si>
  <si>
    <t>Equity</t>
  </si>
  <si>
    <t>Cost of Capital</t>
  </si>
  <si>
    <t xml:space="preserve">Preferred </t>
  </si>
  <si>
    <t>Base 2000</t>
  </si>
  <si>
    <t>Base 2001</t>
  </si>
  <si>
    <t>2001 Weighted Cost</t>
  </si>
  <si>
    <t>2000 Weighted Cost</t>
  </si>
  <si>
    <t>Debt</t>
  </si>
  <si>
    <t>Total</t>
  </si>
  <si>
    <t>Weighted Cost Change</t>
  </si>
  <si>
    <t xml:space="preserve">Q. What are the debt, preferred and equity costs included in PG&amp;E's </t>
  </si>
  <si>
    <t xml:space="preserve">     2001 Cost of Capital Application and what is the application number?</t>
  </si>
  <si>
    <t xml:space="preserve">A. PG&amp;E's 2001 Cost of Capital Application is number A. 00-05-013 and requests the </t>
  </si>
  <si>
    <t xml:space="preserve">     following:</t>
  </si>
  <si>
    <t>QUESTION 3</t>
  </si>
  <si>
    <t>Q. What were the the path specific and total system actual load factors for 1999?</t>
  </si>
  <si>
    <t>1999 Average Daily Transport Volumes and Load Factors</t>
  </si>
  <si>
    <t>(MDth/day)</t>
  </si>
  <si>
    <t>Baja</t>
  </si>
  <si>
    <t>Redwood</t>
  </si>
  <si>
    <t>Silverado</t>
  </si>
  <si>
    <t>Firm Design Capacity</t>
  </si>
  <si>
    <t xml:space="preserve">Average Load Factor </t>
  </si>
  <si>
    <t xml:space="preserve">A. Using the actual load factor calculated above and the 2003 Cost of Service data, </t>
  </si>
  <si>
    <t>Rates Using Actual Load Factor</t>
  </si>
  <si>
    <t xml:space="preserve">Core </t>
  </si>
  <si>
    <t>Noncore</t>
  </si>
  <si>
    <t>Off-system</t>
  </si>
  <si>
    <t>QUESTION 4</t>
  </si>
  <si>
    <t>QUESTION 5</t>
  </si>
  <si>
    <t>QUESTION 1</t>
  </si>
  <si>
    <t>QUESTION 2</t>
  </si>
  <si>
    <t>A. As included in the Gas Accord Settlement Agreement.</t>
  </si>
  <si>
    <t>Gas Accord Line 401 Phase-In</t>
  </si>
  <si>
    <t>To On-System Redwood Path Rates</t>
  </si>
  <si>
    <t>Units</t>
  </si>
  <si>
    <t>On-System Phase-In</t>
  </si>
  <si>
    <t>MMcf/d</t>
  </si>
  <si>
    <t xml:space="preserve">     Percent Phase-In</t>
  </si>
  <si>
    <t>%</t>
  </si>
  <si>
    <t>Remaining Capacity</t>
  </si>
  <si>
    <t>Line 401 Cost of Service</t>
  </si>
  <si>
    <t>$ Million</t>
  </si>
  <si>
    <t>Costs Phased-In</t>
  </si>
  <si>
    <t>Remaining Costs</t>
  </si>
  <si>
    <t xml:space="preserve">          Line 401 Firm Capacity in MMcf/d    =</t>
  </si>
  <si>
    <t>QUESTION 6</t>
  </si>
  <si>
    <t xml:space="preserve">Q. What are the rate impacts of phasing in different amounts of Line 401 capacity into </t>
  </si>
  <si>
    <t xml:space="preserve">     on-system rates?</t>
  </si>
  <si>
    <t>Backbone Rate</t>
  </si>
  <si>
    <t>(@100% contract usage)</t>
  </si>
  <si>
    <t>Core</t>
  </si>
  <si>
    <t>Off-System</t>
  </si>
  <si>
    <t>$ / Dth</t>
  </si>
  <si>
    <t>Phase-in 600 MMCf/d</t>
  </si>
  <si>
    <t>Phase-in 500 MMcf/d</t>
  </si>
  <si>
    <t>Phase-in 400 MMcf/d</t>
  </si>
  <si>
    <t>QUESTION 7</t>
  </si>
  <si>
    <t>QUESTION 8</t>
  </si>
  <si>
    <t>Pacific Gas &amp; Electric Company</t>
  </si>
  <si>
    <t>LOW CASE - Option 1 &amp; 2 - Local Transmission Reliability Investments</t>
  </si>
  <si>
    <t>COST OF SERVICE</t>
  </si>
  <si>
    <t>O &amp; M Expenses</t>
  </si>
  <si>
    <t>Depreciation</t>
  </si>
  <si>
    <t>Property Taxes</t>
  </si>
  <si>
    <t>Debt &amp; Equity Return</t>
  </si>
  <si>
    <t>Federal Income Tax</t>
  </si>
  <si>
    <t>State Income Tax</t>
  </si>
  <si>
    <t>Total Cost of Service</t>
  </si>
  <si>
    <t>Rate Base - Ending Balance</t>
  </si>
  <si>
    <t>Gas Plant in Service</t>
  </si>
  <si>
    <t>Additions to Plant in Service</t>
  </si>
  <si>
    <t>Accumulated Depreciation</t>
  </si>
  <si>
    <t>Working Capital</t>
  </si>
  <si>
    <t>Accumulated Deferred Taxes</t>
  </si>
  <si>
    <t>Net Asset Balance (rate base)</t>
  </si>
  <si>
    <t>Avg. Asset Balance</t>
  </si>
  <si>
    <t>Calculation of Return</t>
  </si>
  <si>
    <t>Debt Return</t>
  </si>
  <si>
    <t>Debt Ratio</t>
  </si>
  <si>
    <t>Preferred Return</t>
  </si>
  <si>
    <t>Preferred Ratio</t>
  </si>
  <si>
    <t>Equity Return</t>
  </si>
  <si>
    <t>Equity Ratio</t>
  </si>
  <si>
    <t>Overall Return</t>
  </si>
  <si>
    <t>Return on Debt</t>
  </si>
  <si>
    <t>Return on Equity and Preferred</t>
  </si>
  <si>
    <t xml:space="preserve">     Total Return</t>
  </si>
  <si>
    <t>Gas Plant</t>
  </si>
  <si>
    <t>Depreciation Expense (30 Yr)</t>
  </si>
  <si>
    <t>Deferred Taxes</t>
  </si>
  <si>
    <t>Tax Depreciation</t>
  </si>
  <si>
    <t>Book Depreciation &amp; Amort</t>
  </si>
  <si>
    <t xml:space="preserve">     Total Differences</t>
  </si>
  <si>
    <t>Income Tax Rate</t>
  </si>
  <si>
    <t>Income Taxes</t>
  </si>
  <si>
    <t>Return on rate base</t>
  </si>
  <si>
    <t>Less:   Debt return</t>
  </si>
  <si>
    <t>Adjusted Taxable Equity return</t>
  </si>
  <si>
    <t>Federal Tax Rate/(1-Fed. Tax Rate)</t>
  </si>
  <si>
    <t xml:space="preserve">     Federal Income Tax</t>
  </si>
  <si>
    <t xml:space="preserve">     Total Federal Income Tax</t>
  </si>
  <si>
    <t>State Tax. Inc.(Eq.Ret.+Fed. Inc.Tax)</t>
  </si>
  <si>
    <t>State Tax Rate/(1-State Tax Rate)</t>
  </si>
  <si>
    <t xml:space="preserve">     State Income Tax</t>
  </si>
  <si>
    <t>Total Income Taxes</t>
  </si>
  <si>
    <t>Tax Basis</t>
  </si>
  <si>
    <t>Tax Depr. Rate 15 yr 200% DDB</t>
  </si>
  <si>
    <t>Depreciation Expense (30 Yr SL)</t>
  </si>
  <si>
    <t>Depreciation Expense</t>
  </si>
  <si>
    <t>QUESTION 9</t>
  </si>
  <si>
    <t>QUESTION 10</t>
  </si>
  <si>
    <t>QUESTION 11</t>
  </si>
  <si>
    <t xml:space="preserve">A.  PG&amp;E is working to complete the detailed cost of service and its supporting information </t>
  </si>
  <si>
    <t xml:space="preserve">     and will provide parties with this information as soon as it is available. </t>
  </si>
  <si>
    <t xml:space="preserve">Q. What are the detailed changes in O&amp;M and A&amp;G costs from 1999 to 2003? </t>
  </si>
  <si>
    <t>($/Dth)</t>
  </si>
  <si>
    <t xml:space="preserve">GA II Rate Design and Cost of Service </t>
  </si>
  <si>
    <t>Follow up Question/Answer to October 12, 2000, Workshop</t>
  </si>
  <si>
    <t xml:space="preserve">Q. What would backbone transmission rates be if calculated using the 1999 </t>
  </si>
  <si>
    <t xml:space="preserve">    actual load factors?</t>
  </si>
  <si>
    <t xml:space="preserve">     Gas Accord?</t>
  </si>
  <si>
    <t xml:space="preserve">Holding company costs represent about 8% of recorded 1999 utility A&amp;G costs of about $640 million. </t>
  </si>
  <si>
    <t>allocation of holding company costs.</t>
  </si>
  <si>
    <t xml:space="preserve">Holding company costs are allocated to the utility and other subsidiaries using an </t>
  </si>
  <si>
    <t xml:space="preserve">approach approved by the CPUC in the Holding Company audit proceeding.   In PG&amp;E's </t>
  </si>
  <si>
    <t xml:space="preserve">1999 GRC, the CPUC determined that certain holding company costs benefit ratepayers </t>
  </si>
  <si>
    <t>and should be included in the utility revenue requirement.  For example, at PG&amp;E, the Tax,</t>
  </si>
  <si>
    <t>Insurance, and Internal Audit Departments are located in the holding company, not in the</t>
  </si>
  <si>
    <t xml:space="preserve">utility.  When these departments provide vital services to the utility, the cost of those </t>
  </si>
  <si>
    <t>services are properly charged to the utility.</t>
  </si>
  <si>
    <t xml:space="preserve">A.  Yes.  The estimated A&amp;G expense in the Gas Accord II cost of service includes an </t>
  </si>
  <si>
    <t xml:space="preserve">PG&amp;E's 2003 estimate of holding company A&amp;G expenses for the Gas Accord II cost of </t>
  </si>
  <si>
    <t>service was derived as follows:</t>
  </si>
  <si>
    <t xml:space="preserve">1.  A 1999 base forecast was developed using recorded adjusted 1999 holding company </t>
  </si>
  <si>
    <t xml:space="preserve">2   The utility portion of the forecasted increase in holding company spending in 2000 </t>
  </si>
  <si>
    <t xml:space="preserve">3.  The utility portion of holding company costs was then unbundled to allocate 8.3% or </t>
  </si>
  <si>
    <t xml:space="preserve">$5.5 million (in 1999 dollars) to the Gas Transmission and Storage Unbundled Cost Category.  </t>
  </si>
  <si>
    <t xml:space="preserve">Q. Why did the 1999 GRC continue to allocate costs to fossil plants, despite divestiture?  </t>
  </si>
  <si>
    <t xml:space="preserve">with the new owners of the fossil and geothermal power plants expire before PG&amp;E can apply to the </t>
  </si>
  <si>
    <t xml:space="preserve">CPUC to reallocate the common costs previously allocated to those sold power plants.  These O&amp;M </t>
  </si>
  <si>
    <t xml:space="preserve">contracts will expire in 2000 and 2001.  PG&amp;E will then apply to reallocate the A&amp;G expenses and </t>
  </si>
  <si>
    <t xml:space="preserve">common plant.  PG&amp;E expects that the CPUC will determine the reallocation by 2003.  Thus, PG&amp;E </t>
  </si>
  <si>
    <t xml:space="preserve">has included the reallocated common costs in the Accord II cost of service. </t>
  </si>
  <si>
    <t xml:space="preserve">A.  The 1999 GRC and other CPUC decisions require PG&amp;E to wait until the two-year O&amp;M contracts </t>
  </si>
  <si>
    <t>QUESTION 12</t>
  </si>
  <si>
    <t>Q. How would the allocation of Local Transmission costs to core and noncore customers</t>
  </si>
  <si>
    <t xml:space="preserve">Q.  Is corporate (holding company) A&amp;G included in the utility A&amp;G cost? </t>
  </si>
  <si>
    <t>Q. Does PG&amp;E expect to receive Emission Reduction Credits for NOx retrofit investments on L400/L401?</t>
  </si>
  <si>
    <t>COLD YEAR-BASED</t>
  </si>
  <si>
    <t>AVERAGE YEAR-BASED</t>
  </si>
  <si>
    <t xml:space="preserve">          - SMUD volumes and capacity included</t>
  </si>
  <si>
    <t xml:space="preserve">Illustrative Cost of Service </t>
  </si>
  <si>
    <t xml:space="preserve">Daily Transport </t>
  </si>
  <si>
    <t xml:space="preserve">Q. Please provide the detailed cost of service analysis to support the cumulative annual cost of </t>
  </si>
  <si>
    <t xml:space="preserve">     investing in increased Local Transmission reliability (as discussed in the September 27 </t>
  </si>
  <si>
    <t xml:space="preserve">     and October 12 workshops).</t>
  </si>
  <si>
    <t xml:space="preserve">    and October 12 workshops).</t>
  </si>
  <si>
    <t>HIGH CASE - Option 1 &amp; 2 - Local Transmission Reliability Investments</t>
  </si>
  <si>
    <t>LOW CASE - Option 2 - Other Backbone / Storage Reliability Investments</t>
  </si>
  <si>
    <t>HIGH CASE - Option 2 - Other Backbone/Storage Reliability Investments</t>
  </si>
  <si>
    <t xml:space="preserve">     investing in increased supply reliability (as discussed in the September 27 </t>
  </si>
  <si>
    <t xml:space="preserve">A. The detailed cost of service for the low and high cases of the supply reliability investments </t>
  </si>
  <si>
    <t xml:space="preserve">     follow:</t>
  </si>
  <si>
    <t>Cold Year Winter Season (Nov-March)</t>
  </si>
  <si>
    <t>Cold Year - Annual</t>
  </si>
  <si>
    <t>Average Year January</t>
  </si>
  <si>
    <t>A.  2003 Status Quo</t>
  </si>
  <si>
    <t>B.  2003 - Actual Load Factor</t>
  </si>
  <si>
    <t xml:space="preserve">     Difference from A</t>
  </si>
  <si>
    <t xml:space="preserve">     Path Specific </t>
  </si>
  <si>
    <t>C.  2003 - Actual Load Factor</t>
  </si>
  <si>
    <t>2003 Preliminary Rates:</t>
  </si>
  <si>
    <t xml:space="preserve">     change if it were based on some allocation other than Cold Year Winter January?</t>
  </si>
  <si>
    <t>GAS ACCORD I - Local Transmission Allocation</t>
  </si>
  <si>
    <t>Average Year (Equal cents per therm)</t>
  </si>
  <si>
    <t>OTHER ALLOCATORS:</t>
  </si>
  <si>
    <t>A.</t>
  </si>
  <si>
    <t>Annual Average (MDth)</t>
  </si>
  <si>
    <t>Cold Winter Day (in Average Year)</t>
  </si>
  <si>
    <t xml:space="preserve">A. No. </t>
  </si>
  <si>
    <t xml:space="preserve">    Emission Reduction Credits (ERCs) are applicable only to voluntary upgrades </t>
  </si>
  <si>
    <t xml:space="preserve">    to reduce emissions. PG&amp;E will invest in L400/L401 retrofits to comply with local, state </t>
  </si>
  <si>
    <t xml:space="preserve">    and federal regulations therefore the credits for voluntary investments will not apply. </t>
  </si>
  <si>
    <t>costs billed to PG&amp;E ($49.9 million).</t>
  </si>
  <si>
    <t>company costs allocated to the utility ($65.6 million in 1999 dollars).</t>
  </si>
  <si>
    <t xml:space="preserve">($15.6 million) was added to the 1999 base and then escalated to derive a 2003 forecast for holding </t>
  </si>
  <si>
    <t xml:space="preserve">Notes: - Scheduled daily transport volumes include on-system and off-system firm, </t>
  </si>
  <si>
    <t xml:space="preserve">A. Using daily transport volumes taken from Table 2 of the Gas Accord II Data Book and </t>
  </si>
  <si>
    <t xml:space="preserve">    1999 actual load factors are as follows:</t>
  </si>
  <si>
    <t xml:space="preserve">    annual firm capacities taken from the Gas Accord Settlement Agreement, page 17, </t>
  </si>
  <si>
    <t xml:space="preserve">            as-available and market center activity </t>
  </si>
  <si>
    <t xml:space="preserve">     the various rate scenarios are as follows:</t>
  </si>
  <si>
    <t xml:space="preserve">     87.5 percent Load Factor</t>
  </si>
  <si>
    <t>95 % LF</t>
  </si>
  <si>
    <t>56% LF</t>
  </si>
  <si>
    <t>74% LF</t>
  </si>
  <si>
    <t xml:space="preserve">     79 percent average</t>
  </si>
  <si>
    <t xml:space="preserve">Q. How much of Line 401 costs are phased into on-system rates during each year of the </t>
  </si>
  <si>
    <t xml:space="preserve">A.  Using the 2003 cost of service presented at the October 12 Workshop and Gas Accord I </t>
  </si>
  <si>
    <t xml:space="preserve">     different levels of phase-in are:</t>
  </si>
  <si>
    <t xml:space="preserve">     rate design assumptions (other than the amount of Line 401 phase-in), the rates for </t>
  </si>
  <si>
    <t xml:space="preserve">Note: The Baja and Silverado path rates change because the different amounts of phase-in </t>
  </si>
  <si>
    <t xml:space="preserve">         result in slightly different allocations of common backbone costs to the various paths.</t>
  </si>
  <si>
    <t>Average Year Winter Season (Nov-March)</t>
  </si>
  <si>
    <t>($ Thousands)</t>
  </si>
  <si>
    <t>($Thousands)</t>
  </si>
  <si>
    <t>Percentage</t>
  </si>
  <si>
    <t xml:space="preserve"> Allocation</t>
  </si>
  <si>
    <r>
      <t>Marginal Cost Revenues</t>
    </r>
    <r>
      <rPr>
        <u/>
        <vertAlign val="superscript"/>
        <sz val="10"/>
        <rFont val="Arial"/>
        <family val="2"/>
      </rPr>
      <t>(1)</t>
    </r>
    <r>
      <rPr>
        <u/>
        <sz val="10"/>
        <rFont val="Arial"/>
        <family val="2"/>
      </rPr>
      <t xml:space="preserve"> </t>
    </r>
  </si>
  <si>
    <r>
      <t xml:space="preserve">CURRENT ALLOCATORS </t>
    </r>
    <r>
      <rPr>
        <b/>
        <vertAlign val="superscript"/>
        <sz val="10"/>
        <rFont val="Arial"/>
        <family val="2"/>
      </rPr>
      <t>(2)</t>
    </r>
  </si>
  <si>
    <r>
      <t xml:space="preserve">Cold Year Coincident Peak Month (January) </t>
    </r>
    <r>
      <rPr>
        <vertAlign val="superscript"/>
        <sz val="10"/>
        <rFont val="Arial"/>
        <family val="2"/>
      </rPr>
      <t>(3)</t>
    </r>
  </si>
  <si>
    <r>
      <t xml:space="preserve">1 in 4 COLD WINTER DAY (38 degrees) </t>
    </r>
    <r>
      <rPr>
        <vertAlign val="superscript"/>
        <sz val="10"/>
        <rFont val="Arial"/>
        <family val="2"/>
      </rPr>
      <t>(4)</t>
    </r>
  </si>
  <si>
    <t>(2) Marginal demand measures based on 2000 BCAP Settlement Agreement</t>
  </si>
  <si>
    <t>(3) Currently adopted method of allocating local transmission marginal cost revenues.</t>
  </si>
  <si>
    <t>(4) Based on data presented at September 27, 2000, Reliability Workshop</t>
  </si>
  <si>
    <t>(1) Scaled equalized 2 year marginal cost revenues used to allocate local transmission costs, consistent</t>
  </si>
  <si>
    <t>with 1995 BCAP Decision (D. 95-12-053).</t>
  </si>
  <si>
    <t>Book Depreciation</t>
  </si>
  <si>
    <t>Note:</t>
  </si>
  <si>
    <t>The cost of service for reliability investments was developed on a simplified,</t>
  </si>
  <si>
    <t xml:space="preserve">incremental basis.  Capital costs do not include AFUDC or Section 263a interest. </t>
  </si>
  <si>
    <t>Cost of Service does not reflect an allocation of utility common costs or overhead.</t>
  </si>
  <si>
    <t>Assumptions:</t>
  </si>
  <si>
    <t>Weight</t>
  </si>
  <si>
    <t>Rate</t>
  </si>
  <si>
    <t>ROE</t>
  </si>
  <si>
    <t>Return</t>
  </si>
  <si>
    <t>Federal Income Tax Rate</t>
  </si>
  <si>
    <t>Combined</t>
  </si>
  <si>
    <t>O&amp;M  (% of initial plant)</t>
  </si>
  <si>
    <t>Inflation rate</t>
  </si>
  <si>
    <t>Depreciation Rate (30 Yr Life)</t>
  </si>
  <si>
    <t>Property Tax Rate (on net plant)</t>
  </si>
  <si>
    <t>reliability investments follow:</t>
  </si>
  <si>
    <t>A. The detailed cost of service for the low and high cases of the local transmission</t>
  </si>
  <si>
    <t>O&amp;M  (assumed % of initial plant)</t>
  </si>
  <si>
    <t xml:space="preserve">     What plant additions and retirements are forecast for 1999 to 2003?</t>
  </si>
  <si>
    <t>Assumes full year rather than mid-year convention for book and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</si>
</sst>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0.000_);\(0.000\)"/>
    <numFmt numFmtId="167" formatCode="&quot;$&quot;#,##0"/>
    <numFmt numFmtId="170" formatCode="#,##0.000000_);\(#,##0.000000\)"/>
    <numFmt numFmtId="171" formatCode="0.000%"/>
    <numFmt numFmtId="173" formatCode="_(* #,##0_);_(* \(#,##0\);_(* &quot;-&quot;??_);_(@_)"/>
    <numFmt numFmtId="174" formatCode="0.000"/>
  </numFmts>
  <fonts count="18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name val="Arial"/>
      <family val="2"/>
    </font>
    <font>
      <u/>
      <vertAlign val="superscript"/>
      <sz val="10"/>
      <name val="Arial"/>
      <family val="2"/>
    </font>
    <font>
      <b/>
      <sz val="12"/>
      <name val="Arial"/>
      <family val="2"/>
    </font>
    <font>
      <sz val="11"/>
      <name val="Arial"/>
    </font>
    <font>
      <sz val="11"/>
      <color indexed="8"/>
      <name val="Arial MT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10" fontId="3" fillId="0" borderId="0" xfId="0" applyNumberFormat="1" applyFont="1" applyBorder="1"/>
    <xf numFmtId="10" fontId="3" fillId="0" borderId="4" xfId="0" applyNumberFormat="1" applyFont="1" applyBorder="1"/>
    <xf numFmtId="10" fontId="3" fillId="0" borderId="0" xfId="0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3" fillId="0" borderId="8" xfId="0" applyFont="1" applyBorder="1" applyAlignment="1">
      <alignment horizontal="centerContinuous" vertical="top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3" fontId="3" fillId="0" borderId="0" xfId="0" applyNumberFormat="1" applyFont="1" applyBorder="1"/>
    <xf numFmtId="3" fontId="3" fillId="0" borderId="13" xfId="0" applyNumberFormat="1" applyFont="1" applyBorder="1"/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3" fillId="0" borderId="8" xfId="0" applyFont="1" applyBorder="1" applyAlignment="1">
      <alignment horizontal="centerContinuous"/>
    </xf>
    <xf numFmtId="0" fontId="3" fillId="0" borderId="9" xfId="0" applyFont="1" applyBorder="1"/>
    <xf numFmtId="0" fontId="3" fillId="0" borderId="10" xfId="0" applyFont="1" applyBorder="1"/>
    <xf numFmtId="0" fontId="3" fillId="0" borderId="9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5" xfId="0" applyFont="1" applyBorder="1" applyAlignment="1">
      <alignment horizontal="right"/>
    </xf>
    <xf numFmtId="165" fontId="3" fillId="0" borderId="0" xfId="1" applyNumberFormat="1" applyFont="1" applyBorder="1" applyAlignment="1">
      <alignment horizontal="right" vertical="center"/>
    </xf>
    <xf numFmtId="165" fontId="3" fillId="0" borderId="4" xfId="1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/>
    <xf numFmtId="9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0" borderId="4" xfId="1" applyNumberFormat="1" applyFont="1" applyBorder="1"/>
    <xf numFmtId="165" fontId="3" fillId="0" borderId="0" xfId="1" applyNumberFormat="1" applyFont="1" applyBorder="1"/>
    <xf numFmtId="165" fontId="3" fillId="0" borderId="5" xfId="1" applyNumberFormat="1" applyFont="1" applyBorder="1" applyAlignment="1"/>
    <xf numFmtId="165" fontId="3" fillId="0" borderId="0" xfId="1" applyNumberFormat="1" applyFont="1" applyBorder="1" applyAlignment="1"/>
    <xf numFmtId="165" fontId="3" fillId="0" borderId="4" xfId="1" applyNumberFormat="1" applyFont="1" applyBorder="1" applyAlignment="1"/>
    <xf numFmtId="165" fontId="2" fillId="0" borderId="6" xfId="1" applyNumberFormat="1" applyFont="1" applyBorder="1" applyAlignment="1"/>
    <xf numFmtId="165" fontId="2" fillId="0" borderId="7" xfId="1" applyNumberFormat="1" applyFont="1" applyBorder="1" applyAlignment="1"/>
    <xf numFmtId="165" fontId="2" fillId="0" borderId="8" xfId="1" applyNumberFormat="1" applyFont="1" applyBorder="1" applyAlignme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6" fillId="0" borderId="0" xfId="0" applyFont="1"/>
    <xf numFmtId="164" fontId="0" fillId="0" borderId="0" xfId="2" applyNumberFormat="1" applyFont="1"/>
    <xf numFmtId="0" fontId="3" fillId="0" borderId="0" xfId="0" applyFont="1" applyAlignment="1">
      <alignment horizontal="center"/>
    </xf>
    <xf numFmtId="174" fontId="3" fillId="0" borderId="0" xfId="0" applyNumberFormat="1" applyFont="1" applyBorder="1"/>
    <xf numFmtId="0" fontId="3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9" fillId="0" borderId="0" xfId="0" applyFont="1" applyAlignment="1" applyProtection="1">
      <alignment horizontal="centerContinuous"/>
    </xf>
    <xf numFmtId="0" fontId="9" fillId="0" borderId="0" xfId="0" applyFont="1" applyProtection="1"/>
    <xf numFmtId="7" fontId="9" fillId="0" borderId="0" xfId="0" applyNumberFormat="1" applyFont="1" applyProtection="1"/>
    <xf numFmtId="0" fontId="8" fillId="0" borderId="0" xfId="0" applyFont="1" applyAlignment="1" applyProtection="1">
      <alignment horizontal="center"/>
    </xf>
    <xf numFmtId="7" fontId="9" fillId="0" borderId="14" xfId="0" applyNumberFormat="1" applyFont="1" applyBorder="1" applyProtection="1"/>
    <xf numFmtId="7" fontId="8" fillId="0" borderId="0" xfId="0" applyNumberFormat="1" applyFont="1" applyProtection="1"/>
    <xf numFmtId="5" fontId="9" fillId="0" borderId="0" xfId="0" applyNumberFormat="1" applyFont="1" applyProtection="1"/>
    <xf numFmtId="37" fontId="9" fillId="0" borderId="0" xfId="0" applyNumberFormat="1" applyFont="1" applyProtection="1"/>
    <xf numFmtId="37" fontId="9" fillId="0" borderId="15" xfId="0" applyNumberFormat="1" applyFont="1" applyBorder="1" applyProtection="1"/>
    <xf numFmtId="5" fontId="9" fillId="0" borderId="16" xfId="0" applyNumberFormat="1" applyFont="1" applyBorder="1" applyProtection="1"/>
    <xf numFmtId="5" fontId="9" fillId="0" borderId="0" xfId="0" applyNumberFormat="1" applyFont="1" applyBorder="1" applyProtection="1"/>
    <xf numFmtId="0" fontId="8" fillId="0" borderId="0" xfId="0" applyFont="1" applyProtection="1"/>
    <xf numFmtId="0" fontId="10" fillId="0" borderId="0" xfId="0" applyFont="1" applyProtection="1"/>
    <xf numFmtId="10" fontId="9" fillId="0" borderId="0" xfId="0" applyNumberFormat="1" applyFont="1" applyProtection="1"/>
    <xf numFmtId="10" fontId="9" fillId="0" borderId="15" xfId="0" applyNumberFormat="1" applyFont="1" applyBorder="1" applyProtection="1"/>
    <xf numFmtId="10" fontId="9" fillId="0" borderId="16" xfId="0" applyNumberFormat="1" applyFont="1" applyBorder="1" applyProtection="1"/>
    <xf numFmtId="37" fontId="9" fillId="0" borderId="7" xfId="0" applyNumberFormat="1" applyFont="1" applyBorder="1" applyProtection="1"/>
    <xf numFmtId="37" fontId="9" fillId="0" borderId="16" xfId="0" applyNumberFormat="1" applyFont="1" applyBorder="1" applyProtection="1"/>
    <xf numFmtId="170" fontId="9" fillId="0" borderId="0" xfId="0" applyNumberFormat="1" applyFont="1" applyProtection="1"/>
    <xf numFmtId="171" fontId="9" fillId="0" borderId="15" xfId="0" applyNumberFormat="1" applyFont="1" applyBorder="1" applyProtection="1"/>
    <xf numFmtId="37" fontId="9" fillId="0" borderId="0" xfId="0" applyNumberFormat="1" applyFont="1" applyBorder="1" applyProtection="1"/>
    <xf numFmtId="0" fontId="9" fillId="0" borderId="0" xfId="0" applyFont="1" applyBorder="1" applyProtection="1"/>
    <xf numFmtId="7" fontId="9" fillId="0" borderId="0" xfId="0" applyNumberFormat="1" applyFont="1" applyBorder="1" applyProtection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vertical="top" wrapText="1"/>
    </xf>
    <xf numFmtId="173" fontId="4" fillId="0" borderId="0" xfId="1" applyNumberFormat="1" applyFont="1"/>
    <xf numFmtId="43" fontId="3" fillId="0" borderId="0" xfId="0" applyNumberFormat="1" applyFont="1"/>
    <xf numFmtId="9" fontId="3" fillId="0" borderId="7" xfId="2" applyNumberFormat="1" applyFont="1" applyBorder="1"/>
    <xf numFmtId="9" fontId="3" fillId="0" borderId="17" xfId="2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18" xfId="0" applyFont="1" applyBorder="1"/>
    <xf numFmtId="0" fontId="3" fillId="0" borderId="19" xfId="0" applyFont="1" applyBorder="1"/>
    <xf numFmtId="0" fontId="3" fillId="0" borderId="18" xfId="0" applyFont="1" applyBorder="1" applyAlignment="1">
      <alignment horizontal="right"/>
    </xf>
    <xf numFmtId="165" fontId="3" fillId="0" borderId="20" xfId="0" applyNumberFormat="1" applyFont="1" applyBorder="1" applyAlignment="1">
      <alignment horizontal="right"/>
    </xf>
    <xf numFmtId="165" fontId="3" fillId="0" borderId="19" xfId="0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 vertical="center"/>
    </xf>
    <xf numFmtId="165" fontId="3" fillId="0" borderId="19" xfId="1" applyNumberFormat="1" applyFont="1" applyBorder="1" applyAlignment="1">
      <alignment horizontal="right" vertical="center"/>
    </xf>
    <xf numFmtId="0" fontId="13" fillId="0" borderId="0" xfId="0" applyFont="1"/>
    <xf numFmtId="10" fontId="9" fillId="0" borderId="7" xfId="0" applyNumberFormat="1" applyFont="1" applyBorder="1" applyProtection="1"/>
    <xf numFmtId="0" fontId="3" fillId="0" borderId="0" xfId="0" applyFont="1" applyAlignment="1">
      <alignment vertical="top"/>
    </xf>
    <xf numFmtId="0" fontId="9" fillId="0" borderId="0" xfId="0" applyFont="1" applyAlignment="1" applyProtection="1">
      <alignment horizontal="center"/>
    </xf>
    <xf numFmtId="6" fontId="4" fillId="0" borderId="0" xfId="0" applyNumberFormat="1" applyFont="1"/>
    <xf numFmtId="164" fontId="4" fillId="0" borderId="21" xfId="2" applyNumberFormat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21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4" fillId="0" borderId="0" xfId="0" quotePrefix="1" applyFont="1"/>
    <xf numFmtId="37" fontId="9" fillId="0" borderId="22" xfId="0" applyNumberFormat="1" applyFont="1" applyBorder="1" applyProtection="1"/>
    <xf numFmtId="0" fontId="1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Continuous"/>
    </xf>
    <xf numFmtId="0" fontId="16" fillId="0" borderId="0" xfId="0" applyFont="1"/>
    <xf numFmtId="0" fontId="16" fillId="0" borderId="0" xfId="0" applyFont="1" applyAlignment="1">
      <alignment horizontal="center"/>
    </xf>
    <xf numFmtId="10" fontId="16" fillId="0" borderId="0" xfId="2" applyNumberFormat="1" applyFont="1" applyAlignment="1">
      <alignment horizontal="center"/>
    </xf>
    <xf numFmtId="10" fontId="16" fillId="0" borderId="7" xfId="2" applyNumberFormat="1" applyFont="1" applyBorder="1" applyAlignment="1">
      <alignment horizontal="center"/>
    </xf>
    <xf numFmtId="10" fontId="16" fillId="0" borderId="23" xfId="0" applyNumberFormat="1" applyFont="1" applyBorder="1" applyAlignment="1">
      <alignment horizontal="center"/>
    </xf>
    <xf numFmtId="10" fontId="17" fillId="0" borderId="0" xfId="2" applyNumberFormat="1" applyFont="1" applyBorder="1" applyProtection="1"/>
    <xf numFmtId="10" fontId="16" fillId="0" borderId="0" xfId="2" applyNumberFormat="1" applyFont="1"/>
    <xf numFmtId="10" fontId="16" fillId="0" borderId="0" xfId="0" applyNumberFormat="1" applyFont="1"/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9" fillId="0" borderId="0" xfId="0" applyFont="1" applyAlignment="1" applyProtection="1">
      <alignment horizontal="center" vertical="top"/>
    </xf>
    <xf numFmtId="0" fontId="9" fillId="0" borderId="0" xfId="0" applyFont="1" applyAlignment="1" applyProtection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13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3" fillId="0" borderId="21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7"/>
  <sheetViews>
    <sheetView showGridLines="0" tabSelected="1" zoomScale="90" workbookViewId="0"/>
  </sheetViews>
  <sheetFormatPr defaultRowHeight="14.25"/>
  <cols>
    <col min="1" max="1" width="9.140625" style="2"/>
    <col min="2" max="2" width="13.42578125" style="2" customWidth="1"/>
    <col min="3" max="3" width="8.7109375" style="2" customWidth="1"/>
    <col min="4" max="4" width="10.5703125" style="2" customWidth="1"/>
    <col min="5" max="5" width="9.140625" style="2"/>
    <col min="6" max="6" width="8.7109375" style="2" customWidth="1"/>
    <col min="7" max="7" width="9.42578125" style="2" customWidth="1"/>
    <col min="8" max="8" width="10.5703125" style="2" customWidth="1"/>
    <col min="9" max="9" width="9.42578125" style="2" customWidth="1"/>
    <col min="10" max="16384" width="9.140625" style="2"/>
  </cols>
  <sheetData>
    <row r="2" spans="1:9" ht="15">
      <c r="A2" s="148" t="s">
        <v>121</v>
      </c>
      <c r="B2" s="148"/>
      <c r="C2" s="148"/>
      <c r="D2" s="148"/>
      <c r="E2" s="148"/>
      <c r="F2" s="148"/>
      <c r="G2" s="148"/>
      <c r="H2" s="148"/>
      <c r="I2" s="148"/>
    </row>
    <row r="3" spans="1:9" ht="15">
      <c r="A3" s="148" t="s">
        <v>122</v>
      </c>
      <c r="B3" s="148"/>
      <c r="C3" s="148"/>
      <c r="D3" s="148"/>
      <c r="E3" s="148"/>
      <c r="F3" s="148"/>
      <c r="G3" s="148"/>
      <c r="H3" s="148"/>
      <c r="I3" s="148"/>
    </row>
    <row r="4" spans="1:9" ht="15">
      <c r="A4" s="1"/>
      <c r="B4" s="1"/>
      <c r="C4" s="1"/>
      <c r="D4" s="1"/>
      <c r="E4" s="1"/>
      <c r="F4" s="1"/>
      <c r="G4" s="1"/>
      <c r="H4" s="1"/>
      <c r="I4" s="1"/>
    </row>
    <row r="6" spans="1:9" ht="15" customHeight="1">
      <c r="A6" s="3" t="s">
        <v>34</v>
      </c>
    </row>
    <row r="7" spans="1:9" ht="15" customHeight="1">
      <c r="A7" s="2" t="s">
        <v>14</v>
      </c>
    </row>
    <row r="8" spans="1:9" ht="15" customHeight="1">
      <c r="A8" s="2" t="s">
        <v>15</v>
      </c>
    </row>
    <row r="9" spans="1:9" ht="15" customHeight="1"/>
    <row r="10" spans="1:9" ht="15" customHeight="1">
      <c r="A10" s="2" t="s">
        <v>16</v>
      </c>
    </row>
    <row r="11" spans="1:9" ht="15" customHeight="1">
      <c r="A11" s="2" t="s">
        <v>17</v>
      </c>
    </row>
    <row r="12" spans="1:9" ht="15" customHeight="1"/>
    <row r="13" spans="1:9" ht="15" customHeight="1">
      <c r="A13" s="151" t="s">
        <v>0</v>
      </c>
      <c r="B13" s="152"/>
      <c r="C13" s="152"/>
      <c r="D13" s="152"/>
      <c r="E13" s="152"/>
      <c r="F13" s="152"/>
      <c r="G13" s="152"/>
      <c r="H13" s="152"/>
      <c r="I13" s="153"/>
    </row>
    <row r="14" spans="1:9" ht="15" customHeight="1">
      <c r="A14" s="154"/>
      <c r="B14" s="149"/>
      <c r="C14" s="149"/>
      <c r="D14" s="149"/>
      <c r="E14" s="149"/>
      <c r="F14" s="149"/>
      <c r="G14" s="149"/>
      <c r="H14" s="149"/>
      <c r="I14" s="150"/>
    </row>
    <row r="15" spans="1:9" ht="15" customHeight="1">
      <c r="A15" s="9"/>
      <c r="B15" s="10"/>
      <c r="C15" s="10"/>
      <c r="D15" s="10"/>
      <c r="E15" s="10"/>
      <c r="F15" s="10"/>
      <c r="G15" s="10"/>
      <c r="H15" s="10"/>
      <c r="I15" s="11"/>
    </row>
    <row r="16" spans="1:9" ht="15" customHeight="1">
      <c r="A16" s="9"/>
      <c r="B16" s="10"/>
      <c r="C16" s="149" t="s">
        <v>1</v>
      </c>
      <c r="D16" s="149"/>
      <c r="E16" s="149"/>
      <c r="F16" s="10"/>
      <c r="G16" s="149" t="s">
        <v>5</v>
      </c>
      <c r="H16" s="149"/>
      <c r="I16" s="150"/>
    </row>
    <row r="17" spans="1:9" ht="15" customHeight="1">
      <c r="A17" s="9"/>
      <c r="B17" s="10"/>
      <c r="C17" s="7" t="s">
        <v>2</v>
      </c>
      <c r="D17" s="7" t="s">
        <v>3</v>
      </c>
      <c r="E17" s="7" t="s">
        <v>4</v>
      </c>
      <c r="F17" s="10"/>
      <c r="G17" s="7" t="s">
        <v>2</v>
      </c>
      <c r="H17" s="7" t="s">
        <v>6</v>
      </c>
      <c r="I17" s="8" t="s">
        <v>4</v>
      </c>
    </row>
    <row r="18" spans="1:9" ht="15" customHeight="1">
      <c r="A18" s="9"/>
      <c r="B18" s="10"/>
      <c r="C18" s="10"/>
      <c r="D18" s="10"/>
      <c r="E18" s="10"/>
      <c r="F18" s="10"/>
      <c r="G18" s="10"/>
      <c r="H18" s="10"/>
      <c r="I18" s="11"/>
    </row>
    <row r="19" spans="1:9" ht="15" customHeight="1">
      <c r="A19" s="9" t="s">
        <v>7</v>
      </c>
      <c r="B19" s="10"/>
      <c r="C19" s="12">
        <v>0.46200000000000002</v>
      </c>
      <c r="D19" s="12">
        <v>5.8000000000000003E-2</v>
      </c>
      <c r="E19" s="12">
        <v>0.48</v>
      </c>
      <c r="F19" s="12"/>
      <c r="G19" s="12">
        <v>7.2599999999999998E-2</v>
      </c>
      <c r="H19" s="12">
        <v>6.6000000000000003E-2</v>
      </c>
      <c r="I19" s="13">
        <v>0.11219999999999999</v>
      </c>
    </row>
    <row r="20" spans="1:9" ht="15" customHeight="1">
      <c r="A20" s="9" t="s">
        <v>8</v>
      </c>
      <c r="B20" s="10"/>
      <c r="C20" s="12">
        <v>0.46200000000000002</v>
      </c>
      <c r="D20" s="12">
        <v>5.8000000000000003E-2</v>
      </c>
      <c r="E20" s="12">
        <v>0.48</v>
      </c>
      <c r="F20" s="12"/>
      <c r="G20" s="12">
        <v>7.4099999999999999E-2</v>
      </c>
      <c r="H20" s="12">
        <v>6.5600000000000006E-2</v>
      </c>
      <c r="I20" s="13">
        <v>0.124</v>
      </c>
    </row>
    <row r="21" spans="1:9" ht="15" customHeight="1">
      <c r="A21" s="9"/>
      <c r="B21" s="10"/>
      <c r="C21" s="12"/>
      <c r="D21" s="12"/>
      <c r="E21" s="12"/>
      <c r="F21" s="12"/>
      <c r="G21" s="12"/>
      <c r="H21" s="12"/>
      <c r="I21" s="13"/>
    </row>
    <row r="22" spans="1:9" ht="15" customHeight="1">
      <c r="A22" s="9"/>
      <c r="B22" s="10"/>
      <c r="C22" s="12"/>
      <c r="D22" s="12"/>
      <c r="E22" s="12"/>
      <c r="F22" s="14" t="s">
        <v>11</v>
      </c>
      <c r="G22" s="14" t="s">
        <v>3</v>
      </c>
      <c r="H22" s="14" t="s">
        <v>4</v>
      </c>
      <c r="I22" s="15" t="s">
        <v>12</v>
      </c>
    </row>
    <row r="23" spans="1:9" ht="15" customHeight="1">
      <c r="A23" s="9" t="s">
        <v>10</v>
      </c>
      <c r="B23" s="10"/>
      <c r="C23" s="12"/>
      <c r="D23" s="12"/>
      <c r="E23" s="12"/>
      <c r="F23" s="12">
        <v>3.3500000000000002E-2</v>
      </c>
      <c r="G23" s="12">
        <v>3.8E-3</v>
      </c>
      <c r="H23" s="12">
        <v>5.3900000000000003E-2</v>
      </c>
      <c r="I23" s="13">
        <f>SUM(F23:H23)</f>
        <v>9.1200000000000003E-2</v>
      </c>
    </row>
    <row r="24" spans="1:9" ht="15" customHeight="1">
      <c r="A24" s="9" t="s">
        <v>9</v>
      </c>
      <c r="B24" s="10"/>
      <c r="C24" s="12"/>
      <c r="D24" s="12"/>
      <c r="E24" s="12"/>
      <c r="F24" s="12">
        <v>3.4200000000000001E-2</v>
      </c>
      <c r="G24" s="12">
        <v>3.8E-3</v>
      </c>
      <c r="H24" s="12">
        <v>5.9499999999999997E-2</v>
      </c>
      <c r="I24" s="13">
        <f>SUM(F24:H24)</f>
        <v>9.7500000000000003E-2</v>
      </c>
    </row>
    <row r="25" spans="1:9" ht="15" customHeight="1">
      <c r="A25" s="9" t="s">
        <v>13</v>
      </c>
      <c r="B25" s="10"/>
      <c r="C25" s="12"/>
      <c r="D25" s="12"/>
      <c r="E25" s="12"/>
      <c r="F25" s="12">
        <f>F24-F23</f>
        <v>6.9999999999999923E-4</v>
      </c>
      <c r="G25" s="12">
        <f>G24-G23</f>
        <v>0</v>
      </c>
      <c r="H25" s="12">
        <f>H24-H23</f>
        <v>5.5999999999999939E-3</v>
      </c>
      <c r="I25" s="13">
        <f>I24-I23</f>
        <v>6.3E-3</v>
      </c>
    </row>
    <row r="26" spans="1:9" ht="15" customHeight="1">
      <c r="A26" s="9"/>
      <c r="B26" s="10"/>
      <c r="C26" s="10"/>
      <c r="D26" s="10"/>
      <c r="E26" s="10"/>
      <c r="F26" s="10"/>
      <c r="G26" s="10"/>
      <c r="H26" s="10"/>
      <c r="I26" s="11"/>
    </row>
    <row r="27" spans="1:9" ht="15" customHeight="1">
      <c r="A27" s="16"/>
      <c r="B27" s="17"/>
      <c r="C27" s="17"/>
      <c r="D27" s="17"/>
      <c r="E27" s="17"/>
      <c r="F27" s="17"/>
      <c r="G27" s="17"/>
      <c r="H27" s="17"/>
      <c r="I27" s="18"/>
    </row>
    <row r="28" spans="1:9" ht="15" customHeight="1"/>
    <row r="29" spans="1:9" ht="15" customHeight="1"/>
    <row r="30" spans="1:9" ht="15" customHeight="1"/>
    <row r="31" spans="1:9" ht="15" customHeight="1"/>
    <row r="32" spans="1:9" ht="15" customHeight="1">
      <c r="A32" s="3" t="s">
        <v>35</v>
      </c>
    </row>
    <row r="33" spans="1:1" ht="15" customHeight="1">
      <c r="A33" s="2" t="s">
        <v>152</v>
      </c>
    </row>
    <row r="34" spans="1:1" ht="15" customHeight="1"/>
    <row r="35" spans="1:1" ht="15" customHeight="1"/>
    <row r="36" spans="1:1" ht="15" customHeight="1">
      <c r="A36" s="2" t="s">
        <v>184</v>
      </c>
    </row>
    <row r="37" spans="1:1" ht="15" customHeight="1">
      <c r="A37" s="2" t="s">
        <v>185</v>
      </c>
    </row>
    <row r="38" spans="1:1" ht="15" customHeight="1">
      <c r="A38" s="2" t="s">
        <v>186</v>
      </c>
    </row>
    <row r="39" spans="1:1" ht="15" customHeight="1">
      <c r="A39" s="2" t="s">
        <v>187</v>
      </c>
    </row>
    <row r="40" spans="1:1" ht="15" customHeight="1"/>
    <row r="41" spans="1:1" ht="15" customHeight="1"/>
    <row r="42" spans="1:1" ht="15" customHeight="1">
      <c r="A42" s="3" t="s">
        <v>18</v>
      </c>
    </row>
    <row r="43" spans="1:1" ht="15" customHeight="1">
      <c r="A43" s="2" t="s">
        <v>151</v>
      </c>
    </row>
    <row r="44" spans="1:1" ht="15" customHeight="1"/>
    <row r="45" spans="1:1" ht="15" customHeight="1">
      <c r="A45" s="2" t="s">
        <v>135</v>
      </c>
    </row>
    <row r="46" spans="1:1" ht="15" customHeight="1">
      <c r="A46" s="2" t="s">
        <v>127</v>
      </c>
    </row>
    <row r="47" spans="1:1" ht="15" customHeight="1"/>
    <row r="48" spans="1:1">
      <c r="A48" s="2" t="s">
        <v>128</v>
      </c>
    </row>
    <row r="49" spans="1:1">
      <c r="A49" s="2" t="s">
        <v>129</v>
      </c>
    </row>
    <row r="50" spans="1:1">
      <c r="A50" s="2" t="s">
        <v>130</v>
      </c>
    </row>
    <row r="51" spans="1:1">
      <c r="A51" s="2" t="s">
        <v>131</v>
      </c>
    </row>
    <row r="52" spans="1:1">
      <c r="A52" s="2" t="s">
        <v>132</v>
      </c>
    </row>
    <row r="53" spans="1:1">
      <c r="A53" s="2" t="s">
        <v>133</v>
      </c>
    </row>
    <row r="54" spans="1:1">
      <c r="A54" s="2" t="s">
        <v>134</v>
      </c>
    </row>
    <row r="56" spans="1:1">
      <c r="A56" s="2" t="s">
        <v>136</v>
      </c>
    </row>
    <row r="57" spans="1:1">
      <c r="A57" s="2" t="s">
        <v>137</v>
      </c>
    </row>
    <row r="58" spans="1:1">
      <c r="A58" s="2" t="s">
        <v>138</v>
      </c>
    </row>
    <row r="59" spans="1:1">
      <c r="A59" s="2" t="s">
        <v>188</v>
      </c>
    </row>
    <row r="60" spans="1:1">
      <c r="A60" s="2" t="s">
        <v>139</v>
      </c>
    </row>
    <row r="61" spans="1:1">
      <c r="A61" s="2" t="s">
        <v>190</v>
      </c>
    </row>
    <row r="62" spans="1:1">
      <c r="A62" s="2" t="s">
        <v>189</v>
      </c>
    </row>
    <row r="63" spans="1:1">
      <c r="A63" s="2" t="s">
        <v>140</v>
      </c>
    </row>
    <row r="64" spans="1:1">
      <c r="A64" s="2" t="s">
        <v>141</v>
      </c>
    </row>
    <row r="66" spans="1:1">
      <c r="A66" s="2" t="s">
        <v>126</v>
      </c>
    </row>
    <row r="69" spans="1:1" ht="15">
      <c r="A69" s="3" t="s">
        <v>32</v>
      </c>
    </row>
    <row r="70" spans="1:1">
      <c r="A70" s="2" t="s">
        <v>142</v>
      </c>
    </row>
    <row r="72" spans="1:1">
      <c r="A72" s="2" t="s">
        <v>148</v>
      </c>
    </row>
    <row r="73" spans="1:1">
      <c r="A73" s="2" t="s">
        <v>143</v>
      </c>
    </row>
    <row r="74" spans="1:1">
      <c r="A74" s="2" t="s">
        <v>144</v>
      </c>
    </row>
    <row r="75" spans="1:1">
      <c r="A75" s="2" t="s">
        <v>145</v>
      </c>
    </row>
    <row r="76" spans="1:1">
      <c r="A76" s="2" t="s">
        <v>146</v>
      </c>
    </row>
    <row r="77" spans="1:1">
      <c r="A77" s="2" t="s">
        <v>147</v>
      </c>
    </row>
  </sheetData>
  <mergeCells count="6">
    <mergeCell ref="A2:I2"/>
    <mergeCell ref="A3:I3"/>
    <mergeCell ref="C16:E16"/>
    <mergeCell ref="G16:I16"/>
    <mergeCell ref="A13:I13"/>
    <mergeCell ref="A14:I14"/>
  </mergeCells>
  <phoneticPr fontId="0" type="noConversion"/>
  <printOptions horizontalCentered="1"/>
  <pageMargins left="0.42" right="0.42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zoomScale="90" workbookViewId="0"/>
  </sheetViews>
  <sheetFormatPr defaultRowHeight="12.75"/>
  <cols>
    <col min="1" max="1" width="13.85546875" style="19" customWidth="1"/>
    <col min="2" max="2" width="14.85546875" style="19" customWidth="1"/>
    <col min="3" max="4" width="9.140625" style="19"/>
    <col min="5" max="5" width="10.42578125" style="19" customWidth="1"/>
    <col min="6" max="16384" width="9.140625" style="19"/>
  </cols>
  <sheetData>
    <row r="1" spans="1:8" ht="15">
      <c r="A1" s="3" t="s">
        <v>33</v>
      </c>
      <c r="B1" s="2"/>
      <c r="C1" s="2"/>
      <c r="D1" s="2"/>
      <c r="E1" s="2"/>
      <c r="F1" s="2"/>
      <c r="G1" s="2"/>
      <c r="H1" s="2"/>
    </row>
    <row r="2" spans="1:8" ht="14.25">
      <c r="A2" s="2" t="s">
        <v>19</v>
      </c>
      <c r="B2" s="2"/>
      <c r="C2" s="2"/>
      <c r="D2" s="2"/>
      <c r="E2" s="2"/>
      <c r="F2" s="2"/>
      <c r="G2" s="2"/>
      <c r="H2" s="2"/>
    </row>
    <row r="3" spans="1:8" ht="14.25">
      <c r="A3" s="2"/>
      <c r="B3" s="2"/>
      <c r="C3" s="2"/>
      <c r="D3" s="2"/>
      <c r="E3" s="2"/>
      <c r="F3" s="2"/>
      <c r="G3" s="2"/>
      <c r="H3" s="2"/>
    </row>
    <row r="4" spans="1:8" ht="14.25">
      <c r="A4" s="2" t="s">
        <v>192</v>
      </c>
      <c r="B4" s="2"/>
      <c r="C4" s="2"/>
      <c r="D4" s="2"/>
      <c r="E4" s="2"/>
      <c r="F4" s="2"/>
      <c r="G4" s="2"/>
      <c r="H4" s="2"/>
    </row>
    <row r="5" spans="1:8" ht="14.25">
      <c r="A5" s="2" t="s">
        <v>194</v>
      </c>
      <c r="B5" s="2"/>
      <c r="C5" s="2"/>
      <c r="D5" s="2"/>
      <c r="E5" s="2"/>
      <c r="F5" s="2"/>
      <c r="G5" s="2"/>
      <c r="H5" s="2"/>
    </row>
    <row r="6" spans="1:8" ht="14.25">
      <c r="A6" s="2" t="s">
        <v>193</v>
      </c>
      <c r="B6" s="2"/>
      <c r="C6" s="2"/>
      <c r="D6" s="2"/>
      <c r="E6" s="2"/>
      <c r="F6" s="2"/>
      <c r="G6" s="2"/>
      <c r="H6" s="2"/>
    </row>
    <row r="7" spans="1:8" ht="14.25">
      <c r="A7" s="2"/>
      <c r="B7" s="2"/>
      <c r="C7" s="2"/>
      <c r="D7" s="2"/>
      <c r="E7" s="2"/>
      <c r="F7" s="2"/>
      <c r="G7" s="2"/>
      <c r="H7" s="2"/>
    </row>
    <row r="8" spans="1:8" ht="14.25">
      <c r="A8" s="20" t="s">
        <v>20</v>
      </c>
      <c r="B8" s="21"/>
      <c r="C8" s="21"/>
      <c r="D8" s="21"/>
      <c r="E8" s="21"/>
      <c r="F8" s="22"/>
      <c r="G8" s="2"/>
      <c r="H8" s="2"/>
    </row>
    <row r="9" spans="1:8" ht="14.25">
      <c r="A9" s="23" t="s">
        <v>21</v>
      </c>
      <c r="B9" s="24"/>
      <c r="C9" s="24"/>
      <c r="D9" s="24"/>
      <c r="E9" s="24"/>
      <c r="F9" s="25"/>
      <c r="G9" s="2"/>
      <c r="H9" s="2"/>
    </row>
    <row r="10" spans="1:8" ht="15">
      <c r="A10" s="26"/>
      <c r="B10" s="27"/>
      <c r="C10" s="28" t="s">
        <v>22</v>
      </c>
      <c r="D10" s="28" t="s">
        <v>23</v>
      </c>
      <c r="E10" s="28" t="s">
        <v>24</v>
      </c>
      <c r="F10" s="29" t="s">
        <v>12</v>
      </c>
      <c r="G10" s="1"/>
      <c r="H10" s="1"/>
    </row>
    <row r="11" spans="1:8" ht="14.25">
      <c r="A11" s="30" t="s">
        <v>157</v>
      </c>
      <c r="B11" s="11"/>
      <c r="C11" s="31">
        <v>661.9424471070148</v>
      </c>
      <c r="D11" s="31">
        <v>1730.2231138824889</v>
      </c>
      <c r="E11" s="31">
        <v>147.18220793650795</v>
      </c>
      <c r="F11" s="32">
        <f>SUM(C11:E11)</f>
        <v>2539.3477689260117</v>
      </c>
      <c r="G11" s="2"/>
      <c r="H11" s="2"/>
    </row>
    <row r="12" spans="1:8" ht="14.25">
      <c r="A12" s="9" t="s">
        <v>25</v>
      </c>
      <c r="B12" s="11"/>
      <c r="C12" s="31">
        <v>1174</v>
      </c>
      <c r="D12" s="31">
        <v>1830.1949999999999</v>
      </c>
      <c r="E12" s="31">
        <v>200</v>
      </c>
      <c r="F12" s="32">
        <f>SUM(C12:E12)</f>
        <v>3204.1949999999997</v>
      </c>
      <c r="G12" s="2"/>
      <c r="H12" s="2"/>
    </row>
    <row r="13" spans="1:8" ht="14.25">
      <c r="A13" s="16" t="s">
        <v>26</v>
      </c>
      <c r="B13" s="18"/>
      <c r="C13" s="106">
        <v>0.5638351338219888</v>
      </c>
      <c r="D13" s="106">
        <v>0.94537637458439616</v>
      </c>
      <c r="E13" s="106">
        <v>0.73591103968253979</v>
      </c>
      <c r="F13" s="107">
        <f>F11/F12</f>
        <v>0.79250725031591773</v>
      </c>
      <c r="G13" s="2"/>
      <c r="H13" s="2"/>
    </row>
    <row r="14" spans="1:8" ht="8.25" customHeight="1">
      <c r="A14" s="2"/>
      <c r="B14" s="2"/>
      <c r="C14" s="2"/>
      <c r="D14" s="2"/>
      <c r="E14" s="2"/>
      <c r="F14" s="2"/>
      <c r="G14" s="2"/>
      <c r="H14" s="2"/>
    </row>
    <row r="15" spans="1:8" ht="14.25">
      <c r="A15" s="2" t="s">
        <v>191</v>
      </c>
      <c r="B15" s="2"/>
      <c r="C15" s="2"/>
      <c r="D15" s="2"/>
      <c r="E15" s="2"/>
      <c r="F15" s="2"/>
      <c r="G15" s="2"/>
      <c r="H15" s="2"/>
    </row>
    <row r="16" spans="1:8" ht="14.25">
      <c r="A16" s="2" t="s">
        <v>195</v>
      </c>
      <c r="B16" s="2"/>
      <c r="C16" s="2"/>
      <c r="D16" s="2"/>
      <c r="E16" s="2"/>
      <c r="F16" s="2"/>
      <c r="G16" s="2"/>
      <c r="H16" s="2"/>
    </row>
    <row r="17" spans="1:8" ht="14.25">
      <c r="A17" s="2" t="s">
        <v>155</v>
      </c>
      <c r="B17" s="2"/>
      <c r="C17" s="2"/>
      <c r="D17" s="2"/>
      <c r="E17" s="2"/>
      <c r="F17" s="2"/>
      <c r="G17" s="2"/>
      <c r="H17" s="2"/>
    </row>
    <row r="18" spans="1:8" ht="21.75" customHeight="1">
      <c r="A18" s="2"/>
      <c r="B18" s="2"/>
      <c r="C18" s="2"/>
      <c r="D18" s="2"/>
      <c r="E18" s="2"/>
      <c r="F18" s="2"/>
      <c r="G18" s="2"/>
      <c r="H18" s="2"/>
    </row>
    <row r="19" spans="1:8" ht="15">
      <c r="A19" s="3" t="s">
        <v>50</v>
      </c>
      <c r="B19" s="2"/>
      <c r="C19" s="2"/>
      <c r="D19" s="2"/>
      <c r="E19" s="2"/>
      <c r="F19" s="2"/>
      <c r="G19" s="2"/>
      <c r="H19" s="2"/>
    </row>
    <row r="20" spans="1:8" ht="14.25">
      <c r="A20" s="2" t="s">
        <v>123</v>
      </c>
      <c r="B20" s="2"/>
      <c r="C20" s="2"/>
      <c r="D20" s="2"/>
      <c r="E20" s="2"/>
      <c r="F20" s="2"/>
      <c r="G20" s="2"/>
      <c r="H20" s="2"/>
    </row>
    <row r="21" spans="1:8" ht="14.25">
      <c r="A21" s="2" t="s">
        <v>124</v>
      </c>
      <c r="B21" s="2"/>
      <c r="C21" s="2"/>
      <c r="D21" s="2"/>
      <c r="E21" s="2"/>
      <c r="F21" s="2"/>
      <c r="G21" s="2"/>
      <c r="H21" s="2"/>
    </row>
    <row r="22" spans="1:8" ht="14.25">
      <c r="A22" s="2"/>
      <c r="B22" s="2"/>
      <c r="C22" s="2"/>
      <c r="D22" s="2"/>
      <c r="E22" s="2"/>
      <c r="F22" s="2"/>
      <c r="G22" s="2"/>
      <c r="H22" s="2"/>
    </row>
    <row r="23" spans="1:8" ht="14.25">
      <c r="A23" s="2" t="s">
        <v>27</v>
      </c>
      <c r="B23" s="2"/>
      <c r="C23" s="2"/>
      <c r="D23" s="2"/>
      <c r="E23" s="2"/>
      <c r="F23" s="2"/>
      <c r="G23" s="2"/>
      <c r="H23" s="2"/>
    </row>
    <row r="24" spans="1:8" ht="14.25">
      <c r="A24" s="2" t="s">
        <v>196</v>
      </c>
      <c r="B24" s="2"/>
      <c r="C24" s="2"/>
      <c r="D24" s="2"/>
      <c r="E24" s="2"/>
      <c r="F24" s="2"/>
      <c r="G24" s="2"/>
      <c r="H24" s="2"/>
    </row>
    <row r="25" spans="1:8" ht="14.25">
      <c r="A25" s="2"/>
      <c r="B25" s="2"/>
      <c r="C25" s="2"/>
      <c r="D25" s="2"/>
      <c r="E25" s="2"/>
      <c r="F25" s="2"/>
      <c r="G25" s="2"/>
      <c r="H25" s="2"/>
    </row>
    <row r="26" spans="1:8" ht="14.25">
      <c r="A26" s="20" t="s">
        <v>28</v>
      </c>
      <c r="B26" s="21"/>
      <c r="C26" s="21"/>
      <c r="D26" s="21"/>
      <c r="E26" s="21"/>
      <c r="F26" s="21"/>
      <c r="G26" s="22"/>
      <c r="H26" s="2"/>
    </row>
    <row r="27" spans="1:8" ht="14.25">
      <c r="A27" s="33" t="s">
        <v>120</v>
      </c>
      <c r="B27" s="34"/>
      <c r="C27" s="34"/>
      <c r="D27" s="34"/>
      <c r="E27" s="34"/>
      <c r="F27" s="34"/>
      <c r="G27" s="35"/>
      <c r="H27" s="2"/>
    </row>
    <row r="28" spans="1:8" ht="14.25">
      <c r="A28" s="36"/>
      <c r="B28" s="37"/>
      <c r="C28" s="38" t="s">
        <v>23</v>
      </c>
      <c r="D28" s="39"/>
      <c r="E28" s="39"/>
      <c r="F28" s="28" t="s">
        <v>22</v>
      </c>
      <c r="G28" s="27" t="s">
        <v>24</v>
      </c>
      <c r="H28" s="2"/>
    </row>
    <row r="29" spans="1:8" ht="14.25">
      <c r="A29" s="9"/>
      <c r="B29" s="11"/>
      <c r="C29" s="4" t="s">
        <v>29</v>
      </c>
      <c r="D29" s="5" t="s">
        <v>30</v>
      </c>
      <c r="E29" s="5" t="s">
        <v>31</v>
      </c>
      <c r="F29" s="5"/>
      <c r="G29" s="6"/>
      <c r="H29" s="2"/>
    </row>
    <row r="30" spans="1:8" ht="14.25">
      <c r="A30" s="9" t="s">
        <v>171</v>
      </c>
      <c r="B30" s="11"/>
      <c r="C30" s="9"/>
      <c r="D30" s="10"/>
      <c r="E30" s="10"/>
      <c r="F30" s="10"/>
      <c r="G30" s="11"/>
      <c r="H30" s="2"/>
    </row>
    <row r="31" spans="1:8" ht="14.25">
      <c r="A31" s="9" t="s">
        <v>197</v>
      </c>
      <c r="B31" s="11"/>
      <c r="C31" s="40">
        <v>0.14699999999999999</v>
      </c>
      <c r="D31" s="41">
        <v>0.29699999999999999</v>
      </c>
      <c r="E31" s="41">
        <v>0.30599999999999999</v>
      </c>
      <c r="F31" s="41">
        <v>0.21</v>
      </c>
      <c r="G31" s="42">
        <v>0.159</v>
      </c>
      <c r="H31" s="2"/>
    </row>
    <row r="32" spans="1:8" ht="14.25">
      <c r="A32" s="111"/>
      <c r="B32" s="112"/>
      <c r="C32" s="113"/>
      <c r="D32" s="116"/>
      <c r="E32" s="116"/>
      <c r="F32" s="116"/>
      <c r="G32" s="117"/>
      <c r="H32" s="2"/>
    </row>
    <row r="33" spans="1:8" ht="14.25">
      <c r="A33" s="9"/>
      <c r="B33" s="11"/>
      <c r="C33" s="9"/>
      <c r="D33" s="10"/>
      <c r="E33" s="10"/>
      <c r="F33" s="10"/>
      <c r="G33" s="11"/>
      <c r="H33" s="2"/>
    </row>
    <row r="34" spans="1:8" ht="14.25">
      <c r="A34" s="9" t="s">
        <v>172</v>
      </c>
      <c r="B34" s="11"/>
      <c r="C34" s="9"/>
      <c r="D34" s="10"/>
      <c r="E34" s="10"/>
      <c r="F34" s="10"/>
      <c r="G34" s="11"/>
      <c r="H34" s="2"/>
    </row>
    <row r="35" spans="1:8" ht="14.25">
      <c r="A35" s="9" t="s">
        <v>201</v>
      </c>
      <c r="B35" s="11"/>
      <c r="C35" s="40">
        <v>0.159</v>
      </c>
      <c r="D35" s="43">
        <v>0.32200000000000001</v>
      </c>
      <c r="E35" s="43">
        <v>0.30599999999999999</v>
      </c>
      <c r="F35" s="43">
        <v>0.22700000000000001</v>
      </c>
      <c r="G35" s="44">
        <v>0.16900000000000001</v>
      </c>
      <c r="H35" s="2"/>
    </row>
    <row r="36" spans="1:8" ht="14.25">
      <c r="A36" s="9"/>
      <c r="B36" s="11"/>
      <c r="C36" s="9"/>
      <c r="D36" s="10"/>
      <c r="E36" s="10"/>
      <c r="F36" s="10"/>
      <c r="G36" s="11"/>
      <c r="H36" s="2"/>
    </row>
    <row r="37" spans="1:8" ht="14.25">
      <c r="A37" s="9" t="s">
        <v>173</v>
      </c>
      <c r="B37" s="11"/>
      <c r="C37" s="40">
        <f>C35-C31</f>
        <v>1.2000000000000011E-2</v>
      </c>
      <c r="D37" s="45">
        <f>D35-D31</f>
        <v>2.5000000000000022E-2</v>
      </c>
      <c r="E37" s="45">
        <f>E35-E31</f>
        <v>0</v>
      </c>
      <c r="F37" s="45">
        <f>F35-F31</f>
        <v>1.7000000000000015E-2</v>
      </c>
      <c r="G37" s="46">
        <f>G35-G31</f>
        <v>1.0000000000000009E-2</v>
      </c>
      <c r="H37" s="2"/>
    </row>
    <row r="38" spans="1:8" ht="14.25">
      <c r="A38" s="111"/>
      <c r="B38" s="112"/>
      <c r="C38" s="113"/>
      <c r="D38" s="114"/>
      <c r="E38" s="114"/>
      <c r="F38" s="114"/>
      <c r="G38" s="115"/>
      <c r="H38" s="2"/>
    </row>
    <row r="39" spans="1:8" ht="14.25">
      <c r="A39" s="9"/>
      <c r="B39" s="11"/>
      <c r="C39" s="9"/>
      <c r="D39" s="10"/>
      <c r="E39" s="10"/>
      <c r="F39" s="10"/>
      <c r="G39" s="11"/>
      <c r="H39" s="2"/>
    </row>
    <row r="40" spans="1:8" ht="14.25">
      <c r="A40" s="9" t="s">
        <v>175</v>
      </c>
      <c r="B40" s="11"/>
      <c r="C40" s="155" t="s">
        <v>198</v>
      </c>
      <c r="D40" s="156"/>
      <c r="E40" s="108"/>
      <c r="F40" s="109" t="s">
        <v>199</v>
      </c>
      <c r="G40" s="110" t="s">
        <v>200</v>
      </c>
      <c r="H40" s="2"/>
    </row>
    <row r="41" spans="1:8" ht="14.25">
      <c r="A41" s="9" t="s">
        <v>174</v>
      </c>
      <c r="B41" s="11"/>
      <c r="C41" s="9">
        <v>0.13300000000000001</v>
      </c>
      <c r="D41" s="76">
        <v>0.27</v>
      </c>
      <c r="E41" s="10">
        <v>0.30599999999999999</v>
      </c>
      <c r="F41" s="10">
        <v>0.318</v>
      </c>
      <c r="G41" s="11">
        <v>0.182</v>
      </c>
      <c r="H41" s="2"/>
    </row>
    <row r="42" spans="1:8" ht="14.25">
      <c r="A42" s="9"/>
      <c r="B42" s="11"/>
      <c r="C42" s="9"/>
      <c r="D42" s="10"/>
      <c r="E42" s="10"/>
      <c r="F42" s="10"/>
      <c r="G42" s="11"/>
      <c r="H42" s="2"/>
    </row>
    <row r="43" spans="1:8" ht="14.25">
      <c r="A43" s="9" t="s">
        <v>173</v>
      </c>
      <c r="B43" s="11"/>
      <c r="C43" s="47">
        <f>C41-C31</f>
        <v>-1.3999999999999985E-2</v>
      </c>
      <c r="D43" s="48">
        <f>D41-D31</f>
        <v>-2.6999999999999968E-2</v>
      </c>
      <c r="E43" s="45">
        <f>E41-E31</f>
        <v>0</v>
      </c>
      <c r="F43" s="48">
        <f>F41-F31</f>
        <v>0.10800000000000001</v>
      </c>
      <c r="G43" s="49">
        <f>G41-G31</f>
        <v>2.2999999999999993E-2</v>
      </c>
      <c r="H43" s="2"/>
    </row>
    <row r="44" spans="1:8" ht="14.25">
      <c r="A44" s="16"/>
      <c r="B44" s="18"/>
      <c r="C44" s="16"/>
      <c r="D44" s="17"/>
      <c r="E44" s="17"/>
      <c r="F44" s="17"/>
      <c r="G44" s="18"/>
      <c r="H44" s="2"/>
    </row>
    <row r="45" spans="1:8" ht="14.25">
      <c r="A45" s="2"/>
      <c r="B45" s="2"/>
      <c r="C45" s="2"/>
      <c r="D45" s="2"/>
      <c r="E45" s="2"/>
      <c r="F45" s="2"/>
      <c r="G45" s="2"/>
      <c r="H45" s="2"/>
    </row>
    <row r="46" spans="1:8" ht="14.25">
      <c r="A46" s="2"/>
      <c r="B46" s="2"/>
      <c r="C46" s="2"/>
      <c r="D46" s="2"/>
      <c r="E46" s="2"/>
      <c r="F46" s="2"/>
      <c r="G46" s="2"/>
      <c r="H46" s="2"/>
    </row>
    <row r="47" spans="1:8" ht="14.25">
      <c r="A47" s="2"/>
      <c r="B47" s="2"/>
      <c r="C47" s="2"/>
      <c r="D47" s="2"/>
      <c r="E47" s="2"/>
      <c r="F47" s="2"/>
      <c r="G47" s="2"/>
      <c r="H47" s="2"/>
    </row>
    <row r="48" spans="1:8" ht="14.25">
      <c r="A48" s="2"/>
      <c r="B48" s="2"/>
      <c r="C48" s="2"/>
      <c r="D48" s="2"/>
      <c r="E48" s="2"/>
      <c r="F48" s="2"/>
      <c r="G48" s="2"/>
      <c r="H48" s="2"/>
    </row>
    <row r="49" spans="1:8" ht="14.25">
      <c r="A49" s="2"/>
      <c r="B49" s="2"/>
      <c r="C49" s="2"/>
      <c r="D49" s="2"/>
      <c r="E49" s="2"/>
      <c r="F49" s="2"/>
      <c r="G49" s="2"/>
      <c r="H49" s="2"/>
    </row>
    <row r="50" spans="1:8" ht="14.25">
      <c r="A50" s="2"/>
      <c r="B50" s="2"/>
      <c r="C50" s="2"/>
      <c r="D50" s="2"/>
      <c r="E50" s="2"/>
      <c r="F50" s="2"/>
      <c r="G50" s="2"/>
      <c r="H50" s="2"/>
    </row>
    <row r="51" spans="1:8" ht="14.25">
      <c r="A51" s="2"/>
      <c r="B51" s="2"/>
      <c r="C51" s="2"/>
      <c r="D51" s="2"/>
      <c r="E51" s="2"/>
      <c r="F51" s="2"/>
      <c r="G51" s="2"/>
      <c r="H51" s="2"/>
    </row>
  </sheetData>
  <mergeCells count="1">
    <mergeCell ref="C40:D40"/>
  </mergeCells>
  <phoneticPr fontId="0" type="noConversion"/>
  <pageMargins left="0.75" right="0.75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showGridLines="0" zoomScale="90" workbookViewId="0"/>
  </sheetViews>
  <sheetFormatPr defaultRowHeight="14.25"/>
  <cols>
    <col min="1" max="1" width="24.28515625" style="2" customWidth="1"/>
    <col min="2" max="7" width="8.42578125" style="2" customWidth="1"/>
    <col min="8" max="8" width="0.85546875" style="2" customWidth="1"/>
    <col min="9" max="16384" width="9.140625" style="2"/>
  </cols>
  <sheetData>
    <row r="2" spans="1:9" ht="15.75" customHeight="1">
      <c r="A2" s="3" t="s">
        <v>61</v>
      </c>
    </row>
    <row r="3" spans="1:9" ht="15.75" customHeight="1">
      <c r="A3" s="2" t="s">
        <v>202</v>
      </c>
    </row>
    <row r="4" spans="1:9" ht="15.75" customHeight="1">
      <c r="A4" s="2" t="s">
        <v>125</v>
      </c>
    </row>
    <row r="5" spans="1:9" ht="15.75" customHeight="1"/>
    <row r="6" spans="1:9" ht="15.75" customHeight="1"/>
    <row r="7" spans="1:9" ht="15.75" customHeight="1">
      <c r="A7" s="2" t="s">
        <v>36</v>
      </c>
    </row>
    <row r="8" spans="1:9" ht="15.75" customHeight="1"/>
    <row r="9" spans="1:9" ht="15.75" customHeight="1">
      <c r="A9" s="50" t="s">
        <v>37</v>
      </c>
      <c r="B9" s="50"/>
      <c r="C9" s="50"/>
      <c r="D9" s="50"/>
      <c r="E9" s="50"/>
      <c r="F9" s="50"/>
      <c r="G9" s="50"/>
    </row>
    <row r="10" spans="1:9" ht="15.75" customHeight="1">
      <c r="A10" s="50" t="s">
        <v>38</v>
      </c>
      <c r="B10" s="50"/>
      <c r="C10" s="50"/>
      <c r="D10" s="50"/>
      <c r="E10" s="50"/>
      <c r="F10" s="50"/>
      <c r="G10" s="50"/>
    </row>
    <row r="11" spans="1:9" ht="17.25" customHeight="1">
      <c r="B11" s="51">
        <v>1997</v>
      </c>
      <c r="C11" s="51">
        <v>1998</v>
      </c>
      <c r="D11" s="51">
        <v>1999</v>
      </c>
      <c r="E11" s="51">
        <v>2000</v>
      </c>
      <c r="F11" s="51">
        <v>2001</v>
      </c>
      <c r="G11" s="51">
        <v>2002</v>
      </c>
      <c r="H11" s="51"/>
      <c r="I11" s="51" t="s">
        <v>39</v>
      </c>
    </row>
    <row r="12" spans="1:9" ht="17.25" customHeight="1">
      <c r="A12" s="2" t="s">
        <v>40</v>
      </c>
      <c r="B12" s="2">
        <v>200</v>
      </c>
      <c r="C12" s="2">
        <v>250</v>
      </c>
      <c r="D12" s="2">
        <v>300</v>
      </c>
      <c r="E12" s="2">
        <v>325</v>
      </c>
      <c r="F12" s="2">
        <v>350</v>
      </c>
      <c r="G12" s="2">
        <v>375</v>
      </c>
      <c r="I12" s="2" t="s">
        <v>41</v>
      </c>
    </row>
    <row r="13" spans="1:9" ht="17.25" customHeight="1">
      <c r="A13" s="2" t="s">
        <v>42</v>
      </c>
      <c r="B13" s="52">
        <f t="shared" ref="B13:G13" si="0">B12/$D$19</f>
        <v>0.24600246002460024</v>
      </c>
      <c r="C13" s="52">
        <f t="shared" si="0"/>
        <v>0.30750307503075031</v>
      </c>
      <c r="D13" s="52">
        <f t="shared" si="0"/>
        <v>0.36900369003690037</v>
      </c>
      <c r="E13" s="52">
        <f t="shared" si="0"/>
        <v>0.39975399753997543</v>
      </c>
      <c r="F13" s="52">
        <f t="shared" si="0"/>
        <v>0.43050430504305043</v>
      </c>
      <c r="G13" s="52">
        <f t="shared" si="0"/>
        <v>0.46125461254612549</v>
      </c>
      <c r="H13" s="52"/>
      <c r="I13" s="2" t="s">
        <v>43</v>
      </c>
    </row>
    <row r="14" spans="1:9" ht="17.25" customHeight="1">
      <c r="A14" s="17" t="s">
        <v>44</v>
      </c>
      <c r="B14" s="17">
        <f t="shared" ref="B14:G14" si="1">$D$19-B12</f>
        <v>613</v>
      </c>
      <c r="C14" s="17">
        <f t="shared" si="1"/>
        <v>563</v>
      </c>
      <c r="D14" s="17">
        <f t="shared" si="1"/>
        <v>513</v>
      </c>
      <c r="E14" s="17">
        <f t="shared" si="1"/>
        <v>488</v>
      </c>
      <c r="F14" s="17">
        <f t="shared" si="1"/>
        <v>463</v>
      </c>
      <c r="G14" s="17">
        <f t="shared" si="1"/>
        <v>438</v>
      </c>
      <c r="H14" s="17"/>
      <c r="I14" s="17" t="s">
        <v>41</v>
      </c>
    </row>
    <row r="15" spans="1:9" ht="17.25" customHeight="1">
      <c r="A15" s="2" t="s">
        <v>45</v>
      </c>
      <c r="B15" s="53">
        <f>120637/1000</f>
        <v>120.637</v>
      </c>
      <c r="C15" s="53">
        <f>116790/1000</f>
        <v>116.79</v>
      </c>
      <c r="D15" s="53">
        <f>113032/1000</f>
        <v>113.032</v>
      </c>
      <c r="E15" s="53">
        <f>109363/1000</f>
        <v>109.363</v>
      </c>
      <c r="F15" s="53">
        <f>105674/1000</f>
        <v>105.67400000000001</v>
      </c>
      <c r="G15" s="53">
        <f>101967/1000</f>
        <v>101.967</v>
      </c>
      <c r="H15" s="53"/>
      <c r="I15" s="2" t="s">
        <v>46</v>
      </c>
    </row>
    <row r="16" spans="1:9" ht="17.25" customHeight="1">
      <c r="A16" s="2" t="s">
        <v>47</v>
      </c>
      <c r="B16" s="53">
        <f t="shared" ref="B16:G16" si="2">B15*B13</f>
        <v>29.676998769987701</v>
      </c>
      <c r="C16" s="53">
        <f t="shared" si="2"/>
        <v>35.913284132841333</v>
      </c>
      <c r="D16" s="53">
        <f t="shared" si="2"/>
        <v>41.709225092250918</v>
      </c>
      <c r="E16" s="53">
        <f t="shared" si="2"/>
        <v>43.71829643296433</v>
      </c>
      <c r="F16" s="53">
        <f t="shared" si="2"/>
        <v>45.493111931119316</v>
      </c>
      <c r="G16" s="53">
        <f t="shared" si="2"/>
        <v>47.032749077490777</v>
      </c>
      <c r="H16" s="53"/>
      <c r="I16" s="2" t="s">
        <v>46</v>
      </c>
    </row>
    <row r="17" spans="1:9" ht="17.25" customHeight="1">
      <c r="A17" s="2" t="s">
        <v>48</v>
      </c>
      <c r="B17" s="53">
        <f t="shared" ref="B17:G17" si="3">B15-B16</f>
        <v>90.960001230012296</v>
      </c>
      <c r="C17" s="53">
        <f t="shared" si="3"/>
        <v>80.87671586715868</v>
      </c>
      <c r="D17" s="53">
        <f t="shared" si="3"/>
        <v>71.322774907749078</v>
      </c>
      <c r="E17" s="53">
        <f t="shared" si="3"/>
        <v>65.644703567035663</v>
      </c>
      <c r="F17" s="53">
        <f t="shared" si="3"/>
        <v>60.180888068880691</v>
      </c>
      <c r="G17" s="53">
        <f t="shared" si="3"/>
        <v>54.934250922509221</v>
      </c>
      <c r="H17" s="53"/>
      <c r="I17" s="2" t="s">
        <v>46</v>
      </c>
    </row>
    <row r="19" spans="1:9">
      <c r="A19" s="2" t="s">
        <v>49</v>
      </c>
      <c r="D19" s="54">
        <v>813</v>
      </c>
    </row>
  </sheetData>
  <phoneticPr fontId="0" type="noConversion"/>
  <pageMargins left="0.7" right="0.7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zoomScale="90" workbookViewId="0"/>
  </sheetViews>
  <sheetFormatPr defaultRowHeight="14.25"/>
  <cols>
    <col min="1" max="5" width="9.140625" style="2"/>
    <col min="6" max="6" width="12.42578125" style="2" customWidth="1"/>
    <col min="7" max="7" width="9.140625" style="2"/>
    <col min="8" max="8" width="10.7109375" style="2" customWidth="1"/>
    <col min="9" max="16384" width="9.140625" style="2"/>
  </cols>
  <sheetData>
    <row r="1" spans="1:9" ht="15.75" customHeight="1"/>
    <row r="2" spans="1:9" ht="15.75" customHeight="1">
      <c r="A2" s="3" t="s">
        <v>62</v>
      </c>
    </row>
    <row r="3" spans="1:9" ht="15.75" customHeight="1">
      <c r="A3" s="2" t="s">
        <v>51</v>
      </c>
    </row>
    <row r="4" spans="1:9" ht="15.75" customHeight="1">
      <c r="A4" s="2" t="s">
        <v>52</v>
      </c>
    </row>
    <row r="5" spans="1:9" ht="15.75" customHeight="1"/>
    <row r="6" spans="1:9" ht="15.75" customHeight="1">
      <c r="A6" s="2" t="s">
        <v>203</v>
      </c>
    </row>
    <row r="7" spans="1:9" ht="15.75" customHeight="1">
      <c r="A7" s="10" t="s">
        <v>205</v>
      </c>
      <c r="B7" s="10"/>
      <c r="C7" s="10"/>
      <c r="D7" s="10"/>
      <c r="E7" s="10"/>
      <c r="F7" s="10"/>
      <c r="G7" s="10"/>
      <c r="H7" s="10"/>
      <c r="I7" s="10"/>
    </row>
    <row r="8" spans="1:9" ht="15.75" customHeight="1">
      <c r="A8" s="10" t="s">
        <v>204</v>
      </c>
      <c r="B8" s="10"/>
      <c r="C8" s="10"/>
      <c r="D8" s="10"/>
      <c r="E8" s="10"/>
      <c r="F8" s="10"/>
      <c r="G8" s="10"/>
      <c r="H8" s="10"/>
      <c r="I8" s="10"/>
    </row>
    <row r="9" spans="1:9" ht="15.75" customHeight="1">
      <c r="A9" s="10"/>
      <c r="B9" s="10"/>
      <c r="C9" s="10"/>
      <c r="D9" s="10"/>
      <c r="E9" s="10"/>
      <c r="F9" s="10"/>
      <c r="G9" s="10"/>
      <c r="H9" s="10"/>
      <c r="I9" s="10"/>
    </row>
    <row r="10" spans="1:9" ht="15.75" customHeight="1">
      <c r="A10" s="10"/>
      <c r="B10" s="10"/>
      <c r="C10" s="10"/>
      <c r="D10" s="151" t="s">
        <v>53</v>
      </c>
      <c r="E10" s="152"/>
      <c r="F10" s="152"/>
      <c r="G10" s="152"/>
      <c r="H10" s="153"/>
      <c r="I10" s="10"/>
    </row>
    <row r="11" spans="1:9" ht="15.75" customHeight="1">
      <c r="A11" s="10"/>
      <c r="B11" s="10"/>
      <c r="C11" s="10"/>
      <c r="D11" s="157" t="s">
        <v>54</v>
      </c>
      <c r="E11" s="158"/>
      <c r="F11" s="158"/>
      <c r="G11" s="158"/>
      <c r="H11" s="159"/>
      <c r="I11" s="10"/>
    </row>
    <row r="12" spans="1:9" ht="15.75" customHeight="1">
      <c r="B12" s="10"/>
      <c r="C12" s="10"/>
      <c r="D12" s="55" t="s">
        <v>23</v>
      </c>
      <c r="E12" s="56"/>
      <c r="F12" s="56"/>
      <c r="G12" s="7" t="s">
        <v>22</v>
      </c>
      <c r="H12" s="8" t="s">
        <v>24</v>
      </c>
      <c r="I12" s="10"/>
    </row>
    <row r="13" spans="1:9" ht="15.75" customHeight="1">
      <c r="A13" s="57"/>
      <c r="B13" s="10"/>
      <c r="C13" s="10"/>
      <c r="D13" s="4" t="s">
        <v>55</v>
      </c>
      <c r="E13" s="5" t="s">
        <v>30</v>
      </c>
      <c r="F13" s="5" t="s">
        <v>56</v>
      </c>
      <c r="G13" s="5"/>
      <c r="H13" s="6"/>
      <c r="I13" s="58"/>
    </row>
    <row r="14" spans="1:9" ht="15.75" customHeight="1">
      <c r="A14" s="57"/>
      <c r="B14" s="43" t="s">
        <v>57</v>
      </c>
      <c r="C14" s="10"/>
      <c r="D14" s="9"/>
      <c r="E14" s="10"/>
      <c r="F14" s="10"/>
      <c r="G14" s="10"/>
      <c r="H14" s="11"/>
      <c r="I14" s="10"/>
    </row>
    <row r="15" spans="1:9" ht="15.75" customHeight="1">
      <c r="A15" s="10" t="s">
        <v>176</v>
      </c>
      <c r="B15" s="10"/>
      <c r="C15" s="59"/>
      <c r="D15" s="60"/>
      <c r="E15" s="59"/>
      <c r="F15" s="59"/>
      <c r="G15" s="59"/>
      <c r="H15" s="61"/>
      <c r="I15" s="59"/>
    </row>
    <row r="16" spans="1:9" ht="15.75" customHeight="1">
      <c r="A16" s="10" t="s">
        <v>58</v>
      </c>
      <c r="B16" s="10"/>
      <c r="C16" s="62"/>
      <c r="D16" s="63">
        <v>0.14399999999999999</v>
      </c>
      <c r="E16" s="64">
        <v>0.29199999999999998</v>
      </c>
      <c r="F16" s="64">
        <v>0.30599999999999999</v>
      </c>
      <c r="G16" s="64">
        <v>0.20499999999999999</v>
      </c>
      <c r="H16" s="65">
        <v>0.153</v>
      </c>
      <c r="I16" s="59"/>
    </row>
    <row r="17" spans="1:9" ht="15.75" customHeight="1">
      <c r="A17" s="10"/>
      <c r="B17" s="10"/>
      <c r="C17" s="62"/>
      <c r="D17" s="63"/>
      <c r="E17" s="64"/>
      <c r="F17" s="64"/>
      <c r="G17" s="64"/>
      <c r="H17" s="65"/>
      <c r="I17" s="59"/>
    </row>
    <row r="18" spans="1:9" ht="15.75" customHeight="1">
      <c r="A18" s="10" t="s">
        <v>59</v>
      </c>
      <c r="B18" s="10"/>
      <c r="C18" s="62"/>
      <c r="D18" s="63">
        <v>0.14599999999999999</v>
      </c>
      <c r="E18" s="64">
        <v>0.28199999999999997</v>
      </c>
      <c r="F18" s="64">
        <v>0.30599999999999999</v>
      </c>
      <c r="G18" s="64">
        <v>0.20699999999999999</v>
      </c>
      <c r="H18" s="65">
        <v>0.152</v>
      </c>
      <c r="I18" s="59"/>
    </row>
    <row r="19" spans="1:9" ht="15.75" customHeight="1">
      <c r="A19" s="10"/>
      <c r="B19" s="10"/>
      <c r="C19" s="62"/>
      <c r="D19" s="63"/>
      <c r="E19" s="64"/>
      <c r="F19" s="64"/>
      <c r="G19" s="64"/>
      <c r="H19" s="65"/>
      <c r="I19" s="59"/>
    </row>
    <row r="20" spans="1:9" ht="15.75" customHeight="1">
      <c r="A20" s="10" t="s">
        <v>60</v>
      </c>
      <c r="B20" s="10"/>
      <c r="C20" s="62"/>
      <c r="D20" s="63">
        <v>0.14699999999999999</v>
      </c>
      <c r="E20" s="64">
        <v>0.27</v>
      </c>
      <c r="F20" s="64">
        <v>0.30599999999999999</v>
      </c>
      <c r="G20" s="64">
        <v>0.20899999999999999</v>
      </c>
      <c r="H20" s="65">
        <v>0.15</v>
      </c>
      <c r="I20" s="59"/>
    </row>
    <row r="21" spans="1:9" ht="15.75" customHeight="1">
      <c r="A21" s="57"/>
      <c r="B21" s="10"/>
      <c r="C21" s="59"/>
      <c r="D21" s="66"/>
      <c r="E21" s="67"/>
      <c r="F21" s="67"/>
      <c r="G21" s="67"/>
      <c r="H21" s="68"/>
      <c r="I21" s="59"/>
    </row>
    <row r="22" spans="1:9" ht="15">
      <c r="A22" s="57"/>
      <c r="B22" s="10"/>
      <c r="C22" s="10"/>
      <c r="D22" s="59"/>
      <c r="E22" s="59"/>
      <c r="F22" s="59"/>
      <c r="G22" s="59"/>
      <c r="H22" s="59"/>
      <c r="I22" s="59"/>
    </row>
    <row r="24" spans="1:9">
      <c r="A24" s="2" t="s">
        <v>206</v>
      </c>
    </row>
    <row r="25" spans="1:9">
      <c r="A25" s="2" t="s">
        <v>207</v>
      </c>
    </row>
  </sheetData>
  <mergeCells count="2">
    <mergeCell ref="D10:H10"/>
    <mergeCell ref="D11:H11"/>
  </mergeCells>
  <phoneticPr fontId="0" type="noConversion"/>
  <pageMargins left="0.75" right="0.75" top="1" bottom="1" header="0.2" footer="0.5"/>
  <pageSetup orientation="portrait" horizontalDpi="4294967292" r:id="rId1"/>
  <headerFooter alignWithMargins="0">
    <oddHeader xml:space="preserve">&amp;R&amp;9Prepared for Settlement Discussions under Rule 51
 of the CPUC Rules of Practice and Procedure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showGridLines="0" zoomScale="80" workbookViewId="0"/>
  </sheetViews>
  <sheetFormatPr defaultRowHeight="14.25"/>
  <cols>
    <col min="1" max="1" width="2.5703125" style="2" customWidth="1"/>
    <col min="2" max="3" width="9.140625" style="2"/>
    <col min="4" max="4" width="12.85546875" style="2" customWidth="1"/>
    <col min="5" max="5" width="9.140625" style="2"/>
    <col min="6" max="10" width="11" style="2" customWidth="1"/>
    <col min="11" max="16384" width="9.140625" style="2"/>
  </cols>
  <sheetData>
    <row r="1" spans="1:10" ht="15">
      <c r="A1" s="3" t="s">
        <v>114</v>
      </c>
    </row>
    <row r="2" spans="1:10" ht="15">
      <c r="A2" s="3"/>
    </row>
    <row r="3" spans="1:10" ht="14.25" customHeight="1">
      <c r="A3" s="2" t="s">
        <v>158</v>
      </c>
    </row>
    <row r="4" spans="1:10" ht="14.25" customHeight="1">
      <c r="A4" s="2" t="s">
        <v>159</v>
      </c>
    </row>
    <row r="5" spans="1:10" ht="14.25" customHeight="1">
      <c r="A5" s="2" t="s">
        <v>161</v>
      </c>
    </row>
    <row r="6" spans="1:10" ht="14.25" customHeight="1"/>
    <row r="7" spans="1:10" ht="14.25" customHeight="1"/>
    <row r="8" spans="1:10" ht="14.25" customHeight="1">
      <c r="A8" s="2" t="s">
        <v>239</v>
      </c>
    </row>
    <row r="9" spans="1:10" ht="14.25" customHeight="1">
      <c r="B9" s="2" t="s">
        <v>238</v>
      </c>
    </row>
    <row r="10" spans="1:10" ht="14.25" customHeight="1"/>
    <row r="11" spans="1:10" ht="14.25" customHeight="1"/>
    <row r="12" spans="1:10" ht="14.25" customHeight="1">
      <c r="B12" s="51" t="s">
        <v>223</v>
      </c>
      <c r="C12" s="140"/>
      <c r="D12" s="140"/>
      <c r="E12" s="140"/>
      <c r="F12" s="140"/>
      <c r="G12" s="140"/>
      <c r="H12" s="140"/>
      <c r="I12" s="140"/>
      <c r="J12"/>
    </row>
    <row r="13" spans="1:10" ht="14.25" customHeight="1">
      <c r="B13" s="140"/>
      <c r="C13" s="140" t="s">
        <v>224</v>
      </c>
      <c r="D13" s="140"/>
      <c r="E13" s="140"/>
      <c r="F13" s="140"/>
      <c r="G13" s="140"/>
      <c r="H13" s="140"/>
      <c r="I13" s="140"/>
      <c r="J13"/>
    </row>
    <row r="14" spans="1:10" ht="14.25" customHeight="1">
      <c r="B14" s="140"/>
      <c r="C14" s="140" t="s">
        <v>225</v>
      </c>
      <c r="D14" s="140"/>
      <c r="E14" s="140"/>
      <c r="F14" s="140"/>
      <c r="G14" s="140"/>
      <c r="H14" s="140"/>
      <c r="I14" s="140"/>
      <c r="J14"/>
    </row>
    <row r="15" spans="1:10" ht="14.25" customHeight="1">
      <c r="B15" s="140"/>
      <c r="C15" s="140" t="s">
        <v>226</v>
      </c>
      <c r="D15" s="140"/>
      <c r="E15" s="140"/>
      <c r="F15" s="140"/>
      <c r="G15" s="140"/>
      <c r="H15" s="140"/>
      <c r="I15" s="140"/>
      <c r="J15"/>
    </row>
    <row r="16" spans="1:10" ht="14.25" customHeight="1">
      <c r="B16" s="140"/>
      <c r="C16" s="140"/>
      <c r="D16" s="140"/>
      <c r="E16" s="140"/>
      <c r="F16" s="140"/>
      <c r="G16" s="140"/>
      <c r="H16" s="140"/>
      <c r="I16" s="140"/>
      <c r="J16"/>
    </row>
    <row r="17" spans="2:10" ht="14.25" customHeight="1">
      <c r="B17" s="140"/>
      <c r="C17" s="140"/>
      <c r="D17" s="140"/>
      <c r="E17" s="140"/>
      <c r="F17" s="140"/>
      <c r="G17" s="140"/>
      <c r="H17" s="140"/>
      <c r="I17" s="140"/>
      <c r="J17"/>
    </row>
    <row r="18" spans="2:10" ht="14.25" customHeight="1">
      <c r="B18" s="51" t="s">
        <v>227</v>
      </c>
      <c r="C18" s="140"/>
      <c r="D18" s="140"/>
      <c r="E18" s="140"/>
      <c r="F18" s="140"/>
      <c r="G18" s="140"/>
      <c r="H18" s="140"/>
      <c r="I18" s="140"/>
      <c r="J18"/>
    </row>
    <row r="19" spans="2:10" ht="3.75" customHeight="1">
      <c r="B19" s="140"/>
      <c r="C19" s="140"/>
      <c r="D19" s="140"/>
      <c r="E19" s="140"/>
      <c r="F19" s="140"/>
      <c r="G19" s="140"/>
      <c r="H19" s="140"/>
      <c r="I19" s="140"/>
      <c r="J19"/>
    </row>
    <row r="20" spans="2:10" ht="14.25" customHeight="1">
      <c r="B20" s="140"/>
      <c r="C20" s="140"/>
      <c r="F20" s="102" t="s">
        <v>228</v>
      </c>
      <c r="G20" s="102" t="s">
        <v>229</v>
      </c>
      <c r="H20" s="141"/>
      <c r="J20"/>
    </row>
    <row r="21" spans="2:10" ht="14.25" customHeight="1">
      <c r="B21" s="140"/>
      <c r="C21" s="140" t="s">
        <v>230</v>
      </c>
      <c r="F21" s="142">
        <v>0.48</v>
      </c>
      <c r="G21" s="142">
        <v>0.124</v>
      </c>
      <c r="H21" s="142">
        <f>+G21*F21</f>
        <v>5.9519999999999997E-2</v>
      </c>
      <c r="J21"/>
    </row>
    <row r="22" spans="2:10" ht="14.25" customHeight="1">
      <c r="B22" s="140"/>
      <c r="C22" s="140" t="s">
        <v>11</v>
      </c>
      <c r="F22" s="142">
        <v>0.46200000000000002</v>
      </c>
      <c r="G22" s="142">
        <v>7.2599999999999998E-2</v>
      </c>
      <c r="H22" s="142">
        <f>+G22*F22</f>
        <v>3.35412E-2</v>
      </c>
      <c r="J22"/>
    </row>
    <row r="23" spans="2:10" ht="14.25" customHeight="1">
      <c r="B23" s="140"/>
      <c r="C23" s="140" t="s">
        <v>3</v>
      </c>
      <c r="F23" s="142">
        <v>5.8000000000000003E-2</v>
      </c>
      <c r="G23" s="142">
        <v>6.6000000000000003E-2</v>
      </c>
      <c r="H23" s="143">
        <f>+G23*F23</f>
        <v>3.8280000000000002E-3</v>
      </c>
      <c r="J23"/>
    </row>
    <row r="24" spans="2:10" ht="14.25" customHeight="1" thickBot="1">
      <c r="B24" s="140"/>
      <c r="C24" s="140" t="s">
        <v>231</v>
      </c>
      <c r="F24" s="141"/>
      <c r="G24" s="141"/>
      <c r="H24" s="144">
        <f>+H23+H22+H21</f>
        <v>9.6889199999999995E-2</v>
      </c>
      <c r="J24"/>
    </row>
    <row r="25" spans="2:10" ht="14.25" customHeight="1" thickTop="1">
      <c r="B25" s="140"/>
      <c r="C25" s="140"/>
      <c r="D25" s="140"/>
      <c r="E25" s="140"/>
      <c r="F25" s="140"/>
      <c r="G25" s="140"/>
      <c r="J25"/>
    </row>
    <row r="26" spans="2:10" ht="14.25" customHeight="1">
      <c r="B26" s="140"/>
      <c r="C26" s="140" t="s">
        <v>232</v>
      </c>
      <c r="D26" s="140"/>
      <c r="E26" s="140"/>
      <c r="F26" s="140"/>
      <c r="G26" s="140"/>
      <c r="H26" s="145">
        <v>0.35</v>
      </c>
      <c r="J26"/>
    </row>
    <row r="27" spans="2:10" ht="14.25" customHeight="1">
      <c r="B27" s="140"/>
      <c r="C27" s="140" t="s">
        <v>71</v>
      </c>
      <c r="D27" s="140"/>
      <c r="E27" s="140"/>
      <c r="F27" s="140"/>
      <c r="G27" s="140"/>
      <c r="H27" s="145">
        <v>8.8400000000000006E-2</v>
      </c>
      <c r="J27"/>
    </row>
    <row r="28" spans="2:10" ht="14.25" customHeight="1">
      <c r="B28" s="140"/>
      <c r="C28" s="140" t="s">
        <v>233</v>
      </c>
      <c r="D28" s="140"/>
      <c r="E28" s="140"/>
      <c r="F28" s="140"/>
      <c r="G28" s="140"/>
      <c r="H28" s="145">
        <v>0.40745999999999993</v>
      </c>
      <c r="J28"/>
    </row>
    <row r="29" spans="2:10" ht="14.25" customHeight="1">
      <c r="B29" s="140"/>
      <c r="C29" s="140"/>
      <c r="D29" s="140"/>
      <c r="E29" s="140"/>
      <c r="F29" s="140"/>
      <c r="G29" s="140"/>
      <c r="H29" s="145"/>
      <c r="J29"/>
    </row>
    <row r="30" spans="2:10" ht="14.25" customHeight="1">
      <c r="B30" s="140"/>
      <c r="C30" s="140" t="s">
        <v>240</v>
      </c>
      <c r="D30" s="140"/>
      <c r="E30" s="140"/>
      <c r="F30" s="140"/>
      <c r="G30" s="140"/>
      <c r="H30" s="146">
        <v>0.03</v>
      </c>
      <c r="J30"/>
    </row>
    <row r="31" spans="2:10" ht="14.25" customHeight="1">
      <c r="B31" s="140"/>
      <c r="C31" s="140" t="s">
        <v>235</v>
      </c>
      <c r="D31" s="140"/>
      <c r="E31" s="140"/>
      <c r="F31" s="140"/>
      <c r="G31" s="140"/>
      <c r="H31" s="147">
        <v>2.5000000000000001E-2</v>
      </c>
      <c r="J31"/>
    </row>
    <row r="32" spans="2:10" ht="14.25" customHeight="1">
      <c r="B32" s="140"/>
      <c r="C32" s="140"/>
      <c r="D32" s="140"/>
      <c r="E32" s="140"/>
      <c r="F32" s="140"/>
      <c r="G32" s="140"/>
      <c r="H32" s="140"/>
      <c r="J32"/>
    </row>
    <row r="33" spans="1:10" ht="14.25" customHeight="1">
      <c r="B33" s="140"/>
      <c r="C33" s="140" t="s">
        <v>236</v>
      </c>
      <c r="D33" s="140"/>
      <c r="E33" s="140"/>
      <c r="F33" s="140"/>
      <c r="G33" s="140"/>
      <c r="H33" s="146">
        <f>1/30</f>
        <v>3.3333333333333333E-2</v>
      </c>
      <c r="J33"/>
    </row>
    <row r="34" spans="1:10" ht="14.25" customHeight="1">
      <c r="B34" s="140"/>
      <c r="C34" s="140"/>
      <c r="D34" s="140"/>
      <c r="E34" s="140"/>
      <c r="F34" s="140"/>
      <c r="G34" s="140"/>
      <c r="H34" s="140"/>
      <c r="J34"/>
    </row>
    <row r="35" spans="1:10" ht="14.25" customHeight="1">
      <c r="B35" s="140"/>
      <c r="C35" s="140" t="s">
        <v>237</v>
      </c>
      <c r="D35" s="140"/>
      <c r="E35" s="140"/>
      <c r="G35" s="140"/>
      <c r="H35" s="146">
        <v>0.02</v>
      </c>
      <c r="I35" s="140"/>
      <c r="J35"/>
    </row>
    <row r="36" spans="1:10" ht="14.25" customHeight="1">
      <c r="B36" s="140"/>
      <c r="C36" s="140"/>
      <c r="D36" s="140"/>
      <c r="E36" s="140"/>
      <c r="F36" s="140"/>
      <c r="G36" s="140"/>
      <c r="H36" s="140"/>
      <c r="I36" s="140"/>
      <c r="J36"/>
    </row>
    <row r="37" spans="1:10" ht="14.25" customHeight="1">
      <c r="C37" s="2" t="s">
        <v>242</v>
      </c>
    </row>
    <row r="38" spans="1:10" ht="15.75" customHeight="1"/>
    <row r="39" spans="1:10" ht="14.25" customHeight="1">
      <c r="A39" s="50" t="s">
        <v>63</v>
      </c>
      <c r="B39" s="77"/>
      <c r="C39" s="77"/>
      <c r="D39" s="77"/>
      <c r="E39" s="77"/>
      <c r="F39" s="77"/>
      <c r="G39" s="77"/>
      <c r="H39" s="77"/>
      <c r="I39" s="77"/>
      <c r="J39" s="77"/>
    </row>
    <row r="40" spans="1:10" ht="14.25" customHeight="1">
      <c r="A40" s="78" t="s">
        <v>64</v>
      </c>
      <c r="B40" s="77"/>
      <c r="C40" s="79"/>
      <c r="D40" s="79"/>
      <c r="E40" s="79"/>
      <c r="F40" s="79"/>
      <c r="G40" s="79"/>
      <c r="H40" s="79"/>
      <c r="I40" s="79"/>
      <c r="J40" s="79"/>
    </row>
    <row r="41" spans="1:10" ht="14.25" customHeight="1">
      <c r="A41" s="78" t="s">
        <v>156</v>
      </c>
      <c r="B41" s="77"/>
      <c r="C41" s="79"/>
      <c r="D41" s="79"/>
      <c r="E41" s="79"/>
      <c r="F41" s="79"/>
      <c r="G41" s="79"/>
      <c r="H41" s="79"/>
      <c r="I41" s="79"/>
      <c r="J41" s="79"/>
    </row>
    <row r="42" spans="1:10" s="120" customFormat="1" ht="16.5" customHeight="1">
      <c r="A42" s="160" t="s">
        <v>210</v>
      </c>
      <c r="B42" s="160"/>
      <c r="C42" s="160"/>
      <c r="D42" s="160"/>
      <c r="E42" s="160"/>
      <c r="F42" s="160"/>
      <c r="G42" s="160"/>
      <c r="H42" s="160"/>
      <c r="I42" s="160"/>
      <c r="J42" s="160"/>
    </row>
    <row r="43" spans="1:10" ht="6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</row>
    <row r="44" spans="1:10" ht="15">
      <c r="A44" s="80"/>
      <c r="B44" s="80"/>
      <c r="C44" s="81"/>
      <c r="D44" s="80"/>
      <c r="E44" s="80"/>
      <c r="F44" s="82">
        <v>2003</v>
      </c>
      <c r="G44" s="82">
        <v>2004</v>
      </c>
      <c r="H44" s="82">
        <v>2005</v>
      </c>
      <c r="I44" s="82">
        <v>2006</v>
      </c>
      <c r="J44" s="82">
        <v>2007</v>
      </c>
    </row>
    <row r="45" spans="1:10" ht="2.25" customHeight="1" thickBot="1">
      <c r="A45" s="80"/>
      <c r="B45" s="81"/>
      <c r="C45" s="81"/>
      <c r="D45" s="80"/>
      <c r="E45" s="80"/>
      <c r="F45" s="83"/>
      <c r="G45" s="83"/>
      <c r="H45" s="83"/>
      <c r="I45" s="83"/>
      <c r="J45" s="83"/>
    </row>
    <row r="46" spans="1:10" ht="15">
      <c r="A46" s="84" t="s">
        <v>65</v>
      </c>
      <c r="B46" s="81"/>
      <c r="D46" s="80"/>
      <c r="E46" s="80"/>
      <c r="F46" s="81"/>
      <c r="G46" s="81"/>
      <c r="H46" s="81"/>
      <c r="I46" s="81"/>
      <c r="J46" s="81"/>
    </row>
    <row r="47" spans="1:10">
      <c r="A47" s="80"/>
      <c r="B47" s="81" t="s">
        <v>66</v>
      </c>
      <c r="D47" s="80"/>
      <c r="E47" s="80"/>
      <c r="F47" s="85">
        <v>240</v>
      </c>
      <c r="G47" s="85">
        <v>246</v>
      </c>
      <c r="H47" s="85">
        <v>252.15</v>
      </c>
      <c r="I47" s="85">
        <v>258.45375000000001</v>
      </c>
      <c r="J47" s="85">
        <v>264.91509374999987</v>
      </c>
    </row>
    <row r="48" spans="1:10">
      <c r="A48" s="80"/>
      <c r="B48" s="81" t="s">
        <v>67</v>
      </c>
      <c r="D48" s="80"/>
      <c r="E48" s="80"/>
      <c r="F48" s="86">
        <v>266.66666666666669</v>
      </c>
      <c r="G48" s="86">
        <v>533.33333333333337</v>
      </c>
      <c r="H48" s="86">
        <v>800</v>
      </c>
      <c r="I48" s="86">
        <v>1066.6666666666667</v>
      </c>
      <c r="J48" s="86">
        <v>1333.3333333333333</v>
      </c>
    </row>
    <row r="49" spans="1:10">
      <c r="A49" s="80"/>
      <c r="B49" s="81" t="s">
        <v>68</v>
      </c>
      <c r="D49" s="80"/>
      <c r="E49" s="80"/>
      <c r="F49" s="86">
        <v>160</v>
      </c>
      <c r="G49" s="86">
        <v>158.5333333333333</v>
      </c>
      <c r="H49" s="86">
        <v>151.29</v>
      </c>
      <c r="I49" s="86">
        <v>310.14449999999999</v>
      </c>
      <c r="J49" s="86">
        <v>470.96016666666651</v>
      </c>
    </row>
    <row r="50" spans="1:10">
      <c r="A50" s="80"/>
      <c r="B50" s="81" t="s">
        <v>69</v>
      </c>
      <c r="D50" s="80"/>
      <c r="E50" s="80"/>
      <c r="F50" s="86">
        <v>751.66641359999994</v>
      </c>
      <c r="G50" s="86">
        <v>1072.078998</v>
      </c>
      <c r="H50" s="86">
        <v>1742.1647052000001</v>
      </c>
      <c r="I50" s="86">
        <v>2379.2111952</v>
      </c>
      <c r="J50" s="86">
        <v>2987.5784819999999</v>
      </c>
    </row>
    <row r="51" spans="1:10">
      <c r="A51" s="80"/>
      <c r="B51" s="81" t="s">
        <v>70</v>
      </c>
      <c r="D51" s="80"/>
      <c r="E51" s="80"/>
      <c r="F51" s="86">
        <v>264.62896061538459</v>
      </c>
      <c r="G51" s="86">
        <v>377.43225692307686</v>
      </c>
      <c r="H51" s="86">
        <v>613.34020892307694</v>
      </c>
      <c r="I51" s="86">
        <v>837.61649353846144</v>
      </c>
      <c r="J51" s="86">
        <v>1051.7960815384615</v>
      </c>
    </row>
    <row r="52" spans="1:10">
      <c r="A52" s="80"/>
      <c r="B52" s="81" t="s">
        <v>71</v>
      </c>
      <c r="D52" s="80"/>
      <c r="E52" s="80"/>
      <c r="F52" s="87">
        <v>73.31912530057042</v>
      </c>
      <c r="G52" s="87">
        <v>104.57284370337868</v>
      </c>
      <c r="H52" s="87">
        <v>169.93441505923653</v>
      </c>
      <c r="I52" s="87">
        <v>232.07327157525231</v>
      </c>
      <c r="J52" s="87">
        <v>291.41469820096535</v>
      </c>
    </row>
    <row r="53" spans="1:10">
      <c r="A53" s="80"/>
      <c r="B53" s="81"/>
      <c r="D53" s="80"/>
      <c r="E53" s="80"/>
      <c r="F53" s="86"/>
      <c r="G53" s="86"/>
      <c r="H53" s="86"/>
      <c r="I53" s="86"/>
      <c r="J53" s="86"/>
    </row>
    <row r="54" spans="1:10" ht="15" thickBot="1">
      <c r="A54" s="80"/>
      <c r="B54" s="81" t="s">
        <v>72</v>
      </c>
      <c r="D54" s="80"/>
      <c r="E54" s="80"/>
      <c r="F54" s="88">
        <v>1756.2811661826217</v>
      </c>
      <c r="G54" s="88">
        <v>2491.950765293122</v>
      </c>
      <c r="H54" s="88">
        <v>3728.8793291823135</v>
      </c>
      <c r="I54" s="88">
        <v>5084.1658769803798</v>
      </c>
      <c r="J54" s="88">
        <v>6399.997855489426</v>
      </c>
    </row>
    <row r="55" spans="1:10" ht="15" thickTop="1">
      <c r="A55" s="80"/>
      <c r="B55" s="80"/>
      <c r="C55" s="81"/>
      <c r="D55" s="80"/>
      <c r="E55" s="80"/>
      <c r="F55" s="89"/>
      <c r="G55" s="89"/>
      <c r="H55" s="89"/>
      <c r="I55" s="89"/>
      <c r="J55" s="89"/>
    </row>
    <row r="56" spans="1:10" ht="15">
      <c r="A56" s="90" t="s">
        <v>73</v>
      </c>
      <c r="B56" s="91"/>
      <c r="C56" s="80"/>
      <c r="D56" s="80"/>
      <c r="E56" s="80"/>
      <c r="F56" s="80"/>
      <c r="G56" s="80"/>
      <c r="H56" s="80"/>
      <c r="I56" s="80"/>
      <c r="J56" s="80"/>
    </row>
    <row r="57" spans="1:10">
      <c r="A57" s="80"/>
      <c r="B57" s="80" t="s">
        <v>74</v>
      </c>
      <c r="C57" s="80"/>
      <c r="D57" s="80"/>
      <c r="E57" s="80"/>
      <c r="F57" s="85">
        <v>8000</v>
      </c>
      <c r="G57" s="85">
        <v>8000</v>
      </c>
      <c r="H57" s="85">
        <v>16000</v>
      </c>
      <c r="I57" s="85">
        <v>24000</v>
      </c>
      <c r="J57" s="85">
        <v>32000</v>
      </c>
    </row>
    <row r="58" spans="1:10">
      <c r="A58" s="80"/>
      <c r="B58" s="80" t="s">
        <v>75</v>
      </c>
      <c r="C58" s="80"/>
      <c r="D58" s="80"/>
      <c r="E58" s="80"/>
      <c r="F58" s="87">
        <v>0</v>
      </c>
      <c r="G58" s="87">
        <v>8000</v>
      </c>
      <c r="H58" s="87">
        <v>8000</v>
      </c>
      <c r="I58" s="87">
        <v>8000</v>
      </c>
      <c r="J58" s="87">
        <v>8000</v>
      </c>
    </row>
    <row r="59" spans="1:10">
      <c r="A59" s="80"/>
      <c r="B59" s="80" t="s">
        <v>12</v>
      </c>
      <c r="C59" s="80"/>
      <c r="D59" s="80"/>
      <c r="E59" s="80"/>
      <c r="F59" s="85">
        <v>8000</v>
      </c>
      <c r="G59" s="85">
        <v>16000</v>
      </c>
      <c r="H59" s="85">
        <v>24000</v>
      </c>
      <c r="I59" s="85">
        <v>32000</v>
      </c>
      <c r="J59" s="85">
        <v>40000</v>
      </c>
    </row>
    <row r="60" spans="1:10">
      <c r="A60" s="80"/>
      <c r="B60" s="80"/>
      <c r="C60" s="80"/>
      <c r="D60" s="80"/>
      <c r="E60" s="80"/>
      <c r="F60" s="80"/>
      <c r="G60" s="80"/>
      <c r="H60" s="80"/>
      <c r="I60" s="80"/>
      <c r="J60" s="80"/>
    </row>
    <row r="61" spans="1:10">
      <c r="A61" s="80"/>
      <c r="B61" s="80" t="s">
        <v>76</v>
      </c>
      <c r="C61" s="80"/>
      <c r="D61" s="80"/>
      <c r="E61" s="80"/>
      <c r="F61" s="86">
        <v>-266.66666666666669</v>
      </c>
      <c r="G61" s="86">
        <v>-800</v>
      </c>
      <c r="H61" s="86">
        <v>-1600</v>
      </c>
      <c r="I61" s="86">
        <v>-2666.666666666667</v>
      </c>
      <c r="J61" s="86">
        <v>-4000</v>
      </c>
    </row>
    <row r="62" spans="1:10">
      <c r="A62" s="80"/>
      <c r="B62" s="80" t="s">
        <v>77</v>
      </c>
      <c r="C62" s="80"/>
      <c r="D62" s="80"/>
      <c r="E62" s="80"/>
      <c r="F62" s="86">
        <v>0.45</v>
      </c>
      <c r="G62" s="86">
        <v>0.45</v>
      </c>
      <c r="H62" s="86">
        <v>0.45</v>
      </c>
      <c r="I62" s="86">
        <v>0.45</v>
      </c>
      <c r="J62" s="86">
        <v>0.45</v>
      </c>
    </row>
    <row r="63" spans="1:10">
      <c r="A63" s="80"/>
      <c r="B63" s="80" t="s">
        <v>78</v>
      </c>
      <c r="C63" s="80"/>
      <c r="D63" s="80"/>
      <c r="E63" s="80"/>
      <c r="F63" s="87">
        <v>-217.31199999999993</v>
      </c>
      <c r="G63" s="87">
        <v>-586.74239999999986</v>
      </c>
      <c r="H63" s="87">
        <v>-1052.8766399999997</v>
      </c>
      <c r="I63" s="87">
        <v>-1568.7753279999997</v>
      </c>
      <c r="J63" s="87">
        <v>-2094.8333519999996</v>
      </c>
    </row>
    <row r="64" spans="1:10">
      <c r="A64" s="80"/>
      <c r="B64" s="80"/>
      <c r="C64" s="80"/>
      <c r="D64" s="80"/>
      <c r="E64" s="80"/>
      <c r="F64" s="80"/>
      <c r="G64" s="80"/>
      <c r="H64" s="80"/>
      <c r="I64" s="80"/>
      <c r="J64" s="80"/>
    </row>
    <row r="65" spans="1:10">
      <c r="A65" s="80"/>
      <c r="B65" s="80" t="s">
        <v>79</v>
      </c>
      <c r="C65" s="80"/>
      <c r="D65" s="80"/>
      <c r="E65" s="80"/>
      <c r="F65" s="87">
        <v>7516.471333333333</v>
      </c>
      <c r="G65" s="87">
        <v>14613.707600000002</v>
      </c>
      <c r="H65" s="87">
        <v>21347.573360000002</v>
      </c>
      <c r="I65" s="87">
        <v>27765.008005333333</v>
      </c>
      <c r="J65" s="87">
        <v>33905.616647999996</v>
      </c>
    </row>
    <row r="66" spans="1:10">
      <c r="A66" s="80"/>
      <c r="B66" s="80"/>
      <c r="C66" s="80"/>
      <c r="D66" s="80"/>
      <c r="E66" s="80"/>
      <c r="F66" s="80"/>
      <c r="G66" s="80"/>
      <c r="H66" s="80"/>
      <c r="I66" s="80"/>
      <c r="J66" s="80"/>
    </row>
    <row r="67" spans="1:10" ht="15" thickBot="1">
      <c r="A67" s="80"/>
      <c r="B67" s="80" t="s">
        <v>80</v>
      </c>
      <c r="C67" s="80"/>
      <c r="D67" s="80"/>
      <c r="E67" s="80"/>
      <c r="F67" s="88">
        <v>7758</v>
      </c>
      <c r="G67" s="88">
        <v>11065</v>
      </c>
      <c r="H67" s="88">
        <v>17981</v>
      </c>
      <c r="I67" s="88">
        <v>24556</v>
      </c>
      <c r="J67" s="88">
        <v>30835</v>
      </c>
    </row>
    <row r="68" spans="1:10" ht="15.75" customHeight="1" thickTop="1">
      <c r="A68" s="80"/>
      <c r="B68" s="80"/>
      <c r="C68" s="80"/>
      <c r="D68" s="80"/>
      <c r="E68" s="80"/>
      <c r="F68" s="80"/>
      <c r="G68" s="80"/>
      <c r="H68" s="80"/>
      <c r="I68" s="80"/>
      <c r="J68" s="80"/>
    </row>
    <row r="69" spans="1:10" ht="15">
      <c r="A69" s="90" t="s">
        <v>81</v>
      </c>
      <c r="B69" s="80"/>
      <c r="C69" s="80"/>
      <c r="D69" s="80"/>
      <c r="E69" s="80"/>
      <c r="F69" s="80"/>
      <c r="G69" s="80"/>
      <c r="H69" s="80"/>
      <c r="I69" s="80"/>
      <c r="J69" s="80"/>
    </row>
    <row r="70" spans="1:10">
      <c r="A70" s="80"/>
      <c r="B70" s="80" t="s">
        <v>82</v>
      </c>
      <c r="C70" s="80"/>
      <c r="D70" s="80"/>
      <c r="E70" s="80"/>
      <c r="F70" s="92">
        <v>7.2599999999999998E-2</v>
      </c>
      <c r="G70" s="92">
        <v>7.2599999999999998E-2</v>
      </c>
      <c r="H70" s="92">
        <v>7.2599999999999998E-2</v>
      </c>
      <c r="I70" s="92">
        <v>7.2599999999999998E-2</v>
      </c>
      <c r="J70" s="92">
        <v>7.2599999999999998E-2</v>
      </c>
    </row>
    <row r="71" spans="1:10">
      <c r="A71" s="80"/>
      <c r="B71" s="80" t="s">
        <v>83</v>
      </c>
      <c r="C71" s="80"/>
      <c r="D71" s="80"/>
      <c r="E71" s="80"/>
      <c r="F71" s="93">
        <v>0.46200000000000002</v>
      </c>
      <c r="G71" s="93">
        <v>0.46200000000000002</v>
      </c>
      <c r="H71" s="93">
        <v>0.46200000000000002</v>
      </c>
      <c r="I71" s="93">
        <v>0.46200000000000002</v>
      </c>
      <c r="J71" s="93">
        <v>0.46200000000000002</v>
      </c>
    </row>
    <row r="72" spans="1:10" ht="15" thickBot="1">
      <c r="A72" s="80"/>
      <c r="B72" s="80"/>
      <c r="C72" s="80"/>
      <c r="D72" s="80"/>
      <c r="E72" s="80"/>
      <c r="F72" s="94">
        <v>3.35412E-2</v>
      </c>
      <c r="G72" s="94">
        <v>3.35412E-2</v>
      </c>
      <c r="H72" s="94">
        <v>3.35412E-2</v>
      </c>
      <c r="I72" s="94">
        <v>3.35412E-2</v>
      </c>
      <c r="J72" s="94">
        <v>3.35412E-2</v>
      </c>
    </row>
    <row r="73" spans="1:10" ht="14.25" customHeight="1" thickTop="1">
      <c r="A73" s="80"/>
      <c r="B73" s="80"/>
      <c r="C73" s="80"/>
      <c r="D73" s="80"/>
      <c r="E73" s="80"/>
      <c r="F73" s="92"/>
      <c r="G73" s="92"/>
      <c r="H73" s="92"/>
      <c r="I73" s="92"/>
      <c r="J73" s="92"/>
    </row>
    <row r="74" spans="1:10">
      <c r="A74" s="80"/>
      <c r="B74" s="80" t="s">
        <v>84</v>
      </c>
      <c r="C74" s="80"/>
      <c r="D74" s="80"/>
      <c r="E74" s="80"/>
      <c r="F74" s="92">
        <v>6.6000000000000003E-2</v>
      </c>
      <c r="G74" s="92">
        <v>6.6000000000000003E-2</v>
      </c>
      <c r="H74" s="92">
        <v>6.6000000000000003E-2</v>
      </c>
      <c r="I74" s="92">
        <v>6.6000000000000003E-2</v>
      </c>
      <c r="J74" s="92">
        <v>6.6000000000000003E-2</v>
      </c>
    </row>
    <row r="75" spans="1:10">
      <c r="A75" s="80"/>
      <c r="B75" s="80" t="s">
        <v>85</v>
      </c>
      <c r="C75" s="80"/>
      <c r="D75" s="80"/>
      <c r="E75" s="80"/>
      <c r="F75" s="93">
        <v>5.8000000000000003E-2</v>
      </c>
      <c r="G75" s="93">
        <v>5.8000000000000003E-2</v>
      </c>
      <c r="H75" s="93">
        <v>5.8000000000000003E-2</v>
      </c>
      <c r="I75" s="93">
        <v>5.8000000000000003E-2</v>
      </c>
      <c r="J75" s="93">
        <v>5.8000000000000003E-2</v>
      </c>
    </row>
    <row r="76" spans="1:10" ht="15" thickBot="1">
      <c r="A76" s="80"/>
      <c r="B76" s="80"/>
      <c r="C76" s="80"/>
      <c r="D76" s="80"/>
      <c r="E76" s="80"/>
      <c r="F76" s="94">
        <v>3.8280000000000002E-3</v>
      </c>
      <c r="G76" s="94">
        <v>3.8280000000000002E-3</v>
      </c>
      <c r="H76" s="94">
        <v>3.8280000000000002E-3</v>
      </c>
      <c r="I76" s="94">
        <v>3.8280000000000002E-3</v>
      </c>
      <c r="J76" s="94">
        <v>3.8280000000000002E-3</v>
      </c>
    </row>
    <row r="77" spans="1:10" ht="12.75" customHeight="1" thickTop="1">
      <c r="A77" s="80"/>
      <c r="B77" s="80"/>
      <c r="C77" s="80"/>
      <c r="D77" s="80"/>
      <c r="E77" s="80"/>
      <c r="F77" s="92"/>
      <c r="G77" s="92"/>
      <c r="H77" s="92"/>
      <c r="I77" s="92"/>
      <c r="J77" s="92"/>
    </row>
    <row r="78" spans="1:10">
      <c r="A78" s="80"/>
      <c r="B78" s="80" t="s">
        <v>86</v>
      </c>
      <c r="C78" s="80"/>
      <c r="D78" s="80"/>
      <c r="E78" s="80"/>
      <c r="F78" s="92">
        <v>0.124</v>
      </c>
      <c r="G78" s="92">
        <v>0.124</v>
      </c>
      <c r="H78" s="92">
        <v>0.124</v>
      </c>
      <c r="I78" s="92">
        <v>0.124</v>
      </c>
      <c r="J78" s="92">
        <v>0.124</v>
      </c>
    </row>
    <row r="79" spans="1:10">
      <c r="A79" s="80"/>
      <c r="B79" s="80" t="s">
        <v>87</v>
      </c>
      <c r="C79" s="80"/>
      <c r="D79" s="80"/>
      <c r="E79" s="80"/>
      <c r="F79" s="93">
        <v>0.48</v>
      </c>
      <c r="G79" s="93">
        <v>0.48</v>
      </c>
      <c r="H79" s="93">
        <v>0.48</v>
      </c>
      <c r="I79" s="93">
        <v>0.48</v>
      </c>
      <c r="J79" s="93">
        <v>0.48</v>
      </c>
    </row>
    <row r="80" spans="1:10" ht="15" thickBot="1">
      <c r="A80" s="80"/>
      <c r="B80" s="80"/>
      <c r="C80" s="80"/>
      <c r="D80" s="80"/>
      <c r="E80" s="80"/>
      <c r="F80" s="94">
        <v>5.9519999999999997E-2</v>
      </c>
      <c r="G80" s="94">
        <v>5.9519999999999997E-2</v>
      </c>
      <c r="H80" s="94">
        <v>5.9519999999999997E-2</v>
      </c>
      <c r="I80" s="94">
        <v>5.9519999999999997E-2</v>
      </c>
      <c r="J80" s="94">
        <v>5.9519999999999997E-2</v>
      </c>
    </row>
    <row r="81" spans="1:10" ht="12.75" customHeight="1" thickTop="1">
      <c r="A81" s="80"/>
      <c r="B81" s="80"/>
      <c r="C81" s="80"/>
      <c r="D81" s="80"/>
      <c r="E81" s="80"/>
      <c r="F81" s="80"/>
      <c r="G81" s="80"/>
      <c r="H81" s="80"/>
      <c r="I81" s="80"/>
      <c r="J81" s="80"/>
    </row>
    <row r="82" spans="1:10" ht="15" thickBot="1">
      <c r="A82" s="80"/>
      <c r="B82" s="80" t="s">
        <v>88</v>
      </c>
      <c r="C82" s="80"/>
      <c r="D82" s="80"/>
      <c r="E82" s="80"/>
      <c r="F82" s="94">
        <v>9.6889200000000009E-2</v>
      </c>
      <c r="G82" s="94">
        <v>9.6889200000000009E-2</v>
      </c>
      <c r="H82" s="94">
        <v>9.6889200000000009E-2</v>
      </c>
      <c r="I82" s="94">
        <v>9.6889200000000009E-2</v>
      </c>
      <c r="J82" s="94">
        <v>9.6889200000000009E-2</v>
      </c>
    </row>
    <row r="83" spans="1:10" ht="11.25" customHeight="1" thickTop="1">
      <c r="A83" s="80"/>
      <c r="B83" s="80"/>
      <c r="C83" s="80"/>
      <c r="D83" s="80"/>
      <c r="E83" s="80"/>
      <c r="F83" s="80"/>
      <c r="G83" s="80"/>
      <c r="H83" s="80"/>
      <c r="I83" s="80"/>
      <c r="J83" s="80"/>
    </row>
    <row r="84" spans="1:10">
      <c r="A84" s="80"/>
      <c r="B84" s="80" t="s">
        <v>89</v>
      </c>
      <c r="C84" s="80"/>
      <c r="D84" s="80"/>
      <c r="E84" s="80"/>
      <c r="F84" s="86">
        <v>260.21262960000001</v>
      </c>
      <c r="G84" s="86">
        <v>371.13337799999999</v>
      </c>
      <c r="H84" s="86">
        <v>603.10431719999997</v>
      </c>
      <c r="I84" s="86">
        <v>823.63770720000002</v>
      </c>
      <c r="J84" s="86">
        <v>1034.242902</v>
      </c>
    </row>
    <row r="85" spans="1:10">
      <c r="A85" s="80"/>
      <c r="B85" s="80" t="s">
        <v>90</v>
      </c>
      <c r="C85" s="80"/>
      <c r="D85" s="80"/>
      <c r="E85" s="80"/>
      <c r="F85" s="87">
        <v>491.45378399999998</v>
      </c>
      <c r="G85" s="87">
        <v>700.94561999999996</v>
      </c>
      <c r="H85" s="87">
        <v>1139.0603880000001</v>
      </c>
      <c r="I85" s="87">
        <v>1555.573488</v>
      </c>
      <c r="J85" s="87">
        <v>1953.3355799999999</v>
      </c>
    </row>
    <row r="86" spans="1:10" ht="15" thickBot="1">
      <c r="A86" s="80"/>
      <c r="B86" s="80" t="s">
        <v>91</v>
      </c>
      <c r="C86" s="80"/>
      <c r="D86" s="80"/>
      <c r="E86" s="80"/>
      <c r="F86" s="88">
        <v>751.66641359999994</v>
      </c>
      <c r="G86" s="88">
        <v>1072.078998</v>
      </c>
      <c r="H86" s="88">
        <v>1742.1647052000001</v>
      </c>
      <c r="I86" s="88">
        <v>2379.2111952</v>
      </c>
      <c r="J86" s="88">
        <v>2987.5784819999999</v>
      </c>
    </row>
    <row r="87" spans="1:10" ht="15" thickTop="1">
      <c r="A87" s="80"/>
      <c r="B87" s="80"/>
      <c r="C87" s="80"/>
      <c r="D87" s="80"/>
      <c r="E87" s="80"/>
      <c r="F87" s="89"/>
      <c r="G87" s="89"/>
      <c r="H87" s="89"/>
      <c r="I87" s="89"/>
      <c r="J87" s="89"/>
    </row>
    <row r="88" spans="1:10" ht="15">
      <c r="A88" s="50" t="str">
        <f>$A$39</f>
        <v>Pacific Gas &amp; Electric Company</v>
      </c>
      <c r="B88" s="77"/>
      <c r="C88" s="77"/>
      <c r="D88" s="77"/>
      <c r="E88" s="77"/>
      <c r="F88" s="77"/>
      <c r="G88" s="77"/>
      <c r="H88" s="77"/>
      <c r="I88" s="77"/>
      <c r="J88" s="77"/>
    </row>
    <row r="89" spans="1:10" ht="15">
      <c r="A89" s="78" t="s">
        <v>64</v>
      </c>
      <c r="B89" s="77"/>
      <c r="C89" s="79"/>
      <c r="D89" s="79"/>
      <c r="E89" s="79"/>
      <c r="F89" s="79"/>
      <c r="G89" s="79"/>
      <c r="H89" s="79"/>
      <c r="I89" s="79"/>
      <c r="J89" s="79"/>
    </row>
    <row r="90" spans="1:10" ht="15">
      <c r="A90" s="78" t="str">
        <f>$A$41</f>
        <v xml:space="preserve">Illustrative Cost of Service </v>
      </c>
      <c r="B90" s="77"/>
      <c r="C90" s="79"/>
      <c r="D90" s="79"/>
      <c r="E90" s="79"/>
      <c r="F90" s="79"/>
      <c r="G90" s="79"/>
      <c r="H90" s="79"/>
      <c r="I90" s="79"/>
      <c r="J90" s="79"/>
    </row>
    <row r="91" spans="1:10">
      <c r="A91" s="161" t="str">
        <f>$A$42</f>
        <v>($Thousands)</v>
      </c>
      <c r="B91" s="161"/>
      <c r="C91" s="161"/>
      <c r="D91" s="161"/>
      <c r="E91" s="161"/>
      <c r="F91" s="161"/>
      <c r="G91" s="161"/>
      <c r="H91" s="161"/>
      <c r="I91" s="161"/>
      <c r="J91" s="161"/>
    </row>
    <row r="92" spans="1:10" ht="21" customHeight="1">
      <c r="A92" s="121"/>
      <c r="B92" s="121"/>
      <c r="C92" s="121"/>
      <c r="D92" s="121"/>
      <c r="E92" s="121"/>
      <c r="F92" s="82">
        <v>2003</v>
      </c>
      <c r="G92" s="82">
        <v>2004</v>
      </c>
      <c r="H92" s="82">
        <v>2005</v>
      </c>
      <c r="I92" s="82">
        <v>2006</v>
      </c>
      <c r="J92" s="82">
        <v>2007</v>
      </c>
    </row>
    <row r="93" spans="1:10" ht="3" customHeight="1" thickBot="1">
      <c r="A93" s="80"/>
      <c r="B93" s="80"/>
      <c r="C93" s="80"/>
      <c r="D93" s="80"/>
      <c r="E93" s="80"/>
      <c r="F93" s="83"/>
      <c r="G93" s="83"/>
      <c r="H93" s="83"/>
      <c r="I93" s="83"/>
      <c r="J93" s="83"/>
    </row>
    <row r="94" spans="1:10" ht="15">
      <c r="A94" s="90" t="s">
        <v>67</v>
      </c>
      <c r="B94" s="80"/>
      <c r="C94" s="80"/>
      <c r="D94" s="80"/>
      <c r="E94" s="80"/>
      <c r="F94" s="80"/>
      <c r="G94" s="80"/>
      <c r="H94" s="80"/>
      <c r="I94" s="80"/>
      <c r="J94" s="80"/>
    </row>
    <row r="95" spans="1:10">
      <c r="A95" s="80"/>
      <c r="B95" s="80" t="s">
        <v>92</v>
      </c>
      <c r="C95" s="80"/>
      <c r="D95" s="80"/>
      <c r="E95" s="80"/>
      <c r="F95" s="85">
        <v>8000</v>
      </c>
      <c r="G95" s="85">
        <v>16000</v>
      </c>
      <c r="H95" s="85">
        <v>24000</v>
      </c>
      <c r="I95" s="85">
        <v>32000</v>
      </c>
      <c r="J95" s="85">
        <v>40000</v>
      </c>
    </row>
    <row r="96" spans="1:10">
      <c r="A96" s="80"/>
      <c r="B96" s="80"/>
      <c r="C96" s="80"/>
      <c r="D96" s="80"/>
      <c r="E96" s="80"/>
      <c r="F96" s="80"/>
      <c r="G96" s="80"/>
      <c r="H96" s="80"/>
      <c r="I96" s="80"/>
      <c r="J96" s="80"/>
    </row>
    <row r="97" spans="1:10">
      <c r="A97" s="80"/>
      <c r="B97" s="80" t="s">
        <v>93</v>
      </c>
      <c r="C97" s="80"/>
      <c r="D97" s="80"/>
      <c r="E97" s="80"/>
      <c r="F97" s="95">
        <v>266.66666666666669</v>
      </c>
      <c r="G97" s="95">
        <v>533.33333333333337</v>
      </c>
      <c r="H97" s="95">
        <v>800</v>
      </c>
      <c r="I97" s="95">
        <v>1066.6666666666667</v>
      </c>
      <c r="J97" s="95">
        <v>1333.3333333333333</v>
      </c>
    </row>
    <row r="98" spans="1:10" ht="15" thickBot="1">
      <c r="A98" s="80"/>
      <c r="B98" s="80" t="s">
        <v>76</v>
      </c>
      <c r="C98" s="80"/>
      <c r="D98" s="80"/>
      <c r="E98" s="80"/>
      <c r="F98" s="88">
        <v>266.66666666666669</v>
      </c>
      <c r="G98" s="88">
        <v>800</v>
      </c>
      <c r="H98" s="88">
        <v>1600</v>
      </c>
      <c r="I98" s="88">
        <v>2666.666666666667</v>
      </c>
      <c r="J98" s="88">
        <v>4000</v>
      </c>
    </row>
    <row r="99" spans="1:10" ht="11.25" customHeight="1" thickTop="1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 ht="15">
      <c r="A100" s="90" t="s">
        <v>94</v>
      </c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>
      <c r="A101" s="80"/>
      <c r="B101" s="80" t="s">
        <v>95</v>
      </c>
      <c r="C101" s="80"/>
      <c r="D101" s="80"/>
      <c r="E101" s="80"/>
      <c r="F101" s="99">
        <v>-800</v>
      </c>
      <c r="G101" s="99">
        <v>-1440</v>
      </c>
      <c r="H101" s="99">
        <v>-1944</v>
      </c>
      <c r="I101" s="99">
        <v>-2332.8000000000002</v>
      </c>
      <c r="J101" s="99">
        <v>-2624.4</v>
      </c>
    </row>
    <row r="102" spans="1:10">
      <c r="A102" s="80"/>
      <c r="B102" s="80" t="s">
        <v>222</v>
      </c>
      <c r="C102" s="80"/>
      <c r="D102" s="80"/>
      <c r="E102" s="80"/>
      <c r="F102" s="87">
        <v>266.66666666666669</v>
      </c>
      <c r="G102" s="87">
        <v>533.33333333333337</v>
      </c>
      <c r="H102" s="87">
        <v>800</v>
      </c>
      <c r="I102" s="87">
        <v>1066.6666666666667</v>
      </c>
      <c r="J102" s="87">
        <v>1333.3333333333333</v>
      </c>
    </row>
    <row r="103" spans="1:10">
      <c r="A103" s="80"/>
      <c r="B103" s="80" t="s">
        <v>97</v>
      </c>
      <c r="C103" s="80"/>
      <c r="D103" s="80"/>
      <c r="E103" s="80"/>
      <c r="F103" s="86">
        <v>-533.33333333333326</v>
      </c>
      <c r="G103" s="86">
        <v>-906.66666666666663</v>
      </c>
      <c r="H103" s="86">
        <v>-1144</v>
      </c>
      <c r="I103" s="86">
        <v>-1266.1333333333334</v>
      </c>
      <c r="J103" s="86">
        <v>-1291.0666666666668</v>
      </c>
    </row>
    <row r="104" spans="1:10">
      <c r="A104" s="80"/>
      <c r="B104" s="80" t="s">
        <v>98</v>
      </c>
      <c r="C104" s="80"/>
      <c r="D104" s="80"/>
      <c r="E104" s="80"/>
      <c r="F104" s="93">
        <v>0.40745999999999993</v>
      </c>
      <c r="G104" s="93">
        <v>0.40745999999999993</v>
      </c>
      <c r="H104" s="93">
        <v>0.40745999999999993</v>
      </c>
      <c r="I104" s="93">
        <v>0.40745999999999993</v>
      </c>
      <c r="J104" s="93">
        <v>0.40745999999999993</v>
      </c>
    </row>
    <row r="105" spans="1:10" ht="12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1:10" ht="15" thickBot="1">
      <c r="A106" s="80"/>
      <c r="B106" s="80" t="s">
        <v>94</v>
      </c>
      <c r="C106" s="80"/>
      <c r="D106" s="80"/>
      <c r="E106" s="80"/>
      <c r="F106" s="88">
        <v>-217.31199999999993</v>
      </c>
      <c r="G106" s="88">
        <v>-369.43039999999991</v>
      </c>
      <c r="H106" s="88">
        <v>-466.13423999999992</v>
      </c>
      <c r="I106" s="88">
        <v>-515.89868799999999</v>
      </c>
      <c r="J106" s="88">
        <v>-526.05802399999993</v>
      </c>
    </row>
    <row r="107" spans="1:10" ht="12.75" customHeight="1" thickTop="1">
      <c r="A107" s="80"/>
      <c r="B107" s="80"/>
      <c r="C107" s="80"/>
      <c r="D107" s="80"/>
      <c r="E107" s="80"/>
      <c r="F107" s="86"/>
      <c r="G107" s="80"/>
      <c r="H107" s="80"/>
      <c r="I107" s="80"/>
      <c r="J107" s="80"/>
    </row>
    <row r="108" spans="1:10" ht="15" thickBot="1">
      <c r="A108" s="80"/>
      <c r="B108" s="80" t="s">
        <v>78</v>
      </c>
      <c r="C108" s="80"/>
      <c r="D108" s="80"/>
      <c r="E108" s="80"/>
      <c r="F108" s="96">
        <v>-217.31199999999993</v>
      </c>
      <c r="G108" s="96">
        <v>-586.74239999999986</v>
      </c>
      <c r="H108" s="96">
        <v>-1052.8766399999997</v>
      </c>
      <c r="I108" s="96">
        <v>-1568.7753279999997</v>
      </c>
      <c r="J108" s="96">
        <v>-2094.8333519999996</v>
      </c>
    </row>
    <row r="109" spans="1:10" ht="15" thickTop="1">
      <c r="A109" s="80"/>
      <c r="B109" s="80"/>
      <c r="C109" s="80"/>
      <c r="D109" s="80"/>
      <c r="E109" s="80"/>
      <c r="F109" s="99"/>
      <c r="G109" s="99"/>
      <c r="H109" s="99"/>
      <c r="I109" s="99"/>
      <c r="J109" s="99"/>
    </row>
    <row r="110" spans="1:10" ht="15">
      <c r="A110" s="90" t="s">
        <v>99</v>
      </c>
      <c r="B110" s="80"/>
      <c r="C110" s="80"/>
      <c r="D110" s="80"/>
      <c r="E110" s="80"/>
      <c r="F110" s="86"/>
      <c r="G110" s="80"/>
      <c r="H110" s="80"/>
      <c r="I110" s="80"/>
      <c r="J110" s="80"/>
    </row>
    <row r="111" spans="1:10">
      <c r="A111" s="80"/>
      <c r="B111" s="80" t="s">
        <v>100</v>
      </c>
      <c r="C111" s="80"/>
      <c r="D111" s="80"/>
      <c r="E111" s="80"/>
      <c r="F111" s="86">
        <v>751.66641359999994</v>
      </c>
      <c r="G111" s="86">
        <v>1072.078998</v>
      </c>
      <c r="H111" s="86">
        <v>1742.1647052000001</v>
      </c>
      <c r="I111" s="86">
        <v>2379.2111952</v>
      </c>
      <c r="J111" s="86">
        <v>2987.5784819999999</v>
      </c>
    </row>
    <row r="112" spans="1:10">
      <c r="A112" s="80"/>
      <c r="B112" s="80" t="s">
        <v>101</v>
      </c>
      <c r="C112" s="80"/>
      <c r="D112" s="80"/>
      <c r="E112" s="80"/>
      <c r="F112" s="87">
        <v>-260.21262960000001</v>
      </c>
      <c r="G112" s="87">
        <v>-371.13337799999999</v>
      </c>
      <c r="H112" s="87">
        <v>-603.10431719999997</v>
      </c>
      <c r="I112" s="87">
        <v>-823.63770720000002</v>
      </c>
      <c r="J112" s="87">
        <v>-1034.242902</v>
      </c>
    </row>
    <row r="113" spans="1:10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>
      <c r="A114" s="80"/>
      <c r="B114" s="80" t="s">
        <v>102</v>
      </c>
      <c r="C114" s="80"/>
      <c r="D114" s="80"/>
      <c r="E114" s="80"/>
      <c r="F114" s="86">
        <v>491.45378399999993</v>
      </c>
      <c r="G114" s="86">
        <v>700.94561999999996</v>
      </c>
      <c r="H114" s="86">
        <v>1139.0603880000001</v>
      </c>
      <c r="I114" s="86">
        <v>1555.573488</v>
      </c>
      <c r="J114" s="86">
        <v>1953.3355799999999</v>
      </c>
    </row>
    <row r="115" spans="1:10">
      <c r="A115" s="80"/>
      <c r="B115" s="80" t="s">
        <v>103</v>
      </c>
      <c r="C115" s="80"/>
      <c r="D115" s="80"/>
      <c r="E115" s="80"/>
      <c r="F115" s="92">
        <v>0.53846153846153844</v>
      </c>
      <c r="G115" s="92">
        <v>0.53846153846153844</v>
      </c>
      <c r="H115" s="92">
        <v>0.53846153846153844</v>
      </c>
      <c r="I115" s="92">
        <v>0.53846153846153844</v>
      </c>
      <c r="J115" s="92">
        <v>0.53846153846153844</v>
      </c>
    </row>
    <row r="116" spans="1:10" ht="15" thickBot="1">
      <c r="A116" s="80"/>
      <c r="B116" s="80" t="s">
        <v>104</v>
      </c>
      <c r="C116" s="80"/>
      <c r="D116" s="80"/>
      <c r="E116" s="80"/>
      <c r="F116" s="136">
        <v>264.62896061538459</v>
      </c>
      <c r="G116" s="136">
        <v>377.43225692307686</v>
      </c>
      <c r="H116" s="136">
        <v>613.34020892307694</v>
      </c>
      <c r="I116" s="136">
        <v>837.61649353846144</v>
      </c>
      <c r="J116" s="136">
        <v>1051.7960815384615</v>
      </c>
    </row>
    <row r="117" spans="1:10" ht="15" thickTop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</row>
    <row r="118" spans="1:10">
      <c r="A118" s="80"/>
      <c r="B118" s="80" t="s">
        <v>106</v>
      </c>
      <c r="C118" s="80"/>
      <c r="D118" s="80"/>
      <c r="E118" s="80"/>
      <c r="F118" s="86">
        <v>756.08274461538451</v>
      </c>
      <c r="G118" s="86">
        <v>1078.3778769230769</v>
      </c>
      <c r="H118" s="86">
        <v>1752.400596923077</v>
      </c>
      <c r="I118" s="86">
        <v>2393.1899815384613</v>
      </c>
      <c r="J118" s="86">
        <v>3005.1316615384612</v>
      </c>
    </row>
    <row r="119" spans="1:10">
      <c r="A119" s="80"/>
      <c r="B119" s="80" t="s">
        <v>107</v>
      </c>
      <c r="C119" s="80"/>
      <c r="D119" s="80"/>
      <c r="E119" s="80"/>
      <c r="F119" s="93">
        <v>9.6972356296621334E-2</v>
      </c>
      <c r="G119" s="93">
        <v>9.6972356296621334E-2</v>
      </c>
      <c r="H119" s="93">
        <v>9.6972356296621334E-2</v>
      </c>
      <c r="I119" s="93">
        <v>9.6972356296621334E-2</v>
      </c>
      <c r="J119" s="93">
        <v>9.6972356296621334E-2</v>
      </c>
    </row>
    <row r="120" spans="1:10" ht="15" thickBot="1">
      <c r="A120" s="80"/>
      <c r="B120" s="80" t="s">
        <v>108</v>
      </c>
      <c r="C120" s="80"/>
      <c r="D120" s="80"/>
      <c r="E120" s="80"/>
      <c r="F120" s="96">
        <v>73.31912530057042</v>
      </c>
      <c r="G120" s="96">
        <v>104.57284370337868</v>
      </c>
      <c r="H120" s="96">
        <v>169.93441505923653</v>
      </c>
      <c r="I120" s="96">
        <v>232.07327157525231</v>
      </c>
      <c r="J120" s="96">
        <v>291.41469820096535</v>
      </c>
    </row>
    <row r="121" spans="1:10" ht="15" thickTop="1">
      <c r="A121" s="80"/>
      <c r="B121" s="80"/>
      <c r="C121" s="80"/>
      <c r="D121" s="80"/>
      <c r="E121" s="80"/>
      <c r="F121" s="97"/>
      <c r="G121" s="80"/>
      <c r="H121" s="80"/>
      <c r="I121" s="80"/>
      <c r="J121" s="80"/>
    </row>
    <row r="122" spans="1:10" ht="15" thickBot="1">
      <c r="A122" s="80"/>
      <c r="B122" s="80" t="s">
        <v>109</v>
      </c>
      <c r="C122" s="80"/>
      <c r="D122" s="80"/>
      <c r="E122" s="80"/>
      <c r="F122" s="96">
        <v>337.94808591595501</v>
      </c>
      <c r="G122" s="96">
        <v>482.00510062645554</v>
      </c>
      <c r="H122" s="96">
        <v>783.27462398231341</v>
      </c>
      <c r="I122" s="96">
        <v>1069.6897651137137</v>
      </c>
      <c r="J122" s="96">
        <v>1343.2107797394269</v>
      </c>
    </row>
    <row r="123" spans="1:10" ht="15" thickTop="1">
      <c r="A123" s="80"/>
      <c r="B123" s="80"/>
      <c r="C123" s="80"/>
      <c r="D123" s="80"/>
      <c r="E123" s="80"/>
      <c r="F123" s="86"/>
      <c r="G123" s="80"/>
      <c r="H123" s="80"/>
      <c r="I123" s="80"/>
      <c r="J123" s="80"/>
    </row>
    <row r="124" spans="1:10">
      <c r="A124" s="80"/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 ht="15">
      <c r="A125" s="90" t="s">
        <v>95</v>
      </c>
      <c r="B125" s="80"/>
      <c r="C125" s="80"/>
      <c r="D125" s="80"/>
      <c r="E125" s="80"/>
      <c r="F125" s="80"/>
      <c r="G125" s="80"/>
      <c r="H125" s="80"/>
      <c r="I125" s="80"/>
      <c r="J125" s="80"/>
    </row>
    <row r="126" spans="1:10">
      <c r="A126" s="80"/>
      <c r="B126" s="80" t="s">
        <v>110</v>
      </c>
      <c r="C126" s="80"/>
      <c r="D126" s="80"/>
      <c r="E126" s="86"/>
      <c r="F126" s="86">
        <v>8000</v>
      </c>
      <c r="G126" s="86">
        <v>16000</v>
      </c>
      <c r="H126" s="86">
        <v>24000</v>
      </c>
      <c r="I126" s="86">
        <v>32000</v>
      </c>
      <c r="J126" s="86">
        <v>40000</v>
      </c>
    </row>
    <row r="127" spans="1:10">
      <c r="A127" s="80"/>
      <c r="B127" s="80" t="s">
        <v>111</v>
      </c>
      <c r="C127" s="80"/>
      <c r="D127" s="80"/>
      <c r="E127" s="80"/>
      <c r="F127" s="98">
        <v>0.1</v>
      </c>
      <c r="G127" s="98">
        <v>0.09</v>
      </c>
      <c r="H127" s="98">
        <v>8.1000000000000003E-2</v>
      </c>
      <c r="I127" s="98">
        <v>7.2900000000000006E-2</v>
      </c>
      <c r="J127" s="98">
        <v>6.5610000000000002E-2</v>
      </c>
    </row>
    <row r="128" spans="1:10">
      <c r="A128" s="80"/>
      <c r="B128" s="80"/>
      <c r="C128" s="80"/>
      <c r="D128" s="80"/>
      <c r="E128" s="80"/>
      <c r="F128" s="80"/>
      <c r="G128" s="80"/>
      <c r="H128" s="80"/>
      <c r="I128" s="80"/>
      <c r="J128" s="80"/>
    </row>
    <row r="129" spans="1:10" ht="15" thickBot="1">
      <c r="A129" s="80"/>
      <c r="B129" s="80" t="s">
        <v>95</v>
      </c>
      <c r="C129" s="80"/>
      <c r="D129" s="80"/>
      <c r="E129" s="80"/>
      <c r="F129" s="96">
        <v>800</v>
      </c>
      <c r="G129" s="96">
        <v>1440</v>
      </c>
      <c r="H129" s="96">
        <v>1944</v>
      </c>
      <c r="I129" s="96">
        <v>2332.8000000000002</v>
      </c>
      <c r="J129" s="96">
        <v>2624.4</v>
      </c>
    </row>
    <row r="130" spans="1:10" ht="15" thickTop="1"/>
    <row r="132" spans="1:10" ht="15">
      <c r="A132" s="50" t="str">
        <f>$A$39</f>
        <v>Pacific Gas &amp; Electric Company</v>
      </c>
      <c r="B132" s="77"/>
      <c r="C132" s="77"/>
      <c r="D132" s="77"/>
      <c r="E132" s="77"/>
      <c r="F132" s="77"/>
      <c r="G132" s="77"/>
      <c r="H132" s="77"/>
      <c r="I132" s="77"/>
      <c r="J132" s="77"/>
    </row>
    <row r="133" spans="1:10" ht="15">
      <c r="A133" s="78" t="s">
        <v>162</v>
      </c>
      <c r="B133" s="77"/>
      <c r="C133" s="79"/>
      <c r="D133" s="79"/>
      <c r="E133" s="79"/>
      <c r="F133" s="79"/>
      <c r="G133" s="79"/>
      <c r="H133" s="79"/>
      <c r="I133" s="79"/>
      <c r="J133" s="79"/>
    </row>
    <row r="134" spans="1:10" ht="15">
      <c r="A134" s="78" t="str">
        <f>$A$41</f>
        <v xml:space="preserve">Illustrative Cost of Service </v>
      </c>
      <c r="B134" s="77"/>
      <c r="C134" s="79"/>
      <c r="D134" s="79"/>
      <c r="E134" s="79"/>
      <c r="F134" s="79"/>
      <c r="G134" s="79"/>
      <c r="H134" s="79"/>
      <c r="I134" s="79"/>
      <c r="J134" s="79"/>
    </row>
    <row r="135" spans="1:10" s="120" customFormat="1" ht="22.5" customHeight="1">
      <c r="A135" s="160" t="str">
        <f>$A$42</f>
        <v>($Thousands)</v>
      </c>
      <c r="B135" s="160"/>
      <c r="C135" s="160"/>
      <c r="D135" s="160"/>
      <c r="E135" s="160"/>
      <c r="F135" s="160"/>
      <c r="G135" s="160"/>
      <c r="H135" s="160"/>
      <c r="I135" s="160"/>
      <c r="J135" s="160"/>
    </row>
    <row r="136" spans="1:10" ht="15">
      <c r="A136" s="80"/>
      <c r="B136" s="80"/>
      <c r="C136" s="81"/>
      <c r="D136" s="80"/>
      <c r="E136" s="80"/>
      <c r="F136" s="82">
        <v>2003</v>
      </c>
      <c r="G136" s="82">
        <v>2004</v>
      </c>
      <c r="H136" s="82">
        <v>2005</v>
      </c>
      <c r="I136" s="82">
        <v>2006</v>
      </c>
      <c r="J136" s="82">
        <v>2007</v>
      </c>
    </row>
    <row r="137" spans="1:10" ht="1.5" customHeight="1" thickBot="1">
      <c r="A137" s="80"/>
      <c r="B137" s="81"/>
      <c r="C137" s="81"/>
      <c r="D137" s="80"/>
      <c r="E137" s="80"/>
      <c r="F137" s="83"/>
      <c r="G137" s="83"/>
      <c r="H137" s="83"/>
      <c r="I137" s="83"/>
      <c r="J137" s="83"/>
    </row>
    <row r="138" spans="1:10" ht="15">
      <c r="A138" s="84" t="s">
        <v>65</v>
      </c>
      <c r="B138" s="81"/>
      <c r="D138" s="80"/>
      <c r="E138" s="80"/>
      <c r="F138" s="81"/>
      <c r="G138" s="81"/>
      <c r="H138" s="81"/>
      <c r="I138" s="81"/>
      <c r="J138" s="81"/>
    </row>
    <row r="139" spans="1:10">
      <c r="A139" s="80"/>
      <c r="B139" s="81" t="s">
        <v>66</v>
      </c>
      <c r="D139" s="80"/>
      <c r="E139" s="80"/>
      <c r="F139" s="85">
        <v>690</v>
      </c>
      <c r="G139" s="85">
        <v>707.25</v>
      </c>
      <c r="H139" s="85">
        <v>724.93124999999986</v>
      </c>
      <c r="I139" s="85">
        <v>743.05453124999974</v>
      </c>
      <c r="J139" s="85">
        <v>761.63089453124962</v>
      </c>
    </row>
    <row r="140" spans="1:10">
      <c r="A140" s="80"/>
      <c r="B140" s="81" t="s">
        <v>67</v>
      </c>
      <c r="D140" s="80"/>
      <c r="E140" s="80"/>
      <c r="F140" s="86">
        <v>766.66666666666663</v>
      </c>
      <c r="G140" s="86">
        <v>1533.3333333333333</v>
      </c>
      <c r="H140" s="86">
        <v>2300</v>
      </c>
      <c r="I140" s="86">
        <v>3066.6666666666665</v>
      </c>
      <c r="J140" s="86">
        <v>3866.6666666666665</v>
      </c>
    </row>
    <row r="141" spans="1:10">
      <c r="A141" s="80"/>
      <c r="B141" s="81" t="s">
        <v>68</v>
      </c>
      <c r="D141" s="80"/>
      <c r="E141" s="80"/>
      <c r="F141" s="86">
        <v>460</v>
      </c>
      <c r="G141" s="86">
        <v>455.78333333333325</v>
      </c>
      <c r="H141" s="86">
        <v>434.95875000000001</v>
      </c>
      <c r="I141" s="86">
        <v>891.66543749999994</v>
      </c>
      <c r="J141" s="86">
        <v>1354.0104791666665</v>
      </c>
    </row>
    <row r="142" spans="1:10">
      <c r="A142" s="80"/>
      <c r="B142" s="81" t="s">
        <v>69</v>
      </c>
      <c r="D142" s="80"/>
      <c r="E142" s="80"/>
      <c r="F142" s="86">
        <v>2161.1136059999999</v>
      </c>
      <c r="G142" s="86">
        <v>3082.1423412000004</v>
      </c>
      <c r="H142" s="86">
        <v>5008.4934155999999</v>
      </c>
      <c r="I142" s="86">
        <v>6840.1837415999998</v>
      </c>
      <c r="J142" s="86">
        <v>8635.4437283999996</v>
      </c>
    </row>
    <row r="143" spans="1:10">
      <c r="A143" s="80"/>
      <c r="B143" s="81" t="s">
        <v>70</v>
      </c>
      <c r="D143" s="80"/>
      <c r="E143" s="80"/>
      <c r="F143" s="86">
        <v>760.83384461538458</v>
      </c>
      <c r="G143" s="86">
        <v>1085.0878920000002</v>
      </c>
      <c r="H143" s="86">
        <v>1763.2720883076922</v>
      </c>
      <c r="I143" s="86">
        <v>2408.1303636923076</v>
      </c>
      <c r="J143" s="86">
        <v>3040.1631055384614</v>
      </c>
    </row>
    <row r="144" spans="1:10">
      <c r="A144" s="80"/>
      <c r="B144" s="81" t="s">
        <v>71</v>
      </c>
      <c r="D144" s="80"/>
      <c r="E144" s="80"/>
      <c r="F144" s="87">
        <v>210.79957332163232</v>
      </c>
      <c r="G144" s="87">
        <v>300.63865621763944</v>
      </c>
      <c r="H144" s="87">
        <v>488.53899770074605</v>
      </c>
      <c r="I144" s="87">
        <v>667.20593039052221</v>
      </c>
      <c r="J144" s="87">
        <v>842.31937105748136</v>
      </c>
    </row>
    <row r="145" spans="1:10" ht="11.25" customHeight="1">
      <c r="A145" s="80"/>
      <c r="B145" s="81"/>
      <c r="D145" s="80"/>
      <c r="E145" s="80"/>
      <c r="F145" s="86"/>
      <c r="G145" s="86"/>
      <c r="H145" s="86"/>
      <c r="I145" s="86"/>
      <c r="J145" s="86"/>
    </row>
    <row r="146" spans="1:10" ht="15" thickBot="1">
      <c r="A146" s="80"/>
      <c r="B146" s="81" t="s">
        <v>72</v>
      </c>
      <c r="D146" s="80"/>
      <c r="E146" s="80"/>
      <c r="F146" s="88">
        <v>5049.4136906036829</v>
      </c>
      <c r="G146" s="88">
        <v>7164.2355560843071</v>
      </c>
      <c r="H146" s="88">
        <v>10720.194501608437</v>
      </c>
      <c r="I146" s="88">
        <v>14616.906671099496</v>
      </c>
      <c r="J146" s="88">
        <v>18500.234245360523</v>
      </c>
    </row>
    <row r="147" spans="1:10" ht="12" customHeight="1" thickTop="1">
      <c r="A147" s="80"/>
      <c r="B147" s="80"/>
      <c r="C147" s="81"/>
      <c r="D147" s="80"/>
      <c r="E147" s="80"/>
      <c r="F147" s="89"/>
      <c r="G147" s="89"/>
      <c r="H147" s="89"/>
      <c r="I147" s="89"/>
      <c r="J147" s="89"/>
    </row>
    <row r="148" spans="1:10" ht="9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</row>
    <row r="149" spans="1:10" ht="15">
      <c r="A149" s="90" t="s">
        <v>73</v>
      </c>
      <c r="B149" s="91"/>
      <c r="C149" s="80"/>
      <c r="D149" s="80"/>
      <c r="E149" s="80"/>
      <c r="F149" s="80"/>
      <c r="G149" s="80"/>
      <c r="H149" s="80"/>
      <c r="I149" s="80"/>
      <c r="J149" s="80"/>
    </row>
    <row r="150" spans="1:10">
      <c r="A150" s="80"/>
      <c r="B150" s="80" t="s">
        <v>74</v>
      </c>
      <c r="C150" s="80"/>
      <c r="D150" s="80"/>
      <c r="E150" s="80"/>
      <c r="F150" s="85">
        <v>23000</v>
      </c>
      <c r="G150" s="85">
        <v>23000</v>
      </c>
      <c r="H150" s="85">
        <v>46000</v>
      </c>
      <c r="I150" s="85">
        <v>69000</v>
      </c>
      <c r="J150" s="85">
        <v>92000</v>
      </c>
    </row>
    <row r="151" spans="1:10">
      <c r="A151" s="80"/>
      <c r="B151" s="80" t="s">
        <v>75</v>
      </c>
      <c r="C151" s="80"/>
      <c r="D151" s="80"/>
      <c r="E151" s="80"/>
      <c r="F151" s="87">
        <v>0</v>
      </c>
      <c r="G151" s="87">
        <v>23000</v>
      </c>
      <c r="H151" s="87">
        <v>23000</v>
      </c>
      <c r="I151" s="87">
        <v>23000</v>
      </c>
      <c r="J151" s="87">
        <v>24000</v>
      </c>
    </row>
    <row r="152" spans="1:10">
      <c r="A152" s="80"/>
      <c r="B152" s="80" t="s">
        <v>12</v>
      </c>
      <c r="C152" s="80"/>
      <c r="D152" s="80"/>
      <c r="E152" s="80"/>
      <c r="F152" s="85">
        <v>23000</v>
      </c>
      <c r="G152" s="85">
        <v>46000</v>
      </c>
      <c r="H152" s="85">
        <v>69000</v>
      </c>
      <c r="I152" s="85">
        <v>92000</v>
      </c>
      <c r="J152" s="85">
        <v>116000</v>
      </c>
    </row>
    <row r="153" spans="1:10" ht="13.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</row>
    <row r="154" spans="1:10">
      <c r="A154" s="80"/>
      <c r="B154" s="80" t="s">
        <v>76</v>
      </c>
      <c r="C154" s="80"/>
      <c r="D154" s="80"/>
      <c r="E154" s="80"/>
      <c r="F154" s="86">
        <v>-766.66666666666663</v>
      </c>
      <c r="G154" s="86">
        <v>-2300</v>
      </c>
      <c r="H154" s="86">
        <v>-4600</v>
      </c>
      <c r="I154" s="86">
        <v>-7666.6666666666661</v>
      </c>
      <c r="J154" s="86">
        <v>-11533.333333333332</v>
      </c>
    </row>
    <row r="155" spans="1:10">
      <c r="A155" s="80"/>
      <c r="B155" s="80" t="s">
        <v>77</v>
      </c>
      <c r="C155" s="80"/>
      <c r="D155" s="80"/>
      <c r="E155" s="80"/>
      <c r="F155" s="86">
        <v>0.45</v>
      </c>
      <c r="G155" s="86">
        <v>0.45</v>
      </c>
      <c r="H155" s="86">
        <v>0.45</v>
      </c>
      <c r="I155" s="86">
        <v>0.45</v>
      </c>
      <c r="J155" s="86">
        <v>0.45</v>
      </c>
    </row>
    <row r="156" spans="1:10">
      <c r="A156" s="80"/>
      <c r="B156" s="80" t="s">
        <v>78</v>
      </c>
      <c r="C156" s="80"/>
      <c r="D156" s="80"/>
      <c r="E156" s="80"/>
      <c r="F156" s="87">
        <v>-624.77199999999993</v>
      </c>
      <c r="G156" s="87">
        <v>-1686.8843999999999</v>
      </c>
      <c r="H156" s="87">
        <v>-3027.02034</v>
      </c>
      <c r="I156" s="87">
        <v>-4510.2290679999996</v>
      </c>
      <c r="J156" s="87">
        <v>-6035.7973375999991</v>
      </c>
    </row>
    <row r="157" spans="1:10" ht="13.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</row>
    <row r="158" spans="1:10">
      <c r="A158" s="80"/>
      <c r="B158" s="80" t="s">
        <v>79</v>
      </c>
      <c r="C158" s="80"/>
      <c r="D158" s="80"/>
      <c r="E158" s="80"/>
      <c r="F158" s="87">
        <v>21609.011333333332</v>
      </c>
      <c r="G158" s="87">
        <v>42013.565599999994</v>
      </c>
      <c r="H158" s="87">
        <v>61373.429659999994</v>
      </c>
      <c r="I158" s="87">
        <v>79823.554265333325</v>
      </c>
      <c r="J158" s="87">
        <v>98431.319329066668</v>
      </c>
    </row>
    <row r="159" spans="1:10" ht="12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</row>
    <row r="160" spans="1:10" ht="15" thickBot="1">
      <c r="A160" s="80"/>
      <c r="B160" s="80" t="s">
        <v>80</v>
      </c>
      <c r="C160" s="80"/>
      <c r="D160" s="80"/>
      <c r="E160" s="80"/>
      <c r="F160" s="88">
        <v>22305</v>
      </c>
      <c r="G160" s="88">
        <v>31811</v>
      </c>
      <c r="H160" s="88">
        <v>51693</v>
      </c>
      <c r="I160" s="88">
        <v>70598</v>
      </c>
      <c r="J160" s="88">
        <v>89127</v>
      </c>
    </row>
    <row r="161" spans="1:10" ht="12" customHeight="1" thickTop="1"/>
    <row r="162" spans="1:10" ht="15">
      <c r="A162" s="90" t="s">
        <v>81</v>
      </c>
      <c r="B162" s="80"/>
      <c r="C162" s="80"/>
      <c r="D162" s="80"/>
      <c r="E162" s="80"/>
      <c r="F162" s="80"/>
      <c r="G162" s="80"/>
      <c r="H162" s="80"/>
      <c r="I162" s="80"/>
      <c r="J162" s="80"/>
    </row>
    <row r="163" spans="1:10">
      <c r="A163" s="80"/>
      <c r="B163" s="80" t="s">
        <v>82</v>
      </c>
      <c r="C163" s="80"/>
      <c r="D163" s="80"/>
      <c r="E163" s="80"/>
      <c r="F163" s="92">
        <v>7.2599999999999998E-2</v>
      </c>
      <c r="G163" s="92">
        <v>7.2599999999999998E-2</v>
      </c>
      <c r="H163" s="92">
        <v>7.2599999999999998E-2</v>
      </c>
      <c r="I163" s="92">
        <v>7.2599999999999998E-2</v>
      </c>
      <c r="J163" s="92">
        <v>7.2599999999999998E-2</v>
      </c>
    </row>
    <row r="164" spans="1:10">
      <c r="A164" s="80"/>
      <c r="B164" s="80" t="s">
        <v>83</v>
      </c>
      <c r="C164" s="80"/>
      <c r="D164" s="80"/>
      <c r="E164" s="80"/>
      <c r="F164" s="93">
        <v>0.46200000000000002</v>
      </c>
      <c r="G164" s="93">
        <v>0.46200000000000002</v>
      </c>
      <c r="H164" s="93">
        <v>0.46200000000000002</v>
      </c>
      <c r="I164" s="93">
        <v>0.46200000000000002</v>
      </c>
      <c r="J164" s="93">
        <v>0.46200000000000002</v>
      </c>
    </row>
    <row r="165" spans="1:10" ht="15" thickBot="1">
      <c r="A165" s="80"/>
      <c r="B165" s="80"/>
      <c r="C165" s="80"/>
      <c r="D165" s="80"/>
      <c r="E165" s="80"/>
      <c r="F165" s="94">
        <v>3.35412E-2</v>
      </c>
      <c r="G165" s="94">
        <v>3.35412E-2</v>
      </c>
      <c r="H165" s="94">
        <v>3.35412E-2</v>
      </c>
      <c r="I165" s="94">
        <v>3.35412E-2</v>
      </c>
      <c r="J165" s="94">
        <v>3.35412E-2</v>
      </c>
    </row>
    <row r="166" spans="1:10" ht="12.75" customHeight="1" thickTop="1">
      <c r="A166" s="80"/>
      <c r="B166" s="80"/>
      <c r="C166" s="80"/>
      <c r="D166" s="80"/>
      <c r="E166" s="80"/>
      <c r="F166" s="92"/>
      <c r="G166" s="92"/>
      <c r="H166" s="92"/>
      <c r="I166" s="92"/>
      <c r="J166" s="92"/>
    </row>
    <row r="167" spans="1:10">
      <c r="A167" s="80"/>
      <c r="B167" s="80" t="s">
        <v>84</v>
      </c>
      <c r="C167" s="80"/>
      <c r="D167" s="80"/>
      <c r="E167" s="80"/>
      <c r="F167" s="92">
        <v>6.6000000000000003E-2</v>
      </c>
      <c r="G167" s="92">
        <v>6.6000000000000003E-2</v>
      </c>
      <c r="H167" s="92">
        <v>6.6000000000000003E-2</v>
      </c>
      <c r="I167" s="92">
        <v>6.6000000000000003E-2</v>
      </c>
      <c r="J167" s="92">
        <v>6.6000000000000003E-2</v>
      </c>
    </row>
    <row r="168" spans="1:10">
      <c r="A168" s="80"/>
      <c r="B168" s="80" t="s">
        <v>85</v>
      </c>
      <c r="C168" s="80"/>
      <c r="D168" s="80"/>
      <c r="E168" s="80"/>
      <c r="F168" s="93">
        <v>5.8000000000000003E-2</v>
      </c>
      <c r="G168" s="93">
        <v>5.8000000000000003E-2</v>
      </c>
      <c r="H168" s="93">
        <v>5.8000000000000003E-2</v>
      </c>
      <c r="I168" s="93">
        <v>5.8000000000000003E-2</v>
      </c>
      <c r="J168" s="93">
        <v>5.8000000000000003E-2</v>
      </c>
    </row>
    <row r="169" spans="1:10" ht="15" thickBot="1">
      <c r="A169" s="80"/>
      <c r="B169" s="80"/>
      <c r="C169" s="80"/>
      <c r="D169" s="80"/>
      <c r="E169" s="80"/>
      <c r="F169" s="94">
        <v>3.8280000000000002E-3</v>
      </c>
      <c r="G169" s="94">
        <v>3.8280000000000002E-3</v>
      </c>
      <c r="H169" s="94">
        <v>3.8280000000000002E-3</v>
      </c>
      <c r="I169" s="94">
        <v>3.8280000000000002E-3</v>
      </c>
      <c r="J169" s="94">
        <v>3.8280000000000002E-3</v>
      </c>
    </row>
    <row r="170" spans="1:10" ht="11.25" customHeight="1" thickTop="1">
      <c r="A170" s="80"/>
      <c r="B170" s="80"/>
      <c r="C170" s="80"/>
      <c r="D170" s="80"/>
      <c r="E170" s="80"/>
      <c r="F170" s="92"/>
      <c r="G170" s="92"/>
      <c r="H170" s="92"/>
      <c r="I170" s="92"/>
      <c r="J170" s="92"/>
    </row>
    <row r="171" spans="1:10">
      <c r="A171" s="80"/>
      <c r="B171" s="80" t="s">
        <v>86</v>
      </c>
      <c r="C171" s="80"/>
      <c r="D171" s="80"/>
      <c r="E171" s="80"/>
      <c r="F171" s="92">
        <v>0.124</v>
      </c>
      <c r="G171" s="92">
        <v>0.124</v>
      </c>
      <c r="H171" s="92">
        <v>0.124</v>
      </c>
      <c r="I171" s="92">
        <v>0.124</v>
      </c>
      <c r="J171" s="92">
        <v>0.124</v>
      </c>
    </row>
    <row r="172" spans="1:10">
      <c r="A172" s="80"/>
      <c r="B172" s="80" t="s">
        <v>87</v>
      </c>
      <c r="C172" s="80"/>
      <c r="D172" s="80"/>
      <c r="E172" s="80"/>
      <c r="F172" s="93">
        <v>0.48</v>
      </c>
      <c r="G172" s="93">
        <v>0.48</v>
      </c>
      <c r="H172" s="93">
        <v>0.48</v>
      </c>
      <c r="I172" s="93">
        <v>0.48</v>
      </c>
      <c r="J172" s="93">
        <v>0.48</v>
      </c>
    </row>
    <row r="173" spans="1:10" ht="15" thickBot="1">
      <c r="A173" s="80"/>
      <c r="B173" s="80"/>
      <c r="C173" s="80"/>
      <c r="D173" s="80"/>
      <c r="E173" s="80"/>
      <c r="F173" s="94">
        <v>5.9519999999999997E-2</v>
      </c>
      <c r="G173" s="94">
        <v>5.9519999999999997E-2</v>
      </c>
      <c r="H173" s="94">
        <v>5.9519999999999997E-2</v>
      </c>
      <c r="I173" s="94">
        <v>5.9519999999999997E-2</v>
      </c>
      <c r="J173" s="94">
        <v>5.9519999999999997E-2</v>
      </c>
    </row>
    <row r="174" spans="1:10" ht="11.25" customHeight="1" thickTop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</row>
    <row r="175" spans="1:10" ht="15" thickBot="1">
      <c r="A175" s="80"/>
      <c r="B175" s="80" t="s">
        <v>88</v>
      </c>
      <c r="C175" s="80"/>
      <c r="D175" s="80"/>
      <c r="E175" s="80"/>
      <c r="F175" s="94">
        <v>9.6889200000000009E-2</v>
      </c>
      <c r="G175" s="94">
        <v>9.6889200000000009E-2</v>
      </c>
      <c r="H175" s="94">
        <v>9.6889200000000009E-2</v>
      </c>
      <c r="I175" s="94">
        <v>9.6889200000000009E-2</v>
      </c>
      <c r="J175" s="94">
        <v>9.6889200000000009E-2</v>
      </c>
    </row>
    <row r="176" spans="1:10" ht="9" customHeight="1" thickTop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</row>
    <row r="177" spans="1:10">
      <c r="A177" s="80"/>
      <c r="B177" s="80" t="s">
        <v>89</v>
      </c>
      <c r="C177" s="80"/>
      <c r="D177" s="80"/>
      <c r="E177" s="80"/>
      <c r="F177" s="86">
        <v>748.13646600000004</v>
      </c>
      <c r="G177" s="86">
        <v>1066.9791132</v>
      </c>
      <c r="H177" s="86">
        <v>1733.8452516</v>
      </c>
      <c r="I177" s="86">
        <v>2367.9416375999999</v>
      </c>
      <c r="J177" s="86">
        <v>2989.4265323999998</v>
      </c>
    </row>
    <row r="178" spans="1:10">
      <c r="A178" s="80"/>
      <c r="B178" s="80" t="s">
        <v>90</v>
      </c>
      <c r="C178" s="80"/>
      <c r="D178" s="80"/>
      <c r="E178" s="80"/>
      <c r="F178" s="87">
        <v>1412.97714</v>
      </c>
      <c r="G178" s="87">
        <v>2015.1632280000001</v>
      </c>
      <c r="H178" s="87">
        <v>3274.6481640000002</v>
      </c>
      <c r="I178" s="87">
        <v>4472.2421039999999</v>
      </c>
      <c r="J178" s="87">
        <v>5646.0171959999998</v>
      </c>
    </row>
    <row r="179" spans="1:10" ht="15" thickBot="1">
      <c r="A179" s="80"/>
      <c r="B179" s="80" t="s">
        <v>91</v>
      </c>
      <c r="C179" s="80"/>
      <c r="D179" s="80"/>
      <c r="E179" s="80"/>
      <c r="F179" s="88">
        <v>2161.1136059999999</v>
      </c>
      <c r="G179" s="88">
        <v>3082.1423412000004</v>
      </c>
      <c r="H179" s="88">
        <v>5008.4934155999999</v>
      </c>
      <c r="I179" s="88">
        <v>6840.1837415999998</v>
      </c>
      <c r="J179" s="88">
        <v>8635.4437283999996</v>
      </c>
    </row>
    <row r="180" spans="1:10" ht="15" thickTop="1">
      <c r="A180" s="80"/>
      <c r="B180" s="80"/>
      <c r="C180" s="80"/>
      <c r="D180" s="80"/>
      <c r="E180" s="80"/>
      <c r="F180" s="89"/>
      <c r="G180" s="89"/>
      <c r="H180" s="89"/>
      <c r="I180" s="89"/>
      <c r="J180" s="89"/>
    </row>
    <row r="181" spans="1:10" ht="15">
      <c r="A181" s="50" t="str">
        <f>$A$39</f>
        <v>Pacific Gas &amp; Electric Company</v>
      </c>
      <c r="B181" s="77"/>
      <c r="C181" s="77"/>
      <c r="D181" s="77"/>
      <c r="E181" s="77"/>
      <c r="F181" s="77"/>
      <c r="G181" s="77"/>
      <c r="H181" s="77"/>
      <c r="I181" s="77"/>
      <c r="J181" s="77"/>
    </row>
    <row r="182" spans="1:10" ht="15">
      <c r="A182" s="78" t="s">
        <v>162</v>
      </c>
      <c r="B182" s="77"/>
      <c r="C182" s="79"/>
      <c r="D182" s="79"/>
      <c r="E182" s="79"/>
      <c r="F182" s="79"/>
      <c r="G182" s="79"/>
      <c r="H182" s="79"/>
      <c r="I182" s="79"/>
      <c r="J182" s="79"/>
    </row>
    <row r="183" spans="1:10" ht="15">
      <c r="A183" s="78" t="str">
        <f>$A$41</f>
        <v xml:space="preserve">Illustrative Cost of Service </v>
      </c>
      <c r="B183" s="77"/>
      <c r="C183" s="79"/>
      <c r="D183" s="79"/>
      <c r="E183" s="79"/>
      <c r="F183" s="79"/>
      <c r="G183" s="79"/>
      <c r="H183" s="79"/>
      <c r="I183" s="79"/>
      <c r="J183" s="79"/>
    </row>
    <row r="184" spans="1:10" ht="26.25" customHeight="1">
      <c r="A184" s="160" t="str">
        <f>$A$42</f>
        <v>($Thousands)</v>
      </c>
      <c r="B184" s="160"/>
      <c r="C184" s="160"/>
      <c r="D184" s="160"/>
      <c r="E184" s="160"/>
      <c r="F184" s="160"/>
      <c r="G184" s="160"/>
      <c r="H184" s="160"/>
      <c r="I184" s="160"/>
      <c r="J184" s="160"/>
    </row>
    <row r="185" spans="1:10" ht="17.25" customHeight="1">
      <c r="A185" s="80"/>
      <c r="B185" s="80"/>
      <c r="C185" s="81"/>
      <c r="D185" s="80"/>
      <c r="E185" s="80"/>
      <c r="F185" s="82">
        <v>2003</v>
      </c>
      <c r="G185" s="82">
        <v>2004</v>
      </c>
      <c r="H185" s="82">
        <v>2005</v>
      </c>
      <c r="I185" s="82">
        <v>2006</v>
      </c>
      <c r="J185" s="82">
        <v>2007</v>
      </c>
    </row>
    <row r="186" spans="1:10" ht="3" customHeight="1" thickBot="1">
      <c r="A186" s="80"/>
      <c r="B186" s="81"/>
      <c r="C186" s="81"/>
      <c r="D186" s="80"/>
      <c r="E186" s="80"/>
      <c r="F186" s="83"/>
      <c r="G186" s="83"/>
      <c r="H186" s="83"/>
      <c r="I186" s="83"/>
      <c r="J186" s="83"/>
    </row>
    <row r="187" spans="1:10" ht="15">
      <c r="A187" s="90" t="s">
        <v>67</v>
      </c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>
      <c r="A188" s="80"/>
      <c r="B188" s="80" t="s">
        <v>92</v>
      </c>
      <c r="C188" s="80"/>
      <c r="D188" s="80"/>
      <c r="E188" s="80"/>
      <c r="F188" s="85">
        <v>23000</v>
      </c>
      <c r="G188" s="85">
        <v>46000</v>
      </c>
      <c r="H188" s="85">
        <v>69000</v>
      </c>
      <c r="I188" s="85">
        <v>92000</v>
      </c>
      <c r="J188" s="85">
        <v>116000</v>
      </c>
    </row>
    <row r="189" spans="1:10" ht="8.2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</row>
    <row r="190" spans="1:10">
      <c r="A190" s="80"/>
      <c r="B190" s="80" t="s">
        <v>112</v>
      </c>
      <c r="C190" s="80"/>
      <c r="D190" s="80"/>
      <c r="E190" s="80"/>
      <c r="F190" s="95">
        <v>766.66666666666663</v>
      </c>
      <c r="G190" s="95">
        <v>1533.3333333333333</v>
      </c>
      <c r="H190" s="95">
        <v>2300</v>
      </c>
      <c r="I190" s="95">
        <v>3066.6666666666665</v>
      </c>
      <c r="J190" s="95">
        <v>3866.6666666666665</v>
      </c>
    </row>
    <row r="191" spans="1:10" ht="15" thickBot="1">
      <c r="A191" s="80"/>
      <c r="B191" s="80" t="s">
        <v>76</v>
      </c>
      <c r="C191" s="80"/>
      <c r="D191" s="80"/>
      <c r="E191" s="80"/>
      <c r="F191" s="88">
        <v>766.66666666666663</v>
      </c>
      <c r="G191" s="88">
        <v>2300</v>
      </c>
      <c r="H191" s="88">
        <v>4600</v>
      </c>
      <c r="I191" s="88">
        <v>7666.6666666666661</v>
      </c>
      <c r="J191" s="88">
        <v>11533.333333333332</v>
      </c>
    </row>
    <row r="192" spans="1:10" ht="9.75" customHeight="1" thickTop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</row>
    <row r="193" spans="1:10" ht="15">
      <c r="A193" s="90" t="s">
        <v>94</v>
      </c>
      <c r="B193" s="80"/>
      <c r="C193" s="80"/>
      <c r="D193" s="80"/>
      <c r="E193" s="80"/>
      <c r="F193" s="80"/>
      <c r="G193" s="80"/>
      <c r="H193" s="80"/>
      <c r="I193" s="80"/>
      <c r="J193" s="80"/>
    </row>
    <row r="194" spans="1:10">
      <c r="A194" s="80"/>
      <c r="B194" s="80" t="s">
        <v>95</v>
      </c>
      <c r="C194" s="80"/>
      <c r="D194" s="80"/>
      <c r="E194" s="80"/>
      <c r="F194" s="99">
        <v>-2300</v>
      </c>
      <c r="G194" s="99">
        <v>-4140</v>
      </c>
      <c r="H194" s="99">
        <v>-5589</v>
      </c>
      <c r="I194" s="99">
        <v>-6706.8</v>
      </c>
      <c r="J194" s="99">
        <v>-7610.76</v>
      </c>
    </row>
    <row r="195" spans="1:10">
      <c r="A195" s="80"/>
      <c r="B195" s="80" t="s">
        <v>222</v>
      </c>
      <c r="C195" s="80"/>
      <c r="D195" s="80"/>
      <c r="E195" s="80"/>
      <c r="F195" s="87">
        <v>766.66666666666663</v>
      </c>
      <c r="G195" s="87">
        <v>1533.3333333333333</v>
      </c>
      <c r="H195" s="87">
        <v>2300</v>
      </c>
      <c r="I195" s="87">
        <v>3066.6666666666665</v>
      </c>
      <c r="J195" s="87">
        <v>3866.6666666666665</v>
      </c>
    </row>
    <row r="196" spans="1:10">
      <c r="A196" s="80"/>
      <c r="B196" s="80" t="s">
        <v>97</v>
      </c>
      <c r="C196" s="80"/>
      <c r="D196" s="80"/>
      <c r="E196" s="80"/>
      <c r="F196" s="86">
        <v>-1533.3333333333335</v>
      </c>
      <c r="G196" s="86">
        <v>-2606.666666666667</v>
      </c>
      <c r="H196" s="86">
        <v>-3289</v>
      </c>
      <c r="I196" s="86">
        <v>-3640.1333333333337</v>
      </c>
      <c r="J196" s="86">
        <v>-3744.0933333333337</v>
      </c>
    </row>
    <row r="197" spans="1:10">
      <c r="A197" s="80"/>
      <c r="B197" s="80" t="s">
        <v>98</v>
      </c>
      <c r="C197" s="80"/>
      <c r="D197" s="80"/>
      <c r="E197" s="80"/>
      <c r="F197" s="93">
        <v>0.40745999999999993</v>
      </c>
      <c r="G197" s="93">
        <v>0.40745999999999993</v>
      </c>
      <c r="H197" s="93">
        <v>0.40745999999999993</v>
      </c>
      <c r="I197" s="93">
        <v>0.40745999999999993</v>
      </c>
      <c r="J197" s="93">
        <v>0.40745999999999993</v>
      </c>
    </row>
    <row r="198" spans="1:10" ht="9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</row>
    <row r="199" spans="1:10" ht="14.25" customHeight="1" thickBot="1">
      <c r="A199" s="80"/>
      <c r="B199" s="80" t="s">
        <v>94</v>
      </c>
      <c r="C199" s="80"/>
      <c r="D199" s="80"/>
      <c r="E199" s="80"/>
      <c r="F199" s="88">
        <v>-624.77199999999993</v>
      </c>
      <c r="G199" s="88">
        <v>-1062.1124</v>
      </c>
      <c r="H199" s="88">
        <v>-1340.1359399999999</v>
      </c>
      <c r="I199" s="88">
        <v>-1483.2087279999998</v>
      </c>
      <c r="J199" s="88">
        <v>-1525.5682695999999</v>
      </c>
    </row>
    <row r="200" spans="1:10" ht="10.5" customHeight="1" thickTop="1">
      <c r="A200" s="80"/>
      <c r="B200" s="80"/>
      <c r="C200" s="80"/>
      <c r="D200" s="80"/>
      <c r="E200" s="80"/>
      <c r="F200" s="86"/>
      <c r="G200" s="80"/>
      <c r="H200" s="80"/>
      <c r="I200" s="80"/>
      <c r="J200" s="80"/>
    </row>
    <row r="201" spans="1:10">
      <c r="A201" s="80"/>
      <c r="B201" s="80" t="s">
        <v>78</v>
      </c>
      <c r="C201" s="80"/>
      <c r="D201" s="80"/>
      <c r="E201" s="80"/>
      <c r="F201" s="99">
        <v>-624.77199999999993</v>
      </c>
      <c r="G201" s="99">
        <v>-1686.8843999999999</v>
      </c>
      <c r="H201" s="99">
        <v>-3027.02034</v>
      </c>
      <c r="I201" s="99">
        <v>-4510.2290679999996</v>
      </c>
      <c r="J201" s="99">
        <v>-6035.7973375999991</v>
      </c>
    </row>
    <row r="202" spans="1:10" s="10" customFormat="1" ht="10.5" customHeight="1">
      <c r="A202" s="100"/>
      <c r="B202" s="101"/>
      <c r="C202" s="101"/>
      <c r="D202" s="100"/>
      <c r="E202" s="100"/>
      <c r="F202" s="101"/>
      <c r="G202" s="101"/>
      <c r="H202" s="101"/>
      <c r="I202" s="101"/>
      <c r="J202" s="101"/>
    </row>
    <row r="203" spans="1:10" ht="14.25" customHeight="1">
      <c r="A203" s="90" t="s">
        <v>99</v>
      </c>
      <c r="B203" s="80"/>
      <c r="C203" s="80"/>
      <c r="D203" s="80"/>
      <c r="E203" s="80"/>
      <c r="F203" s="86"/>
      <c r="G203" s="80"/>
      <c r="H203" s="80"/>
      <c r="I203" s="80"/>
      <c r="J203" s="80"/>
    </row>
    <row r="204" spans="1:10">
      <c r="A204" s="80"/>
      <c r="B204" s="80" t="s">
        <v>100</v>
      </c>
      <c r="C204" s="80"/>
      <c r="D204" s="80"/>
      <c r="E204" s="80"/>
      <c r="F204" s="86">
        <v>2161.1136059999999</v>
      </c>
      <c r="G204" s="86">
        <v>3082.1423412000004</v>
      </c>
      <c r="H204" s="86">
        <v>5008.4934155999999</v>
      </c>
      <c r="I204" s="86">
        <v>6840.1837415999998</v>
      </c>
      <c r="J204" s="86">
        <v>8635.4437283999996</v>
      </c>
    </row>
    <row r="205" spans="1:10">
      <c r="A205" s="80"/>
      <c r="B205" s="80" t="s">
        <v>101</v>
      </c>
      <c r="C205" s="80"/>
      <c r="D205" s="80"/>
      <c r="E205" s="80"/>
      <c r="F205" s="87">
        <v>-748.13646600000004</v>
      </c>
      <c r="G205" s="87">
        <v>-1066.9791132</v>
      </c>
      <c r="H205" s="87">
        <v>-1733.8452516</v>
      </c>
      <c r="I205" s="87">
        <v>-2367.9416375999999</v>
      </c>
      <c r="J205" s="87">
        <v>-2989.4265323999998</v>
      </c>
    </row>
    <row r="206" spans="1:10" ht="11.2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</row>
    <row r="207" spans="1:10">
      <c r="A207" s="80"/>
      <c r="B207" s="80" t="s">
        <v>102</v>
      </c>
      <c r="C207" s="80"/>
      <c r="D207" s="80"/>
      <c r="E207" s="80"/>
      <c r="F207" s="86">
        <v>1412.97714</v>
      </c>
      <c r="G207" s="86">
        <v>2015.1632280000003</v>
      </c>
      <c r="H207" s="86">
        <v>3274.6481640000002</v>
      </c>
      <c r="I207" s="86">
        <v>4472.2421039999999</v>
      </c>
      <c r="J207" s="86">
        <v>5646.0171959999998</v>
      </c>
    </row>
    <row r="208" spans="1:10">
      <c r="A208" s="80"/>
      <c r="B208" s="80" t="s">
        <v>103</v>
      </c>
      <c r="C208" s="80"/>
      <c r="D208" s="80"/>
      <c r="E208" s="80"/>
      <c r="F208" s="92">
        <v>0.53846153846153844</v>
      </c>
      <c r="G208" s="92">
        <v>0.53846153846153844</v>
      </c>
      <c r="H208" s="92">
        <v>0.53846153846153844</v>
      </c>
      <c r="I208" s="92">
        <v>0.53846153846153844</v>
      </c>
      <c r="J208" s="92">
        <v>0.53846153846153844</v>
      </c>
    </row>
    <row r="209" spans="1:10" ht="15" thickBot="1">
      <c r="A209" s="80"/>
      <c r="B209" s="80" t="s">
        <v>104</v>
      </c>
      <c r="C209" s="80"/>
      <c r="D209" s="80"/>
      <c r="E209" s="80"/>
      <c r="F209" s="136">
        <v>760.83384461538458</v>
      </c>
      <c r="G209" s="136">
        <v>1085.0878920000002</v>
      </c>
      <c r="H209" s="136">
        <v>1763.2720883076922</v>
      </c>
      <c r="I209" s="136">
        <v>2408.1303636923076</v>
      </c>
      <c r="J209" s="136">
        <v>3040.1631055384614</v>
      </c>
    </row>
    <row r="210" spans="1:10" ht="11.25" customHeight="1" thickTop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</row>
    <row r="211" spans="1:10">
      <c r="A211" s="80"/>
      <c r="B211" s="80" t="s">
        <v>106</v>
      </c>
      <c r="C211" s="80"/>
      <c r="D211" s="80"/>
      <c r="E211" s="80"/>
      <c r="F211" s="86">
        <v>2173.8109846153848</v>
      </c>
      <c r="G211" s="86">
        <v>3100.2511200000008</v>
      </c>
      <c r="H211" s="86">
        <v>5037.9202523076929</v>
      </c>
      <c r="I211" s="86">
        <v>6880.3724676923075</v>
      </c>
      <c r="J211" s="86">
        <v>8686.1803015384612</v>
      </c>
    </row>
    <row r="212" spans="1:10">
      <c r="A212" s="80"/>
      <c r="B212" s="80" t="s">
        <v>107</v>
      </c>
      <c r="C212" s="80"/>
      <c r="D212" s="80"/>
      <c r="E212" s="80"/>
      <c r="F212" s="93">
        <v>9.6972356296621334E-2</v>
      </c>
      <c r="G212" s="93">
        <v>9.6972356296621334E-2</v>
      </c>
      <c r="H212" s="93">
        <v>9.6972356296621334E-2</v>
      </c>
      <c r="I212" s="93">
        <v>9.6972356296621334E-2</v>
      </c>
      <c r="J212" s="93">
        <v>9.6972356296621334E-2</v>
      </c>
    </row>
    <row r="213" spans="1:10" ht="15" thickBot="1">
      <c r="A213" s="80"/>
      <c r="B213" s="80" t="s">
        <v>108</v>
      </c>
      <c r="C213" s="80"/>
      <c r="D213" s="80"/>
      <c r="E213" s="80"/>
      <c r="F213" s="96">
        <v>210.79957332163232</v>
      </c>
      <c r="G213" s="96">
        <v>300.63865621763944</v>
      </c>
      <c r="H213" s="96">
        <v>488.53899770074605</v>
      </c>
      <c r="I213" s="96">
        <v>667.20593039052221</v>
      </c>
      <c r="J213" s="96">
        <v>842.31937105748136</v>
      </c>
    </row>
    <row r="214" spans="1:10" ht="11.25" customHeight="1" thickTop="1">
      <c r="A214" s="80"/>
      <c r="B214" s="80"/>
      <c r="C214" s="80"/>
      <c r="D214" s="80"/>
      <c r="E214" s="80"/>
      <c r="F214" s="97"/>
      <c r="G214" s="80"/>
      <c r="H214" s="80"/>
      <c r="I214" s="80"/>
      <c r="J214" s="80"/>
    </row>
    <row r="215" spans="1:10" ht="15" thickBot="1">
      <c r="A215" s="80"/>
      <c r="B215" s="80" t="s">
        <v>109</v>
      </c>
      <c r="C215" s="80"/>
      <c r="D215" s="80"/>
      <c r="E215" s="80"/>
      <c r="F215" s="96">
        <v>971.63341793701693</v>
      </c>
      <c r="G215" s="96">
        <v>1385.7265482176397</v>
      </c>
      <c r="H215" s="96">
        <v>2251.8110860084385</v>
      </c>
      <c r="I215" s="96">
        <v>3075.3362940828297</v>
      </c>
      <c r="J215" s="96">
        <v>3882.4824765959429</v>
      </c>
    </row>
    <row r="216" spans="1:10" ht="11.25" customHeight="1" thickTop="1">
      <c r="A216" s="80"/>
      <c r="B216" s="80"/>
      <c r="C216" s="80"/>
      <c r="D216" s="80"/>
      <c r="E216" s="80"/>
      <c r="F216" s="86"/>
      <c r="G216" s="80"/>
      <c r="H216" s="80"/>
      <c r="I216" s="80"/>
      <c r="J216" s="80"/>
    </row>
    <row r="217" spans="1:10" ht="12" customHeight="1">
      <c r="A217" s="90" t="s">
        <v>95</v>
      </c>
      <c r="B217" s="80"/>
      <c r="C217" s="80"/>
      <c r="D217" s="80"/>
      <c r="E217" s="80"/>
      <c r="F217" s="80"/>
      <c r="G217" s="80"/>
      <c r="H217" s="80"/>
      <c r="I217" s="80"/>
      <c r="J217" s="80"/>
    </row>
    <row r="218" spans="1:10" ht="14.25" customHeight="1">
      <c r="A218" s="80"/>
      <c r="B218" s="80" t="s">
        <v>110</v>
      </c>
      <c r="C218" s="80"/>
      <c r="D218" s="80"/>
      <c r="E218" s="86"/>
      <c r="F218" s="86">
        <v>23000</v>
      </c>
      <c r="G218" s="86">
        <v>46000</v>
      </c>
      <c r="H218" s="86">
        <v>69000</v>
      </c>
      <c r="I218" s="86">
        <v>92000</v>
      </c>
      <c r="J218" s="86">
        <v>116000</v>
      </c>
    </row>
    <row r="219" spans="1:10" ht="14.25" customHeight="1">
      <c r="A219" s="80"/>
      <c r="B219" s="80" t="s">
        <v>111</v>
      </c>
      <c r="C219" s="80"/>
      <c r="D219" s="80"/>
      <c r="E219" s="80"/>
      <c r="F219" s="98">
        <v>0.1</v>
      </c>
      <c r="G219" s="98">
        <v>0.09</v>
      </c>
      <c r="H219" s="98">
        <v>8.1000000000000003E-2</v>
      </c>
      <c r="I219" s="98">
        <v>7.2900000000000006E-2</v>
      </c>
      <c r="J219" s="98">
        <v>6.5610000000000002E-2</v>
      </c>
    </row>
    <row r="220" spans="1:10" ht="6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</row>
    <row r="221" spans="1:10" ht="15" thickBot="1">
      <c r="A221" s="80"/>
      <c r="B221" s="80" t="s">
        <v>95</v>
      </c>
      <c r="C221" s="80"/>
      <c r="D221" s="80"/>
      <c r="E221" s="80"/>
      <c r="F221" s="96">
        <v>2300</v>
      </c>
      <c r="G221" s="96">
        <v>4140</v>
      </c>
      <c r="H221" s="96">
        <v>5589</v>
      </c>
      <c r="I221" s="96">
        <v>6706.8</v>
      </c>
      <c r="J221" s="96">
        <v>7610.76</v>
      </c>
    </row>
    <row r="222" spans="1:10" ht="15" thickTop="1"/>
    <row r="224" spans="1:10" ht="15.75">
      <c r="A224" s="137"/>
      <c r="B224" s="138"/>
      <c r="C224" s="138"/>
      <c r="D224" s="138"/>
      <c r="E224" s="138"/>
      <c r="F224" s="138"/>
      <c r="G224" s="138"/>
      <c r="H224" s="138"/>
      <c r="I224"/>
    </row>
    <row r="225" spans="1:9" ht="15.75">
      <c r="A225" s="137"/>
      <c r="B225" s="138"/>
      <c r="C225" s="138"/>
      <c r="D225" s="138"/>
      <c r="E225" s="138"/>
      <c r="F225" s="138"/>
      <c r="G225" s="138"/>
      <c r="H225" s="138"/>
      <c r="I225"/>
    </row>
    <row r="226" spans="1:9" ht="15.75">
      <c r="A226" s="137"/>
      <c r="B226" s="139"/>
      <c r="C226" s="139"/>
      <c r="D226" s="139"/>
      <c r="E226" s="139"/>
      <c r="F226" s="139"/>
      <c r="G226" s="139"/>
      <c r="H226" s="139"/>
      <c r="I226"/>
    </row>
    <row r="227" spans="1:9">
      <c r="A227"/>
      <c r="B227" s="73"/>
      <c r="C227" s="73"/>
      <c r="D227" s="73"/>
      <c r="E227" s="73"/>
      <c r="F227" s="73"/>
      <c r="G227" s="73"/>
      <c r="H227" s="73"/>
      <c r="I227"/>
    </row>
    <row r="228" spans="1:9">
      <c r="A228"/>
      <c r="B228" s="73"/>
      <c r="C228" s="73"/>
      <c r="D228" s="73"/>
      <c r="E228" s="73"/>
      <c r="F228" s="73"/>
      <c r="G228" s="73"/>
      <c r="H228" s="73"/>
      <c r="I228"/>
    </row>
    <row r="229" spans="1:9">
      <c r="A229"/>
      <c r="B229"/>
      <c r="C229"/>
      <c r="D229"/>
      <c r="E229"/>
      <c r="F229"/>
      <c r="G229"/>
      <c r="H229"/>
      <c r="I229"/>
    </row>
    <row r="230" spans="1:9">
      <c r="A230"/>
      <c r="B230"/>
      <c r="C230"/>
      <c r="D230"/>
      <c r="E230"/>
      <c r="F230"/>
      <c r="G230"/>
      <c r="H230"/>
      <c r="I230"/>
    </row>
    <row r="256" spans="1:9">
      <c r="A256"/>
      <c r="B256"/>
      <c r="C256"/>
      <c r="D256"/>
      <c r="E256"/>
      <c r="F256"/>
      <c r="G256"/>
      <c r="H256"/>
      <c r="I256"/>
    </row>
    <row r="257" spans="1:9">
      <c r="A257"/>
      <c r="B257"/>
      <c r="C257"/>
      <c r="D257"/>
      <c r="E257"/>
      <c r="F257"/>
      <c r="G257"/>
      <c r="H257"/>
      <c r="I257"/>
    </row>
  </sheetData>
  <mergeCells count="4">
    <mergeCell ref="A184:J184"/>
    <mergeCell ref="A42:J42"/>
    <mergeCell ref="A135:J135"/>
    <mergeCell ref="A91:J91"/>
  </mergeCells>
  <phoneticPr fontId="0" type="noConversion"/>
  <pageMargins left="0.45" right="0.45" top="1" bottom="0.7" header="0.2" footer="0.5"/>
  <pageSetup orientation="portrait" horizontalDpi="300" verticalDpi="300" r:id="rId1"/>
  <headerFooter alignWithMargins="0">
    <oddHeader>&amp;R&amp;9Prepared for Settlement Discussions under Rule 51
 of the CPUC Rules of Practice and Procedure</oddHeader>
  </headerFooter>
  <rowBreaks count="5" manualBreakCount="5">
    <brk id="38" max="16383" man="1"/>
    <brk id="86" max="16383" man="1"/>
    <brk id="131" max="16383" man="1"/>
    <brk id="180" max="16383" man="1"/>
    <brk id="22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0"/>
  <sheetViews>
    <sheetView showGridLines="0" zoomScale="80" workbookViewId="0"/>
  </sheetViews>
  <sheetFormatPr defaultRowHeight="14.25"/>
  <cols>
    <col min="1" max="1" width="4" style="2" customWidth="1"/>
    <col min="2" max="3" width="9.140625" style="2"/>
    <col min="4" max="4" width="14.42578125" style="2" customWidth="1"/>
    <col min="5" max="5" width="3.5703125" style="2" customWidth="1"/>
    <col min="6" max="9" width="11.28515625" style="2" customWidth="1"/>
    <col min="10" max="10" width="11" style="2" customWidth="1"/>
    <col min="11" max="16384" width="9.140625" style="2"/>
  </cols>
  <sheetData>
    <row r="2" spans="1:9" ht="14.25" customHeight="1">
      <c r="A2" s="3" t="s">
        <v>115</v>
      </c>
    </row>
    <row r="3" spans="1:9" ht="14.25" customHeight="1">
      <c r="A3" s="3"/>
    </row>
    <row r="4" spans="1:9" ht="14.25" customHeight="1">
      <c r="A4" s="2" t="s">
        <v>158</v>
      </c>
    </row>
    <row r="5" spans="1:9" ht="14.25" customHeight="1">
      <c r="A5" s="2" t="s">
        <v>165</v>
      </c>
    </row>
    <row r="6" spans="1:9" ht="14.25" customHeight="1">
      <c r="A6" s="2" t="s">
        <v>160</v>
      </c>
    </row>
    <row r="7" spans="1:9" ht="14.25" customHeight="1"/>
    <row r="8" spans="1:9" ht="14.25" customHeight="1"/>
    <row r="9" spans="1:9" ht="14.25" customHeight="1">
      <c r="A9" s="2" t="s">
        <v>166</v>
      </c>
    </row>
    <row r="10" spans="1:9" ht="14.25" customHeight="1">
      <c r="A10" s="2" t="s">
        <v>167</v>
      </c>
    </row>
    <row r="11" spans="1:9" ht="14.25" customHeight="1"/>
    <row r="12" spans="1:9" ht="14.25" customHeight="1"/>
    <row r="13" spans="1:9" ht="14.25" customHeight="1">
      <c r="B13" s="51" t="s">
        <v>223</v>
      </c>
      <c r="C13" s="140"/>
      <c r="D13" s="140"/>
      <c r="E13" s="140"/>
      <c r="F13" s="140"/>
      <c r="G13" s="140"/>
      <c r="H13" s="140"/>
      <c r="I13" s="140"/>
    </row>
    <row r="14" spans="1:9" ht="14.25" customHeight="1">
      <c r="B14" s="140"/>
      <c r="C14" s="140" t="s">
        <v>224</v>
      </c>
      <c r="D14" s="140"/>
      <c r="E14" s="140"/>
      <c r="F14" s="140"/>
      <c r="G14" s="140"/>
      <c r="H14" s="140"/>
      <c r="I14" s="140"/>
    </row>
    <row r="15" spans="1:9" ht="14.25" customHeight="1">
      <c r="B15" s="140"/>
      <c r="C15" s="140" t="s">
        <v>225</v>
      </c>
      <c r="D15" s="140"/>
      <c r="E15" s="140"/>
      <c r="F15" s="140"/>
      <c r="G15" s="140"/>
      <c r="H15" s="140"/>
      <c r="I15" s="140"/>
    </row>
    <row r="16" spans="1:9" ht="14.25" customHeight="1">
      <c r="B16" s="140"/>
      <c r="C16" s="140" t="s">
        <v>226</v>
      </c>
      <c r="D16" s="140"/>
      <c r="E16" s="140"/>
      <c r="F16" s="140"/>
      <c r="G16" s="140"/>
      <c r="H16" s="140"/>
      <c r="I16" s="140"/>
    </row>
    <row r="17" spans="2:9" ht="14.25" customHeight="1">
      <c r="B17" s="140"/>
      <c r="C17" s="140"/>
      <c r="D17" s="140"/>
      <c r="E17" s="140"/>
      <c r="F17" s="140"/>
      <c r="G17" s="140"/>
      <c r="H17" s="140"/>
      <c r="I17" s="140"/>
    </row>
    <row r="18" spans="2:9" ht="14.25" customHeight="1">
      <c r="B18" s="140"/>
      <c r="C18" s="140"/>
      <c r="D18" s="140"/>
      <c r="E18" s="140"/>
      <c r="F18" s="140"/>
      <c r="G18" s="140"/>
      <c r="H18" s="140"/>
      <c r="I18" s="140"/>
    </row>
    <row r="19" spans="2:9" ht="14.25" customHeight="1">
      <c r="B19" s="51" t="s">
        <v>227</v>
      </c>
      <c r="C19" s="140"/>
      <c r="D19" s="140"/>
      <c r="E19" s="140"/>
      <c r="F19" s="140"/>
      <c r="G19" s="140"/>
      <c r="H19" s="140"/>
      <c r="I19" s="140"/>
    </row>
    <row r="20" spans="2:9" ht="14.25" customHeight="1">
      <c r="B20" s="140"/>
      <c r="C20" s="140"/>
      <c r="D20" s="140"/>
      <c r="E20" s="140"/>
      <c r="F20" s="140"/>
      <c r="G20" s="140"/>
      <c r="H20" s="140"/>
      <c r="I20" s="140"/>
    </row>
    <row r="21" spans="2:9" ht="14.25" customHeight="1">
      <c r="B21" s="140"/>
      <c r="C21" s="140"/>
      <c r="F21" s="102" t="s">
        <v>228</v>
      </c>
      <c r="G21" s="102" t="s">
        <v>229</v>
      </c>
      <c r="H21" s="141"/>
    </row>
    <row r="22" spans="2:9" ht="14.25" customHeight="1">
      <c r="B22" s="140"/>
      <c r="C22" s="140" t="s">
        <v>230</v>
      </c>
      <c r="F22" s="142">
        <v>0.48</v>
      </c>
      <c r="G22" s="142">
        <v>0.124</v>
      </c>
      <c r="H22" s="142">
        <f>+G22*F22</f>
        <v>5.9519999999999997E-2</v>
      </c>
    </row>
    <row r="23" spans="2:9" ht="14.25" customHeight="1">
      <c r="B23" s="140"/>
      <c r="C23" s="140" t="s">
        <v>11</v>
      </c>
      <c r="F23" s="142">
        <v>0.46200000000000002</v>
      </c>
      <c r="G23" s="142">
        <v>7.2599999999999998E-2</v>
      </c>
      <c r="H23" s="142">
        <f>+G23*F23</f>
        <v>3.35412E-2</v>
      </c>
    </row>
    <row r="24" spans="2:9" ht="14.25" customHeight="1">
      <c r="B24" s="140"/>
      <c r="C24" s="140" t="s">
        <v>3</v>
      </c>
      <c r="F24" s="142">
        <v>5.8000000000000003E-2</v>
      </c>
      <c r="G24" s="142">
        <v>6.6000000000000003E-2</v>
      </c>
      <c r="H24" s="143">
        <f>+G24*F24</f>
        <v>3.8280000000000002E-3</v>
      </c>
    </row>
    <row r="25" spans="2:9" ht="14.25" customHeight="1" thickBot="1">
      <c r="B25" s="140"/>
      <c r="C25" s="140" t="s">
        <v>231</v>
      </c>
      <c r="F25" s="141"/>
      <c r="G25" s="141"/>
      <c r="H25" s="144">
        <f>+H24+H23+H22</f>
        <v>9.6889199999999995E-2</v>
      </c>
    </row>
    <row r="26" spans="2:9" ht="14.25" customHeight="1" thickTop="1">
      <c r="B26" s="140"/>
      <c r="C26" s="140"/>
      <c r="D26" s="140"/>
      <c r="E26" s="140"/>
      <c r="F26" s="140"/>
      <c r="G26" s="140"/>
    </row>
    <row r="27" spans="2:9" ht="14.25" customHeight="1">
      <c r="B27" s="140"/>
      <c r="C27" s="140" t="s">
        <v>232</v>
      </c>
      <c r="D27" s="140"/>
      <c r="E27" s="140"/>
      <c r="F27" s="140"/>
      <c r="G27" s="140"/>
      <c r="H27" s="145">
        <v>0.35</v>
      </c>
    </row>
    <row r="28" spans="2:9" ht="14.25" customHeight="1">
      <c r="B28" s="140"/>
      <c r="C28" s="140" t="s">
        <v>71</v>
      </c>
      <c r="D28" s="140"/>
      <c r="E28" s="140"/>
      <c r="F28" s="140"/>
      <c r="G28" s="140"/>
      <c r="H28" s="145">
        <v>8.8400000000000006E-2</v>
      </c>
    </row>
    <row r="29" spans="2:9" ht="14.25" customHeight="1">
      <c r="B29" s="140"/>
      <c r="C29" s="140" t="s">
        <v>233</v>
      </c>
      <c r="D29" s="140"/>
      <c r="E29" s="140"/>
      <c r="F29" s="140"/>
      <c r="G29" s="140"/>
      <c r="H29" s="145">
        <v>0.40745999999999993</v>
      </c>
    </row>
    <row r="30" spans="2:9" ht="14.25" customHeight="1">
      <c r="B30" s="140"/>
      <c r="C30" s="140"/>
      <c r="D30" s="140"/>
      <c r="E30" s="140"/>
      <c r="F30" s="140"/>
      <c r="G30" s="140"/>
      <c r="H30" s="145"/>
    </row>
    <row r="31" spans="2:9" ht="14.25" customHeight="1">
      <c r="B31" s="140"/>
      <c r="C31" s="140" t="s">
        <v>234</v>
      </c>
      <c r="D31" s="140"/>
      <c r="E31" s="140"/>
      <c r="F31" s="140"/>
      <c r="G31" s="140"/>
      <c r="H31" s="146">
        <v>0.03</v>
      </c>
    </row>
    <row r="32" spans="2:9" ht="14.25" customHeight="1">
      <c r="B32" s="140"/>
      <c r="C32" s="140" t="s">
        <v>235</v>
      </c>
      <c r="D32" s="140"/>
      <c r="E32" s="140"/>
      <c r="F32" s="140"/>
      <c r="G32" s="140"/>
      <c r="H32" s="147">
        <v>2.5000000000000001E-2</v>
      </c>
    </row>
    <row r="33" spans="1:10" ht="14.25" customHeight="1">
      <c r="B33" s="140"/>
      <c r="C33" s="140"/>
      <c r="D33" s="140"/>
      <c r="E33" s="140"/>
      <c r="F33" s="140"/>
      <c r="G33" s="140"/>
      <c r="H33" s="140"/>
    </row>
    <row r="34" spans="1:10" ht="14.25" customHeight="1">
      <c r="B34" s="140"/>
      <c r="C34" s="140" t="s">
        <v>236</v>
      </c>
      <c r="D34" s="140"/>
      <c r="E34" s="140"/>
      <c r="F34" s="140"/>
      <c r="G34" s="140"/>
      <c r="H34" s="146">
        <f>1/30</f>
        <v>3.3333333333333333E-2</v>
      </c>
    </row>
    <row r="35" spans="1:10" ht="14.25" customHeight="1">
      <c r="B35" s="140"/>
      <c r="C35" s="140"/>
      <c r="D35" s="140"/>
      <c r="E35" s="140"/>
      <c r="F35" s="140"/>
      <c r="G35" s="140"/>
      <c r="H35" s="140"/>
    </row>
    <row r="36" spans="1:10" ht="14.25" customHeight="1">
      <c r="B36" s="140"/>
      <c r="C36" s="140" t="s">
        <v>237</v>
      </c>
      <c r="D36" s="140"/>
      <c r="E36" s="140"/>
      <c r="G36" s="140"/>
      <c r="H36" s="146">
        <v>0.02</v>
      </c>
      <c r="I36" s="140"/>
    </row>
    <row r="37" spans="1:10" ht="14.25" customHeight="1">
      <c r="B37" s="140"/>
      <c r="C37" s="140"/>
      <c r="D37" s="140"/>
      <c r="E37" s="140"/>
      <c r="F37" s="140"/>
      <c r="G37" s="140"/>
      <c r="H37" s="140"/>
      <c r="I37" s="140"/>
    </row>
    <row r="38" spans="1:10" ht="14.25" customHeight="1">
      <c r="C38" s="2" t="s">
        <v>242</v>
      </c>
    </row>
    <row r="39" spans="1:10" ht="14.25" customHeight="1">
      <c r="B39" s="50" t="s">
        <v>63</v>
      </c>
      <c r="C39" s="77"/>
      <c r="D39" s="77"/>
      <c r="E39" s="77"/>
      <c r="F39" s="77"/>
      <c r="G39" s="77"/>
      <c r="H39" s="77"/>
      <c r="I39" s="77"/>
      <c r="J39" s="77"/>
    </row>
    <row r="40" spans="1:10" ht="14.25" customHeight="1">
      <c r="A40" s="78" t="s">
        <v>163</v>
      </c>
      <c r="B40" s="77"/>
      <c r="C40" s="79"/>
      <c r="D40" s="79"/>
      <c r="E40" s="79"/>
      <c r="F40" s="79"/>
      <c r="G40" s="79"/>
      <c r="H40" s="79"/>
      <c r="I40" s="79"/>
      <c r="J40" s="79"/>
    </row>
    <row r="41" spans="1:10" ht="14.25" customHeight="1">
      <c r="A41" s="78" t="s">
        <v>156</v>
      </c>
      <c r="B41" s="77"/>
      <c r="C41" s="79"/>
      <c r="D41" s="79"/>
      <c r="E41" s="79"/>
      <c r="F41" s="79"/>
      <c r="G41" s="79"/>
      <c r="H41" s="79"/>
      <c r="I41" s="79"/>
      <c r="J41" s="79"/>
    </row>
    <row r="42" spans="1:10" ht="20.25" customHeight="1">
      <c r="A42" s="162" t="s">
        <v>209</v>
      </c>
      <c r="B42" s="162"/>
      <c r="C42" s="162"/>
      <c r="D42" s="162"/>
      <c r="E42" s="162"/>
      <c r="F42" s="162"/>
      <c r="G42" s="162"/>
      <c r="H42" s="162"/>
      <c r="I42" s="162"/>
      <c r="J42" s="162"/>
    </row>
    <row r="43" spans="1:10" ht="15">
      <c r="A43" s="80"/>
      <c r="B43" s="80"/>
      <c r="C43" s="81"/>
      <c r="D43" s="80"/>
      <c r="E43" s="80"/>
      <c r="F43" s="82">
        <v>2003</v>
      </c>
      <c r="G43" s="82">
        <v>2004</v>
      </c>
      <c r="H43" s="82">
        <v>2005</v>
      </c>
      <c r="I43" s="82">
        <v>2006</v>
      </c>
      <c r="J43" s="82">
        <v>2007</v>
      </c>
    </row>
    <row r="44" spans="1:10" ht="3" customHeight="1" thickBot="1">
      <c r="A44" s="80"/>
      <c r="B44" s="81"/>
      <c r="C44" s="81"/>
      <c r="D44" s="80"/>
      <c r="E44" s="80"/>
      <c r="F44" s="83"/>
      <c r="G44" s="83"/>
      <c r="H44" s="83"/>
      <c r="I44" s="83"/>
      <c r="J44" s="83"/>
    </row>
    <row r="45" spans="1:10" ht="15">
      <c r="A45" s="84" t="s">
        <v>65</v>
      </c>
      <c r="B45" s="81"/>
      <c r="D45" s="80"/>
      <c r="E45" s="80"/>
      <c r="F45" s="81"/>
      <c r="G45" s="81"/>
      <c r="H45" s="81"/>
      <c r="I45" s="81"/>
      <c r="J45" s="81"/>
    </row>
    <row r="46" spans="1:10">
      <c r="A46" s="80"/>
      <c r="B46" s="81" t="s">
        <v>66</v>
      </c>
      <c r="D46" s="80"/>
      <c r="E46" s="80"/>
      <c r="F46" s="85">
        <v>900</v>
      </c>
      <c r="G46" s="85">
        <v>922.5</v>
      </c>
      <c r="H46" s="85">
        <v>945.5625</v>
      </c>
      <c r="I46" s="85">
        <v>969.20156249999968</v>
      </c>
      <c r="J46" s="85">
        <v>993.43160156249962</v>
      </c>
    </row>
    <row r="47" spans="1:10">
      <c r="A47" s="80"/>
      <c r="B47" s="81" t="s">
        <v>67</v>
      </c>
      <c r="D47" s="80"/>
      <c r="E47" s="80"/>
      <c r="F47" s="86">
        <v>1000</v>
      </c>
      <c r="G47" s="86">
        <v>2000</v>
      </c>
      <c r="H47" s="86">
        <v>3933.3333333333335</v>
      </c>
      <c r="I47" s="86">
        <v>4266.666666666667</v>
      </c>
      <c r="J47" s="86">
        <v>4600</v>
      </c>
    </row>
    <row r="48" spans="1:10">
      <c r="A48" s="80"/>
      <c r="B48" s="81" t="s">
        <v>68</v>
      </c>
      <c r="D48" s="80"/>
      <c r="E48" s="80"/>
      <c r="F48" s="86">
        <v>600</v>
      </c>
      <c r="G48" s="86">
        <v>594.5</v>
      </c>
      <c r="H48" s="86">
        <v>567.33749999999998</v>
      </c>
      <c r="I48" s="86">
        <v>1142.9399166666665</v>
      </c>
      <c r="J48" s="86">
        <v>2357.7443343749997</v>
      </c>
    </row>
    <row r="49" spans="1:10">
      <c r="A49" s="80"/>
      <c r="B49" s="81" t="s">
        <v>69</v>
      </c>
      <c r="D49" s="80"/>
      <c r="E49" s="80"/>
      <c r="F49" s="86">
        <v>2818.7974955999998</v>
      </c>
      <c r="G49" s="86">
        <v>4020.2235756</v>
      </c>
      <c r="H49" s="86">
        <v>7817.7957696000003</v>
      </c>
      <c r="I49" s="86">
        <v>10503.758172000002</v>
      </c>
      <c r="J49" s="86">
        <v>10855.1753004</v>
      </c>
    </row>
    <row r="50" spans="1:10">
      <c r="A50" s="80"/>
      <c r="B50" s="81" t="s">
        <v>70</v>
      </c>
      <c r="D50" s="80"/>
      <c r="E50" s="80"/>
      <c r="F50" s="86">
        <v>992.37565753846138</v>
      </c>
      <c r="G50" s="86">
        <v>1415.3453806153846</v>
      </c>
      <c r="H50" s="86">
        <v>2752.3049206153846</v>
      </c>
      <c r="I50" s="86">
        <v>3697.915135384616</v>
      </c>
      <c r="J50" s="86">
        <v>3821.6337793846151</v>
      </c>
    </row>
    <row r="51" spans="1:10">
      <c r="A51" s="80"/>
      <c r="B51" s="81" t="s">
        <v>71</v>
      </c>
      <c r="D51" s="80"/>
      <c r="E51" s="80"/>
      <c r="F51" s="87">
        <v>274.95144526546727</v>
      </c>
      <c r="G51" s="87">
        <v>392.14107580517771</v>
      </c>
      <c r="H51" s="87">
        <v>762.5642668538834</v>
      </c>
      <c r="I51" s="87">
        <v>1024.5586973233876</v>
      </c>
      <c r="J51" s="87">
        <v>1058.8366642562528</v>
      </c>
    </row>
    <row r="52" spans="1:10">
      <c r="A52" s="80"/>
      <c r="B52" s="81"/>
      <c r="D52" s="80"/>
      <c r="E52" s="80"/>
      <c r="F52" s="86"/>
      <c r="G52" s="86"/>
      <c r="H52" s="86"/>
      <c r="I52" s="86"/>
      <c r="J52" s="86"/>
    </row>
    <row r="53" spans="1:10" ht="15" thickBot="1">
      <c r="A53" s="80"/>
      <c r="B53" s="81" t="s">
        <v>72</v>
      </c>
      <c r="D53" s="80"/>
      <c r="E53" s="80"/>
      <c r="F53" s="88">
        <v>6586.1245984039288</v>
      </c>
      <c r="G53" s="88">
        <v>9344.7100320205609</v>
      </c>
      <c r="H53" s="88">
        <v>16778.898290402602</v>
      </c>
      <c r="I53" s="88">
        <v>21605.040150541339</v>
      </c>
      <c r="J53" s="88">
        <v>23686.821679978366</v>
      </c>
    </row>
    <row r="54" spans="1:10" ht="15" thickTop="1">
      <c r="A54" s="80"/>
      <c r="B54" s="80"/>
      <c r="C54" s="80"/>
      <c r="D54" s="80"/>
      <c r="E54" s="80"/>
      <c r="F54" s="80"/>
      <c r="G54" s="80"/>
      <c r="H54" s="80"/>
      <c r="I54" s="80"/>
      <c r="J54" s="80"/>
    </row>
    <row r="55" spans="1:10" ht="15">
      <c r="A55" s="90" t="s">
        <v>73</v>
      </c>
      <c r="B55" s="91"/>
      <c r="C55" s="80"/>
      <c r="D55" s="80"/>
      <c r="E55" s="80"/>
      <c r="F55" s="80"/>
      <c r="G55" s="80"/>
      <c r="H55" s="80"/>
      <c r="I55" s="80"/>
      <c r="J55" s="80"/>
    </row>
    <row r="56" spans="1:10">
      <c r="A56" s="80"/>
      <c r="B56" s="80" t="s">
        <v>74</v>
      </c>
      <c r="C56" s="80"/>
      <c r="D56" s="80"/>
      <c r="E56" s="80"/>
      <c r="F56" s="85">
        <v>30000</v>
      </c>
      <c r="G56" s="85">
        <v>30000</v>
      </c>
      <c r="H56" s="85">
        <v>60000</v>
      </c>
      <c r="I56" s="85">
        <v>118000</v>
      </c>
      <c r="J56" s="85">
        <v>128000</v>
      </c>
    </row>
    <row r="57" spans="1:10">
      <c r="A57" s="80"/>
      <c r="B57" s="80" t="s">
        <v>75</v>
      </c>
      <c r="C57" s="80"/>
      <c r="D57" s="80"/>
      <c r="E57" s="80"/>
      <c r="F57" s="87">
        <v>0</v>
      </c>
      <c r="G57" s="87">
        <v>30000</v>
      </c>
      <c r="H57" s="87">
        <v>58000</v>
      </c>
      <c r="I57" s="87">
        <v>10000</v>
      </c>
      <c r="J57" s="87">
        <v>10000</v>
      </c>
    </row>
    <row r="58" spans="1:10">
      <c r="A58" s="80"/>
      <c r="B58" s="80" t="s">
        <v>12</v>
      </c>
      <c r="C58" s="80"/>
      <c r="D58" s="80"/>
      <c r="E58" s="80"/>
      <c r="F58" s="85">
        <v>30000</v>
      </c>
      <c r="G58" s="85">
        <v>60000</v>
      </c>
      <c r="H58" s="85">
        <v>118000</v>
      </c>
      <c r="I58" s="85">
        <v>128000</v>
      </c>
      <c r="J58" s="85">
        <v>138000</v>
      </c>
    </row>
    <row r="59" spans="1:10">
      <c r="A59" s="80"/>
      <c r="B59" s="80"/>
      <c r="C59" s="80"/>
      <c r="D59" s="80"/>
      <c r="E59" s="80"/>
      <c r="F59" s="80"/>
      <c r="G59" s="80"/>
      <c r="H59" s="80"/>
      <c r="I59" s="80"/>
      <c r="J59" s="80"/>
    </row>
    <row r="60" spans="1:10">
      <c r="A60" s="80"/>
      <c r="B60" s="80" t="s">
        <v>76</v>
      </c>
      <c r="C60" s="80"/>
      <c r="D60" s="80"/>
      <c r="E60" s="80"/>
      <c r="F60" s="86">
        <v>-1000</v>
      </c>
      <c r="G60" s="86">
        <v>-3000</v>
      </c>
      <c r="H60" s="86">
        <v>-6933.3333333333339</v>
      </c>
      <c r="I60" s="86">
        <v>-11200</v>
      </c>
      <c r="J60" s="86">
        <v>-15800</v>
      </c>
    </row>
    <row r="61" spans="1:10">
      <c r="A61" s="80"/>
      <c r="B61" s="80" t="s">
        <v>77</v>
      </c>
      <c r="C61" s="80"/>
      <c r="D61" s="80"/>
      <c r="E61" s="80"/>
      <c r="F61" s="86">
        <v>0.45</v>
      </c>
      <c r="G61" s="86">
        <v>0.45</v>
      </c>
      <c r="H61" s="86">
        <v>0.45</v>
      </c>
      <c r="I61" s="86">
        <v>0.45</v>
      </c>
      <c r="J61" s="86">
        <v>0.45</v>
      </c>
    </row>
    <row r="62" spans="1:10">
      <c r="A62" s="80"/>
      <c r="B62" s="80" t="s">
        <v>78</v>
      </c>
      <c r="C62" s="80"/>
      <c r="D62" s="80"/>
      <c r="E62" s="80"/>
      <c r="F62" s="87">
        <v>-814.92</v>
      </c>
      <c r="G62" s="87">
        <v>-2200.2839999999997</v>
      </c>
      <c r="H62" s="87">
        <v>-4492.1106799999989</v>
      </c>
      <c r="I62" s="87">
        <v>-6555.7054319999988</v>
      </c>
      <c r="J62" s="87">
        <v>-8370.6056147999989</v>
      </c>
    </row>
    <row r="63" spans="1:10">
      <c r="A63" s="80"/>
      <c r="B63" s="80"/>
      <c r="C63" s="80"/>
      <c r="D63" s="80"/>
      <c r="E63" s="80"/>
      <c r="F63" s="80"/>
      <c r="G63" s="80"/>
      <c r="H63" s="80"/>
      <c r="I63" s="80"/>
      <c r="J63" s="80"/>
    </row>
    <row r="64" spans="1:10">
      <c r="A64" s="80"/>
      <c r="B64" s="80" t="s">
        <v>79</v>
      </c>
      <c r="C64" s="80"/>
      <c r="D64" s="80"/>
      <c r="E64" s="80"/>
      <c r="F64" s="87">
        <v>28185.53</v>
      </c>
      <c r="G64" s="87">
        <v>54800.165999999997</v>
      </c>
      <c r="H64" s="87">
        <v>106575.00598666667</v>
      </c>
      <c r="I64" s="87">
        <v>110244.74456799999</v>
      </c>
      <c r="J64" s="87">
        <v>113829.84438520001</v>
      </c>
    </row>
    <row r="65" spans="1:10">
      <c r="A65" s="80"/>
      <c r="B65" s="80"/>
      <c r="C65" s="80"/>
      <c r="D65" s="80"/>
      <c r="E65" s="80"/>
      <c r="F65" s="80"/>
      <c r="G65" s="80"/>
      <c r="H65" s="80"/>
      <c r="I65" s="80"/>
      <c r="J65" s="80"/>
    </row>
    <row r="66" spans="1:10" ht="15" thickBot="1">
      <c r="A66" s="80"/>
      <c r="B66" s="80" t="s">
        <v>80</v>
      </c>
      <c r="C66" s="80"/>
      <c r="D66" s="80"/>
      <c r="E66" s="80"/>
      <c r="F66" s="88">
        <v>29093</v>
      </c>
      <c r="G66" s="88">
        <v>41493</v>
      </c>
      <c r="H66" s="88">
        <v>80688</v>
      </c>
      <c r="I66" s="88">
        <v>108410</v>
      </c>
      <c r="J66" s="88">
        <v>112037</v>
      </c>
    </row>
    <row r="67" spans="1:10" ht="15" thickTop="1"/>
    <row r="68" spans="1:10" ht="15">
      <c r="A68" s="90" t="s">
        <v>81</v>
      </c>
      <c r="B68" s="80"/>
      <c r="C68" s="80"/>
      <c r="D68" s="80"/>
      <c r="E68" s="80"/>
      <c r="F68" s="80"/>
      <c r="G68" s="80"/>
      <c r="H68" s="80"/>
      <c r="I68" s="80"/>
      <c r="J68" s="80"/>
    </row>
    <row r="69" spans="1:10">
      <c r="A69" s="80"/>
      <c r="B69" s="80" t="s">
        <v>82</v>
      </c>
      <c r="C69" s="80"/>
      <c r="D69" s="80"/>
      <c r="E69" s="80"/>
      <c r="F69" s="92">
        <v>7.2599999999999998E-2</v>
      </c>
      <c r="G69" s="92">
        <v>7.2599999999999998E-2</v>
      </c>
      <c r="H69" s="92">
        <v>7.2599999999999998E-2</v>
      </c>
      <c r="I69" s="92">
        <v>7.2599999999999998E-2</v>
      </c>
      <c r="J69" s="92">
        <v>7.2599999999999998E-2</v>
      </c>
    </row>
    <row r="70" spans="1:10">
      <c r="A70" s="80"/>
      <c r="B70" s="80" t="s">
        <v>83</v>
      </c>
      <c r="C70" s="80"/>
      <c r="D70" s="80"/>
      <c r="E70" s="80"/>
      <c r="F70" s="93">
        <v>0.46200000000000002</v>
      </c>
      <c r="G70" s="93">
        <v>0.46200000000000002</v>
      </c>
      <c r="H70" s="93">
        <v>0.46200000000000002</v>
      </c>
      <c r="I70" s="93">
        <v>0.46200000000000002</v>
      </c>
      <c r="J70" s="93">
        <v>0.46200000000000002</v>
      </c>
    </row>
    <row r="71" spans="1:10" ht="15" thickBot="1">
      <c r="A71" s="80"/>
      <c r="B71" s="80"/>
      <c r="C71" s="80"/>
      <c r="D71" s="80"/>
      <c r="E71" s="80"/>
      <c r="F71" s="94">
        <v>3.35412E-2</v>
      </c>
      <c r="G71" s="94">
        <v>3.35412E-2</v>
      </c>
      <c r="H71" s="94">
        <v>3.35412E-2</v>
      </c>
      <c r="I71" s="94">
        <v>3.35412E-2</v>
      </c>
      <c r="J71" s="94">
        <v>3.35412E-2</v>
      </c>
    </row>
    <row r="72" spans="1:10" ht="15" thickTop="1">
      <c r="A72" s="80"/>
      <c r="B72" s="80"/>
      <c r="C72" s="80"/>
      <c r="D72" s="80"/>
      <c r="E72" s="80"/>
      <c r="F72" s="92"/>
      <c r="G72" s="92"/>
      <c r="H72" s="92"/>
      <c r="I72" s="92"/>
      <c r="J72" s="92"/>
    </row>
    <row r="73" spans="1:10">
      <c r="A73" s="80"/>
      <c r="B73" s="80" t="s">
        <v>84</v>
      </c>
      <c r="C73" s="80"/>
      <c r="D73" s="80"/>
      <c r="E73" s="80"/>
      <c r="F73" s="92">
        <v>6.6000000000000003E-2</v>
      </c>
      <c r="G73" s="92">
        <v>6.6000000000000003E-2</v>
      </c>
      <c r="H73" s="92">
        <v>6.6000000000000003E-2</v>
      </c>
      <c r="I73" s="92">
        <v>6.6000000000000003E-2</v>
      </c>
      <c r="J73" s="92">
        <v>6.6000000000000003E-2</v>
      </c>
    </row>
    <row r="74" spans="1:10">
      <c r="A74" s="80"/>
      <c r="B74" s="80" t="s">
        <v>85</v>
      </c>
      <c r="C74" s="80"/>
      <c r="D74" s="80"/>
      <c r="E74" s="80"/>
      <c r="F74" s="93">
        <v>5.8000000000000003E-2</v>
      </c>
      <c r="G74" s="93">
        <v>5.8000000000000003E-2</v>
      </c>
      <c r="H74" s="93">
        <v>5.8000000000000003E-2</v>
      </c>
      <c r="I74" s="93">
        <v>5.8000000000000003E-2</v>
      </c>
      <c r="J74" s="93">
        <v>5.8000000000000003E-2</v>
      </c>
    </row>
    <row r="75" spans="1:10" ht="15" thickBot="1">
      <c r="A75" s="80"/>
      <c r="B75" s="80"/>
      <c r="C75" s="80"/>
      <c r="D75" s="80"/>
      <c r="E75" s="80"/>
      <c r="F75" s="94">
        <v>3.8280000000000002E-3</v>
      </c>
      <c r="G75" s="94">
        <v>3.8280000000000002E-3</v>
      </c>
      <c r="H75" s="94">
        <v>3.8280000000000002E-3</v>
      </c>
      <c r="I75" s="94">
        <v>3.8280000000000002E-3</v>
      </c>
      <c r="J75" s="94">
        <v>3.8280000000000002E-3</v>
      </c>
    </row>
    <row r="76" spans="1:10" ht="15" thickTop="1">
      <c r="A76" s="80"/>
      <c r="B76" s="80"/>
      <c r="C76" s="80"/>
      <c r="D76" s="80"/>
      <c r="E76" s="80"/>
      <c r="F76" s="92"/>
      <c r="G76" s="92"/>
      <c r="H76" s="92"/>
      <c r="I76" s="92"/>
      <c r="J76" s="92"/>
    </row>
    <row r="77" spans="1:10">
      <c r="A77" s="80"/>
      <c r="B77" s="80" t="s">
        <v>86</v>
      </c>
      <c r="C77" s="80"/>
      <c r="D77" s="80"/>
      <c r="E77" s="80"/>
      <c r="F77" s="92">
        <v>0.124</v>
      </c>
      <c r="G77" s="92">
        <v>0.124</v>
      </c>
      <c r="H77" s="92">
        <v>0.124</v>
      </c>
      <c r="I77" s="92">
        <v>0.124</v>
      </c>
      <c r="J77" s="92">
        <v>0.124</v>
      </c>
    </row>
    <row r="78" spans="1:10">
      <c r="A78" s="80"/>
      <c r="B78" s="80" t="s">
        <v>87</v>
      </c>
      <c r="C78" s="80"/>
      <c r="D78" s="80"/>
      <c r="E78" s="80"/>
      <c r="F78" s="93">
        <v>0.48</v>
      </c>
      <c r="G78" s="93">
        <v>0.48</v>
      </c>
      <c r="H78" s="93">
        <v>0.48</v>
      </c>
      <c r="I78" s="93">
        <v>0.48</v>
      </c>
      <c r="J78" s="93">
        <v>0.48</v>
      </c>
    </row>
    <row r="79" spans="1:10" ht="15" thickBot="1">
      <c r="A79" s="80"/>
      <c r="B79" s="80"/>
      <c r="C79" s="80"/>
      <c r="D79" s="80"/>
      <c r="E79" s="80"/>
      <c r="F79" s="94">
        <v>5.9519999999999997E-2</v>
      </c>
      <c r="G79" s="94">
        <v>5.9519999999999997E-2</v>
      </c>
      <c r="H79" s="94">
        <v>5.9519999999999997E-2</v>
      </c>
      <c r="I79" s="94">
        <v>5.9519999999999997E-2</v>
      </c>
      <c r="J79" s="94">
        <v>5.9519999999999997E-2</v>
      </c>
    </row>
    <row r="80" spans="1:10" ht="15" thickTop="1">
      <c r="A80" s="80"/>
      <c r="B80" s="80"/>
      <c r="C80" s="80"/>
      <c r="D80" s="80"/>
      <c r="E80" s="80"/>
      <c r="F80" s="80"/>
      <c r="G80" s="80"/>
      <c r="H80" s="80"/>
      <c r="I80" s="80"/>
      <c r="J80" s="80"/>
    </row>
    <row r="81" spans="1:10" ht="15" thickBot="1">
      <c r="A81" s="80"/>
      <c r="B81" s="80" t="s">
        <v>88</v>
      </c>
      <c r="C81" s="80"/>
      <c r="D81" s="80"/>
      <c r="E81" s="80"/>
      <c r="F81" s="94">
        <v>9.6889200000000009E-2</v>
      </c>
      <c r="G81" s="94">
        <v>9.6889200000000009E-2</v>
      </c>
      <c r="H81" s="94">
        <v>9.6889200000000009E-2</v>
      </c>
      <c r="I81" s="94">
        <v>9.6889200000000009E-2</v>
      </c>
      <c r="J81" s="94">
        <v>9.6889200000000009E-2</v>
      </c>
    </row>
    <row r="82" spans="1:10" ht="15" thickTop="1">
      <c r="A82" s="80"/>
      <c r="B82" s="80"/>
      <c r="C82" s="80"/>
      <c r="D82" s="80"/>
      <c r="E82" s="80"/>
      <c r="F82" s="80"/>
      <c r="G82" s="80"/>
      <c r="H82" s="80"/>
      <c r="I82" s="80"/>
      <c r="J82" s="80"/>
    </row>
    <row r="83" spans="1:10">
      <c r="A83" s="80"/>
      <c r="B83" s="80" t="s">
        <v>89</v>
      </c>
      <c r="C83" s="80"/>
      <c r="D83" s="80"/>
      <c r="E83" s="80"/>
      <c r="F83" s="86">
        <v>975.8141316</v>
      </c>
      <c r="G83" s="86">
        <v>1391.7250116</v>
      </c>
      <c r="H83" s="86">
        <v>2706.3723455999998</v>
      </c>
      <c r="I83" s="86">
        <v>3636.2014920000001</v>
      </c>
      <c r="J83" s="86">
        <v>3757.8554244000002</v>
      </c>
    </row>
    <row r="84" spans="1:10">
      <c r="A84" s="80"/>
      <c r="B84" s="80" t="s">
        <v>90</v>
      </c>
      <c r="C84" s="80"/>
      <c r="D84" s="80"/>
      <c r="E84" s="80"/>
      <c r="F84" s="87">
        <v>1842.9833639999999</v>
      </c>
      <c r="G84" s="87">
        <v>2628.498564</v>
      </c>
      <c r="H84" s="87">
        <v>5111.4234240000005</v>
      </c>
      <c r="I84" s="87">
        <v>6867.5566800000006</v>
      </c>
      <c r="J84" s="87">
        <v>7097.3198760000005</v>
      </c>
    </row>
    <row r="85" spans="1:10" ht="15" thickBot="1">
      <c r="A85" s="80"/>
      <c r="B85" s="80" t="s">
        <v>91</v>
      </c>
      <c r="C85" s="80"/>
      <c r="D85" s="80"/>
      <c r="E85" s="80"/>
      <c r="F85" s="88">
        <v>2818.7974955999998</v>
      </c>
      <c r="G85" s="88">
        <v>4020.2235756</v>
      </c>
      <c r="H85" s="88">
        <v>7817.7957696000003</v>
      </c>
      <c r="I85" s="88">
        <v>10503.758172000002</v>
      </c>
      <c r="J85" s="88">
        <v>10855.1753004</v>
      </c>
    </row>
    <row r="86" spans="1:10" ht="15" thickTop="1">
      <c r="A86" s="80"/>
      <c r="B86" s="80"/>
      <c r="C86" s="80"/>
      <c r="D86" s="80"/>
      <c r="E86" s="80"/>
      <c r="F86" s="89"/>
      <c r="G86" s="89"/>
      <c r="H86" s="89"/>
      <c r="I86" s="89"/>
      <c r="J86" s="89"/>
    </row>
    <row r="87" spans="1:10" ht="15">
      <c r="B87" s="50" t="str">
        <f>$B$39</f>
        <v>Pacific Gas &amp; Electric Company</v>
      </c>
      <c r="C87" s="77"/>
      <c r="D87" s="77"/>
      <c r="E87" s="77"/>
      <c r="F87" s="77"/>
      <c r="G87" s="77"/>
      <c r="H87" s="77"/>
      <c r="I87" s="77"/>
      <c r="J87" s="77"/>
    </row>
    <row r="88" spans="1:10" ht="15">
      <c r="A88" s="78" t="s">
        <v>163</v>
      </c>
      <c r="B88" s="77"/>
      <c r="C88" s="79"/>
      <c r="D88" s="79"/>
      <c r="E88" s="79"/>
      <c r="F88" s="79"/>
      <c r="G88" s="79"/>
      <c r="H88" s="79"/>
      <c r="I88" s="79"/>
      <c r="J88" s="79"/>
    </row>
    <row r="89" spans="1:10" ht="15">
      <c r="A89" s="78" t="str">
        <f>$A$41</f>
        <v xml:space="preserve">Illustrative Cost of Service </v>
      </c>
      <c r="B89" s="77"/>
      <c r="C89" s="79"/>
      <c r="D89" s="79"/>
      <c r="E89" s="79"/>
      <c r="F89" s="79"/>
      <c r="G89" s="79"/>
      <c r="H89" s="79"/>
      <c r="I89" s="79"/>
      <c r="J89" s="79"/>
    </row>
    <row r="90" spans="1:10">
      <c r="A90" s="163" t="str">
        <f>$A$42</f>
        <v>($ Thousands)</v>
      </c>
      <c r="B90" s="163"/>
      <c r="C90" s="163"/>
      <c r="D90" s="163"/>
      <c r="E90" s="163"/>
      <c r="F90" s="163"/>
      <c r="G90" s="163"/>
      <c r="H90" s="163"/>
      <c r="I90" s="163"/>
      <c r="J90" s="163"/>
    </row>
    <row r="91" spans="1:10" ht="21.75" customHeight="1">
      <c r="A91" s="75"/>
      <c r="B91" s="75"/>
      <c r="C91" s="75"/>
      <c r="D91" s="75"/>
      <c r="E91" s="75"/>
      <c r="F91" s="82">
        <v>2003</v>
      </c>
      <c r="G91" s="82">
        <v>2004</v>
      </c>
      <c r="H91" s="82">
        <v>2005</v>
      </c>
      <c r="I91" s="82">
        <v>2006</v>
      </c>
      <c r="J91" s="82">
        <v>2007</v>
      </c>
    </row>
    <row r="92" spans="1:10" ht="1.5" customHeight="1" thickBot="1">
      <c r="A92" s="80"/>
      <c r="B92" s="80"/>
      <c r="C92" s="80"/>
      <c r="D92" s="80"/>
      <c r="E92" s="80"/>
      <c r="F92" s="83"/>
      <c r="G92" s="83"/>
      <c r="H92" s="83"/>
      <c r="I92" s="83"/>
      <c r="J92" s="83"/>
    </row>
    <row r="93" spans="1:10" ht="15">
      <c r="A93" s="90" t="s">
        <v>67</v>
      </c>
      <c r="B93" s="80"/>
      <c r="C93" s="80"/>
      <c r="D93" s="80"/>
      <c r="E93" s="80"/>
      <c r="F93" s="80"/>
      <c r="G93" s="80"/>
      <c r="H93" s="80"/>
      <c r="I93" s="80"/>
      <c r="J93" s="80"/>
    </row>
    <row r="94" spans="1:10">
      <c r="A94" s="80"/>
      <c r="B94" s="80" t="s">
        <v>92</v>
      </c>
      <c r="C94" s="80"/>
      <c r="D94" s="80"/>
      <c r="E94" s="80"/>
      <c r="F94" s="85">
        <v>30000</v>
      </c>
      <c r="G94" s="85">
        <v>60000</v>
      </c>
      <c r="H94" s="85">
        <v>118000</v>
      </c>
      <c r="I94" s="85">
        <v>128000</v>
      </c>
      <c r="J94" s="85">
        <v>138000</v>
      </c>
    </row>
    <row r="95" spans="1:10">
      <c r="A95" s="80"/>
      <c r="B95" s="80"/>
      <c r="C95" s="80"/>
      <c r="D95" s="80"/>
      <c r="E95" s="80"/>
      <c r="F95" s="80"/>
      <c r="G95" s="80"/>
      <c r="H95" s="80"/>
      <c r="I95" s="80"/>
      <c r="J95" s="80"/>
    </row>
    <row r="96" spans="1:10">
      <c r="A96" s="80"/>
      <c r="B96" s="80" t="s">
        <v>113</v>
      </c>
      <c r="C96" s="80"/>
      <c r="D96" s="80"/>
      <c r="E96" s="80"/>
      <c r="F96" s="95">
        <v>1000</v>
      </c>
      <c r="G96" s="95">
        <v>2000</v>
      </c>
      <c r="H96" s="95">
        <v>3933.3333333333335</v>
      </c>
      <c r="I96" s="95">
        <v>4266.666666666667</v>
      </c>
      <c r="J96" s="95">
        <v>4600</v>
      </c>
    </row>
    <row r="97" spans="1:10" ht="15" thickBot="1">
      <c r="A97" s="80"/>
      <c r="B97" s="80" t="s">
        <v>76</v>
      </c>
      <c r="C97" s="80"/>
      <c r="D97" s="80"/>
      <c r="E97" s="80"/>
      <c r="F97" s="88">
        <v>1000</v>
      </c>
      <c r="G97" s="88">
        <v>3000</v>
      </c>
      <c r="H97" s="88">
        <v>6933.3333333333339</v>
      </c>
      <c r="I97" s="88">
        <v>11200</v>
      </c>
      <c r="J97" s="88">
        <v>15800</v>
      </c>
    </row>
    <row r="98" spans="1:10" ht="15" thickTop="1">
      <c r="A98" s="80"/>
      <c r="B98" s="80"/>
      <c r="C98" s="80"/>
      <c r="D98" s="80"/>
      <c r="E98" s="80"/>
      <c r="F98" s="89"/>
      <c r="G98" s="89"/>
      <c r="H98" s="89"/>
      <c r="I98" s="89"/>
      <c r="J98" s="89"/>
    </row>
    <row r="99" spans="1:10">
      <c r="A99" s="80"/>
      <c r="B99" s="80"/>
      <c r="C99" s="80"/>
      <c r="D99" s="80"/>
      <c r="E99" s="80"/>
      <c r="F99" s="80"/>
      <c r="G99" s="80"/>
      <c r="H99" s="80"/>
      <c r="I99" s="80"/>
      <c r="J99" s="80"/>
    </row>
    <row r="100" spans="1:10" ht="15">
      <c r="A100" s="90" t="s">
        <v>94</v>
      </c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1:10">
      <c r="A101" s="80"/>
      <c r="B101" s="80" t="s">
        <v>95</v>
      </c>
      <c r="C101" s="80"/>
      <c r="D101" s="80"/>
      <c r="E101" s="80"/>
      <c r="F101" s="99">
        <v>-3000</v>
      </c>
      <c r="G101" s="99">
        <v>-5400</v>
      </c>
      <c r="H101" s="99">
        <v>-9558</v>
      </c>
      <c r="I101" s="99">
        <v>-9331.2000000000007</v>
      </c>
      <c r="J101" s="99">
        <v>-9054.18</v>
      </c>
    </row>
    <row r="102" spans="1:10">
      <c r="A102" s="80"/>
      <c r="B102" s="80" t="s">
        <v>222</v>
      </c>
      <c r="C102" s="80"/>
      <c r="D102" s="80"/>
      <c r="E102" s="80"/>
      <c r="F102" s="87">
        <v>1000</v>
      </c>
      <c r="G102" s="87">
        <v>2000</v>
      </c>
      <c r="H102" s="87">
        <v>3933.3333333333335</v>
      </c>
      <c r="I102" s="87">
        <v>4266.666666666667</v>
      </c>
      <c r="J102" s="87">
        <v>4600</v>
      </c>
    </row>
    <row r="103" spans="1:10">
      <c r="A103" s="80"/>
      <c r="B103" s="80" t="s">
        <v>97</v>
      </c>
      <c r="C103" s="80"/>
      <c r="D103" s="80"/>
      <c r="E103" s="80"/>
      <c r="F103" s="86">
        <v>-2000</v>
      </c>
      <c r="G103" s="86">
        <v>-3400</v>
      </c>
      <c r="H103" s="86">
        <v>-5624.6666666666661</v>
      </c>
      <c r="I103" s="86">
        <v>-5064.5333333333338</v>
      </c>
      <c r="J103" s="86">
        <v>-4454.18</v>
      </c>
    </row>
    <row r="104" spans="1:10">
      <c r="A104" s="80"/>
      <c r="B104" s="80" t="s">
        <v>98</v>
      </c>
      <c r="C104" s="80"/>
      <c r="D104" s="80"/>
      <c r="E104" s="80"/>
      <c r="F104" s="93">
        <v>0.40745999999999993</v>
      </c>
      <c r="G104" s="93">
        <v>0.40745999999999993</v>
      </c>
      <c r="H104" s="93">
        <v>0.40745999999999993</v>
      </c>
      <c r="I104" s="93">
        <v>0.40745999999999993</v>
      </c>
      <c r="J104" s="93">
        <v>0.40745999999999993</v>
      </c>
    </row>
    <row r="105" spans="1:10">
      <c r="A105" s="80"/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1:10" ht="15" thickBot="1">
      <c r="A106" s="80"/>
      <c r="B106" s="80" t="s">
        <v>94</v>
      </c>
      <c r="C106" s="80"/>
      <c r="D106" s="80"/>
      <c r="E106" s="80"/>
      <c r="F106" s="88">
        <v>-814.92</v>
      </c>
      <c r="G106" s="88">
        <v>-1385.3639999999998</v>
      </c>
      <c r="H106" s="88">
        <v>-2291.8266799999992</v>
      </c>
      <c r="I106" s="88">
        <v>-2063.594752</v>
      </c>
      <c r="J106" s="88">
        <v>-1814.9001827999998</v>
      </c>
    </row>
    <row r="107" spans="1:10" ht="15" thickTop="1">
      <c r="A107" s="80"/>
      <c r="B107" s="80"/>
      <c r="C107" s="80"/>
      <c r="D107" s="80"/>
      <c r="E107" s="80"/>
      <c r="F107" s="86"/>
      <c r="G107" s="80"/>
      <c r="H107" s="80"/>
      <c r="I107" s="80"/>
      <c r="J107" s="80"/>
    </row>
    <row r="108" spans="1:10" ht="15" thickBot="1">
      <c r="A108" s="80"/>
      <c r="B108" s="80" t="s">
        <v>78</v>
      </c>
      <c r="C108" s="80"/>
      <c r="D108" s="80"/>
      <c r="E108" s="80"/>
      <c r="F108" s="96">
        <v>-814.92</v>
      </c>
      <c r="G108" s="96">
        <v>-2200.2839999999997</v>
      </c>
      <c r="H108" s="96">
        <v>-4492.1106799999989</v>
      </c>
      <c r="I108" s="96">
        <v>-6555.7054319999988</v>
      </c>
      <c r="J108" s="96">
        <v>-8370.6056147999989</v>
      </c>
    </row>
    <row r="109" spans="1:10" ht="15" thickTop="1">
      <c r="A109" s="80"/>
      <c r="B109" s="80"/>
      <c r="C109" s="80"/>
      <c r="D109" s="80"/>
      <c r="E109" s="80"/>
      <c r="F109" s="86"/>
      <c r="G109" s="80"/>
      <c r="H109" s="80"/>
      <c r="I109" s="80"/>
      <c r="J109" s="80"/>
    </row>
    <row r="110" spans="1:10" ht="15">
      <c r="A110" s="90" t="s">
        <v>99</v>
      </c>
      <c r="B110" s="80"/>
      <c r="C110" s="80"/>
      <c r="D110" s="80"/>
      <c r="E110" s="80"/>
      <c r="F110" s="86"/>
      <c r="G110" s="80"/>
      <c r="H110" s="80"/>
      <c r="I110" s="80"/>
      <c r="J110" s="80"/>
    </row>
    <row r="111" spans="1:10">
      <c r="A111" s="80"/>
      <c r="B111" s="80" t="s">
        <v>100</v>
      </c>
      <c r="C111" s="80"/>
      <c r="D111" s="80"/>
      <c r="E111" s="80"/>
      <c r="F111" s="86">
        <v>2818.7974955999998</v>
      </c>
      <c r="G111" s="86">
        <v>4020.2235756</v>
      </c>
      <c r="H111" s="86">
        <v>7817.7957696000003</v>
      </c>
      <c r="I111" s="86">
        <v>10503.758172000002</v>
      </c>
      <c r="J111" s="86">
        <v>10855.1753004</v>
      </c>
    </row>
    <row r="112" spans="1:10">
      <c r="A112" s="80"/>
      <c r="B112" s="80" t="s">
        <v>101</v>
      </c>
      <c r="C112" s="80"/>
      <c r="D112" s="80"/>
      <c r="E112" s="80"/>
      <c r="F112" s="87">
        <v>-975.8141316</v>
      </c>
      <c r="G112" s="87">
        <v>-1391.7250116</v>
      </c>
      <c r="H112" s="87">
        <v>-2706.3723455999998</v>
      </c>
      <c r="I112" s="87">
        <v>-3636.2014920000001</v>
      </c>
      <c r="J112" s="87">
        <v>-3757.8554244000002</v>
      </c>
    </row>
    <row r="113" spans="1:10">
      <c r="A113" s="80"/>
      <c r="B113" s="80"/>
      <c r="C113" s="80"/>
      <c r="D113" s="80"/>
      <c r="E113" s="80"/>
      <c r="F113" s="80"/>
      <c r="G113" s="80"/>
      <c r="H113" s="80"/>
      <c r="I113" s="80"/>
      <c r="J113" s="80"/>
    </row>
    <row r="114" spans="1:10">
      <c r="A114" s="80"/>
      <c r="B114" s="80" t="s">
        <v>102</v>
      </c>
      <c r="C114" s="80"/>
      <c r="D114" s="80"/>
      <c r="E114" s="80"/>
      <c r="F114" s="86">
        <v>1842.9833639999997</v>
      </c>
      <c r="G114" s="86">
        <v>2628.498564</v>
      </c>
      <c r="H114" s="86">
        <v>5111.4234240000005</v>
      </c>
      <c r="I114" s="86">
        <v>6867.5566800000015</v>
      </c>
      <c r="J114" s="86">
        <v>7097.3198759999996</v>
      </c>
    </row>
    <row r="115" spans="1:10">
      <c r="A115" s="80"/>
      <c r="B115" s="80" t="s">
        <v>103</v>
      </c>
      <c r="C115" s="80"/>
      <c r="D115" s="80"/>
      <c r="E115" s="80"/>
      <c r="F115" s="119">
        <v>0.53846153846153844</v>
      </c>
      <c r="G115" s="119">
        <v>0.53846153846153844</v>
      </c>
      <c r="H115" s="119">
        <v>0.53846153846153844</v>
      </c>
      <c r="I115" s="119">
        <v>0.53846153846153844</v>
      </c>
      <c r="J115" s="119">
        <v>0.53846153846153844</v>
      </c>
    </row>
    <row r="116" spans="1:10" ht="15" thickBot="1">
      <c r="A116" s="80"/>
      <c r="B116" s="80" t="s">
        <v>104</v>
      </c>
      <c r="C116" s="80"/>
      <c r="D116" s="80"/>
      <c r="E116" s="80"/>
      <c r="F116" s="96">
        <v>992.37565753846138</v>
      </c>
      <c r="G116" s="96">
        <v>1415.3453806153846</v>
      </c>
      <c r="H116" s="96">
        <v>2752.3049206153846</v>
      </c>
      <c r="I116" s="96">
        <v>3697.915135384616</v>
      </c>
      <c r="J116" s="96">
        <v>3821.6337793846151</v>
      </c>
    </row>
    <row r="117" spans="1:10" ht="15" thickTop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</row>
    <row r="118" spans="1:10">
      <c r="A118" s="80"/>
      <c r="B118" s="80" t="s">
        <v>106</v>
      </c>
      <c r="C118" s="80"/>
      <c r="D118" s="80"/>
      <c r="E118" s="80"/>
      <c r="F118" s="86">
        <v>2835.3590215384611</v>
      </c>
      <c r="G118" s="86">
        <v>4043.8439446153843</v>
      </c>
      <c r="H118" s="86">
        <v>7863.7283446153851</v>
      </c>
      <c r="I118" s="86">
        <v>10565.471815384617</v>
      </c>
      <c r="J118" s="86">
        <v>10918.953655384616</v>
      </c>
    </row>
    <row r="119" spans="1:10">
      <c r="A119" s="80"/>
      <c r="B119" s="80" t="s">
        <v>107</v>
      </c>
      <c r="C119" s="80"/>
      <c r="D119" s="80"/>
      <c r="E119" s="80"/>
      <c r="F119" s="93">
        <v>9.6972356296621334E-2</v>
      </c>
      <c r="G119" s="93">
        <v>9.6972356296621334E-2</v>
      </c>
      <c r="H119" s="93">
        <v>9.6972356296621334E-2</v>
      </c>
      <c r="I119" s="93">
        <v>9.6972356296621334E-2</v>
      </c>
      <c r="J119" s="93">
        <v>9.6972356296621334E-2</v>
      </c>
    </row>
    <row r="120" spans="1:10" ht="15" thickBot="1">
      <c r="A120" s="80"/>
      <c r="B120" s="80" t="s">
        <v>108</v>
      </c>
      <c r="C120" s="80"/>
      <c r="D120" s="80"/>
      <c r="E120" s="80"/>
      <c r="F120" s="96">
        <v>274.95144526546727</v>
      </c>
      <c r="G120" s="96">
        <v>392.14107580517771</v>
      </c>
      <c r="H120" s="96">
        <v>762.5642668538834</v>
      </c>
      <c r="I120" s="96">
        <v>1024.5586973233876</v>
      </c>
      <c r="J120" s="96">
        <v>1058.8366642562528</v>
      </c>
    </row>
    <row r="121" spans="1:10" ht="15" thickTop="1">
      <c r="A121" s="80"/>
      <c r="B121" s="80"/>
      <c r="C121" s="80"/>
      <c r="D121" s="80"/>
      <c r="E121" s="80"/>
      <c r="F121" s="97"/>
      <c r="G121" s="80"/>
      <c r="H121" s="80"/>
      <c r="I121" s="80"/>
      <c r="J121" s="80"/>
    </row>
    <row r="122" spans="1:10" ht="15" thickBot="1">
      <c r="A122" s="80"/>
      <c r="B122" s="80" t="s">
        <v>109</v>
      </c>
      <c r="C122" s="80"/>
      <c r="D122" s="80"/>
      <c r="E122" s="80"/>
      <c r="F122" s="96">
        <v>1267.3271028039287</v>
      </c>
      <c r="G122" s="96">
        <v>1807.4864564205623</v>
      </c>
      <c r="H122" s="96">
        <v>3514.8691874692681</v>
      </c>
      <c r="I122" s="96">
        <v>4722.4738327080031</v>
      </c>
      <c r="J122" s="96">
        <v>4880.4704436408683</v>
      </c>
    </row>
    <row r="123" spans="1:10" ht="15" thickTop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</row>
    <row r="124" spans="1:10" ht="15">
      <c r="A124" s="90" t="s">
        <v>95</v>
      </c>
      <c r="B124" s="80"/>
      <c r="C124" s="80"/>
      <c r="D124" s="80"/>
      <c r="E124" s="80"/>
      <c r="F124" s="80"/>
      <c r="G124" s="80"/>
      <c r="H124" s="80"/>
      <c r="I124" s="80"/>
      <c r="J124" s="80"/>
    </row>
    <row r="125" spans="1:10">
      <c r="A125" s="80"/>
      <c r="B125" s="80" t="s">
        <v>110</v>
      </c>
      <c r="C125" s="80"/>
      <c r="D125" s="80"/>
      <c r="E125" s="86"/>
      <c r="F125" s="86">
        <v>30000</v>
      </c>
      <c r="G125" s="86">
        <v>60000</v>
      </c>
      <c r="H125" s="86">
        <v>118000</v>
      </c>
      <c r="I125" s="86">
        <v>128000</v>
      </c>
      <c r="J125" s="86">
        <v>138000</v>
      </c>
    </row>
    <row r="126" spans="1:10">
      <c r="A126" s="80"/>
      <c r="B126" s="80" t="s">
        <v>111</v>
      </c>
      <c r="C126" s="80"/>
      <c r="D126" s="80"/>
      <c r="E126" s="80"/>
      <c r="F126" s="98">
        <v>0.1</v>
      </c>
      <c r="G126" s="98">
        <v>0.09</v>
      </c>
      <c r="H126" s="98">
        <v>8.1000000000000003E-2</v>
      </c>
      <c r="I126" s="98">
        <v>7.2900000000000006E-2</v>
      </c>
      <c r="J126" s="98">
        <v>6.5610000000000002E-2</v>
      </c>
    </row>
    <row r="127" spans="1:10">
      <c r="A127" s="80"/>
      <c r="B127" s="80"/>
      <c r="C127" s="80"/>
      <c r="D127" s="80"/>
      <c r="E127" s="80"/>
      <c r="F127" s="80"/>
      <c r="G127" s="80"/>
      <c r="H127" s="80"/>
      <c r="I127" s="80"/>
      <c r="J127" s="80"/>
    </row>
    <row r="128" spans="1:10" ht="15" thickBot="1">
      <c r="A128" s="80"/>
      <c r="B128" s="80" t="s">
        <v>95</v>
      </c>
      <c r="C128" s="80"/>
      <c r="D128" s="80"/>
      <c r="E128" s="80"/>
      <c r="F128" s="96">
        <v>3000</v>
      </c>
      <c r="G128" s="96">
        <v>5400</v>
      </c>
      <c r="H128" s="96">
        <v>9558</v>
      </c>
      <c r="I128" s="96">
        <v>9331.2000000000007</v>
      </c>
      <c r="J128" s="96">
        <v>9054.18</v>
      </c>
    </row>
    <row r="129" spans="1:10" ht="15" thickTop="1"/>
    <row r="131" spans="1:10" ht="4.5" customHeight="1"/>
    <row r="132" spans="1:10" ht="15">
      <c r="A132" s="77"/>
      <c r="B132" s="50" t="str">
        <f>B39</f>
        <v>Pacific Gas &amp; Electric Company</v>
      </c>
      <c r="C132" s="77"/>
      <c r="D132" s="77"/>
      <c r="E132" s="77"/>
      <c r="F132" s="77"/>
      <c r="G132" s="77"/>
      <c r="H132" s="77"/>
      <c r="I132" s="77"/>
      <c r="J132" s="77"/>
    </row>
    <row r="133" spans="1:10" ht="15">
      <c r="A133" s="78" t="s">
        <v>164</v>
      </c>
      <c r="B133" s="77"/>
      <c r="C133" s="79"/>
      <c r="D133" s="79"/>
      <c r="E133" s="79"/>
      <c r="F133" s="79"/>
      <c r="G133" s="79"/>
      <c r="H133" s="79"/>
      <c r="I133" s="79"/>
      <c r="J133" s="79"/>
    </row>
    <row r="134" spans="1:10" ht="15">
      <c r="A134" s="78" t="str">
        <f>A41</f>
        <v xml:space="preserve">Illustrative Cost of Service </v>
      </c>
      <c r="B134" s="77"/>
      <c r="C134" s="79"/>
      <c r="D134" s="79"/>
      <c r="E134" s="79"/>
      <c r="F134" s="79"/>
      <c r="G134" s="79"/>
      <c r="H134" s="79"/>
      <c r="I134" s="79"/>
      <c r="J134" s="79"/>
    </row>
    <row r="135" spans="1:10" s="120" customFormat="1" ht="19.5" customHeight="1">
      <c r="A135" s="160" t="str">
        <f>A42</f>
        <v>($ Thousands)</v>
      </c>
      <c r="B135" s="160"/>
      <c r="C135" s="160"/>
      <c r="D135" s="160"/>
      <c r="E135" s="160"/>
      <c r="F135" s="160"/>
      <c r="G135" s="160"/>
      <c r="H135" s="160"/>
      <c r="I135" s="160"/>
      <c r="J135" s="160"/>
    </row>
    <row r="136" spans="1:10" ht="15">
      <c r="A136" s="80"/>
      <c r="B136" s="80"/>
      <c r="C136" s="81"/>
      <c r="D136" s="80"/>
      <c r="E136" s="80"/>
      <c r="F136" s="82">
        <v>2003</v>
      </c>
      <c r="G136" s="82">
        <v>2004</v>
      </c>
      <c r="H136" s="82">
        <v>2005</v>
      </c>
      <c r="I136" s="82">
        <v>2006</v>
      </c>
      <c r="J136" s="82">
        <v>2007</v>
      </c>
    </row>
    <row r="137" spans="1:10" ht="4.5" customHeight="1" thickBot="1">
      <c r="A137" s="80"/>
      <c r="B137" s="81"/>
      <c r="C137" s="81"/>
      <c r="D137" s="80"/>
      <c r="E137" s="80"/>
      <c r="F137" s="83"/>
      <c r="G137" s="83"/>
      <c r="H137" s="83"/>
      <c r="I137" s="83"/>
      <c r="J137" s="83"/>
    </row>
    <row r="138" spans="1:10" ht="15" customHeight="1">
      <c r="A138" s="84" t="s">
        <v>65</v>
      </c>
      <c r="B138" s="81"/>
      <c r="D138" s="80"/>
      <c r="E138" s="80"/>
      <c r="F138" s="81"/>
      <c r="G138" s="81"/>
      <c r="H138" s="81"/>
      <c r="I138" s="81"/>
      <c r="J138" s="81"/>
    </row>
    <row r="139" spans="1:10" ht="15" customHeight="1">
      <c r="A139" s="80"/>
      <c r="B139" s="81" t="s">
        <v>66</v>
      </c>
      <c r="D139" s="80"/>
      <c r="E139" s="80"/>
      <c r="F139" s="85">
        <v>1800</v>
      </c>
      <c r="G139" s="85">
        <v>1845</v>
      </c>
      <c r="H139" s="85">
        <v>1891.125</v>
      </c>
      <c r="I139" s="85">
        <v>1938.4031249999994</v>
      </c>
      <c r="J139" s="85">
        <v>1986.8632031249992</v>
      </c>
    </row>
    <row r="140" spans="1:10" ht="15" customHeight="1">
      <c r="A140" s="80"/>
      <c r="B140" s="81" t="s">
        <v>67</v>
      </c>
      <c r="D140" s="80"/>
      <c r="E140" s="80"/>
      <c r="F140" s="86">
        <v>2000</v>
      </c>
      <c r="G140" s="86">
        <v>4000</v>
      </c>
      <c r="H140" s="86">
        <v>7266.666666666667</v>
      </c>
      <c r="I140" s="86">
        <v>8266.6666666666661</v>
      </c>
      <c r="J140" s="86">
        <v>9266.6666666666661</v>
      </c>
    </row>
    <row r="141" spans="1:10" ht="15" customHeight="1">
      <c r="A141" s="80"/>
      <c r="B141" s="81" t="s">
        <v>68</v>
      </c>
      <c r="D141" s="80"/>
      <c r="E141" s="80"/>
      <c r="F141" s="86">
        <v>1200</v>
      </c>
      <c r="G141" s="86">
        <v>1189</v>
      </c>
      <c r="H141" s="86">
        <v>1134.675</v>
      </c>
      <c r="I141" s="86">
        <v>2298.8025208333329</v>
      </c>
      <c r="J141" s="86">
        <v>4337.2487848958317</v>
      </c>
    </row>
    <row r="142" spans="1:10" ht="15" customHeight="1">
      <c r="A142" s="80"/>
      <c r="B142" s="81" t="s">
        <v>69</v>
      </c>
      <c r="D142" s="80"/>
      <c r="E142" s="80"/>
      <c r="F142" s="86">
        <v>5637.4981020000005</v>
      </c>
      <c r="G142" s="86">
        <v>8040.3502619999999</v>
      </c>
      <c r="H142" s="86">
        <v>14809.514220000001</v>
      </c>
      <c r="I142" s="86">
        <v>19859.088656399999</v>
      </c>
      <c r="J142" s="86">
        <v>21545.542071600001</v>
      </c>
    </row>
    <row r="143" spans="1:10" ht="15" customHeight="1">
      <c r="A143" s="80"/>
      <c r="B143" s="81" t="s">
        <v>70</v>
      </c>
      <c r="D143" s="80"/>
      <c r="E143" s="80"/>
      <c r="F143" s="86">
        <v>1984.7172046153848</v>
      </c>
      <c r="G143" s="86">
        <v>2830.6566507692305</v>
      </c>
      <c r="H143" s="86">
        <v>5213.7840461538453</v>
      </c>
      <c r="I143" s="86">
        <v>6991.5189701538457</v>
      </c>
      <c r="J143" s="86">
        <v>7585.245663692308</v>
      </c>
    </row>
    <row r="144" spans="1:10" ht="15" customHeight="1">
      <c r="A144" s="80"/>
      <c r="B144" s="81" t="s">
        <v>71</v>
      </c>
      <c r="D144" s="80"/>
      <c r="E144" s="80"/>
      <c r="F144" s="87">
        <v>549.89343975427835</v>
      </c>
      <c r="G144" s="87">
        <v>784.27270083369899</v>
      </c>
      <c r="H144" s="87">
        <v>1444.5512119350592</v>
      </c>
      <c r="I144" s="87">
        <v>1937.0973389381306</v>
      </c>
      <c r="J144" s="87">
        <v>2101.5975574199215</v>
      </c>
    </row>
    <row r="145" spans="1:10" ht="15" customHeight="1">
      <c r="A145" s="80"/>
      <c r="B145" s="81"/>
      <c r="D145" s="80"/>
      <c r="E145" s="80"/>
      <c r="F145" s="86"/>
      <c r="G145" s="86"/>
      <c r="H145" s="86"/>
      <c r="I145" s="86"/>
      <c r="J145" s="86"/>
    </row>
    <row r="146" spans="1:10" ht="15" customHeight="1" thickBot="1">
      <c r="A146" s="80"/>
      <c r="B146" s="81" t="s">
        <v>72</v>
      </c>
      <c r="D146" s="80"/>
      <c r="E146" s="80"/>
      <c r="F146" s="88">
        <v>13172.108746369664</v>
      </c>
      <c r="G146" s="88">
        <v>18689.279613602928</v>
      </c>
      <c r="H146" s="88">
        <v>31760.316144755569</v>
      </c>
      <c r="I146" s="88">
        <v>41291.577277991979</v>
      </c>
      <c r="J146" s="88">
        <v>46823.163947399727</v>
      </c>
    </row>
    <row r="147" spans="1:10" ht="11.25" customHeight="1" thickTop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</row>
    <row r="148" spans="1:10" ht="15" customHeight="1">
      <c r="A148" s="90" t="s">
        <v>73</v>
      </c>
      <c r="B148" s="91"/>
      <c r="C148" s="80"/>
      <c r="D148" s="80"/>
      <c r="E148" s="80"/>
      <c r="F148" s="80"/>
      <c r="G148" s="80"/>
      <c r="H148" s="80"/>
      <c r="I148" s="80"/>
      <c r="J148" s="80"/>
    </row>
    <row r="149" spans="1:10" ht="15" customHeight="1">
      <c r="A149" s="80"/>
      <c r="B149" s="80" t="s">
        <v>74</v>
      </c>
      <c r="C149" s="80"/>
      <c r="D149" s="80"/>
      <c r="E149" s="80"/>
      <c r="F149" s="85">
        <v>60000</v>
      </c>
      <c r="G149" s="85">
        <v>60000</v>
      </c>
      <c r="H149" s="85">
        <v>120000</v>
      </c>
      <c r="I149" s="85">
        <v>218000</v>
      </c>
      <c r="J149" s="85">
        <v>248000</v>
      </c>
    </row>
    <row r="150" spans="1:10" ht="15" customHeight="1">
      <c r="A150" s="80"/>
      <c r="B150" s="80" t="s">
        <v>75</v>
      </c>
      <c r="C150" s="80"/>
      <c r="D150" s="80"/>
      <c r="E150" s="80"/>
      <c r="F150" s="87">
        <v>0</v>
      </c>
      <c r="G150" s="87">
        <v>60000</v>
      </c>
      <c r="H150" s="87">
        <v>98000</v>
      </c>
      <c r="I150" s="87">
        <v>30000</v>
      </c>
      <c r="J150" s="87">
        <v>30000</v>
      </c>
    </row>
    <row r="151" spans="1:10" ht="15" customHeight="1">
      <c r="A151" s="80"/>
      <c r="B151" s="80" t="s">
        <v>12</v>
      </c>
      <c r="C151" s="80"/>
      <c r="D151" s="80"/>
      <c r="E151" s="80"/>
      <c r="F151" s="85">
        <v>60000</v>
      </c>
      <c r="G151" s="85">
        <v>120000</v>
      </c>
      <c r="H151" s="85">
        <v>218000</v>
      </c>
      <c r="I151" s="85">
        <v>248000</v>
      </c>
      <c r="J151" s="85">
        <v>278000</v>
      </c>
    </row>
    <row r="152" spans="1:10" ht="11.2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</row>
    <row r="153" spans="1:10" ht="15" customHeight="1">
      <c r="A153" s="80"/>
      <c r="B153" s="80" t="s">
        <v>76</v>
      </c>
      <c r="C153" s="80"/>
      <c r="D153" s="80"/>
      <c r="E153" s="80"/>
      <c r="F153" s="86">
        <v>-2000</v>
      </c>
      <c r="G153" s="86">
        <v>-6000</v>
      </c>
      <c r="H153" s="86">
        <v>-13266.666666666668</v>
      </c>
      <c r="I153" s="86">
        <v>-21533.333333333336</v>
      </c>
      <c r="J153" s="86">
        <v>-30800</v>
      </c>
    </row>
    <row r="154" spans="1:10" ht="15" customHeight="1">
      <c r="A154" s="80"/>
      <c r="B154" s="80" t="s">
        <v>77</v>
      </c>
      <c r="C154" s="80"/>
      <c r="D154" s="80"/>
      <c r="E154" s="80"/>
      <c r="F154" s="86">
        <v>0.45</v>
      </c>
      <c r="G154" s="86">
        <v>0.45</v>
      </c>
      <c r="H154" s="86">
        <v>0.45</v>
      </c>
      <c r="I154" s="86">
        <v>0.45</v>
      </c>
      <c r="J154" s="86">
        <v>0.45</v>
      </c>
    </row>
    <row r="155" spans="1:10" ht="15" customHeight="1">
      <c r="A155" s="80"/>
      <c r="B155" s="80" t="s">
        <v>78</v>
      </c>
      <c r="C155" s="80"/>
      <c r="D155" s="80"/>
      <c r="E155" s="80"/>
      <c r="F155" s="87">
        <v>-1629.84</v>
      </c>
      <c r="G155" s="87">
        <v>-4400.5679999999993</v>
      </c>
      <c r="H155" s="87">
        <v>-8634.6206799999982</v>
      </c>
      <c r="I155" s="87">
        <v>-12632.835511999998</v>
      </c>
      <c r="J155" s="87">
        <v>-16288.938778799999</v>
      </c>
    </row>
    <row r="156" spans="1:10" ht="1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</row>
    <row r="157" spans="1:10" ht="15" customHeight="1">
      <c r="A157" s="80"/>
      <c r="B157" s="80" t="s">
        <v>79</v>
      </c>
      <c r="C157" s="80"/>
      <c r="D157" s="80"/>
      <c r="E157" s="80"/>
      <c r="F157" s="87">
        <v>56370.61</v>
      </c>
      <c r="G157" s="87">
        <v>109599.882</v>
      </c>
      <c r="H157" s="87">
        <v>196099.16265333336</v>
      </c>
      <c r="I157" s="87">
        <v>213834.28115466668</v>
      </c>
      <c r="J157" s="87">
        <v>230911.51122120002</v>
      </c>
    </row>
    <row r="158" spans="1:10" ht="1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</row>
    <row r="159" spans="1:10" ht="15" customHeight="1" thickBot="1">
      <c r="A159" s="80"/>
      <c r="B159" s="80" t="s">
        <v>80</v>
      </c>
      <c r="C159" s="80"/>
      <c r="D159" s="80"/>
      <c r="E159" s="80"/>
      <c r="F159" s="88">
        <v>58185</v>
      </c>
      <c r="G159" s="88">
        <v>82985</v>
      </c>
      <c r="H159" s="88">
        <v>152850</v>
      </c>
      <c r="I159" s="88">
        <v>204967</v>
      </c>
      <c r="J159" s="88">
        <v>222373</v>
      </c>
    </row>
    <row r="160" spans="1:10" ht="12" customHeight="1" thickTop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</row>
    <row r="161" spans="1:10" ht="15" customHeight="1">
      <c r="A161" s="90" t="s">
        <v>81</v>
      </c>
      <c r="B161" s="80"/>
      <c r="C161" s="80"/>
      <c r="D161" s="80"/>
      <c r="E161" s="80"/>
      <c r="F161" s="80"/>
      <c r="G161" s="80"/>
      <c r="H161" s="80"/>
      <c r="I161" s="80"/>
      <c r="J161" s="80"/>
    </row>
    <row r="162" spans="1:10" ht="15" customHeight="1">
      <c r="A162" s="80"/>
      <c r="B162" s="80" t="s">
        <v>82</v>
      </c>
      <c r="C162" s="80"/>
      <c r="D162" s="80"/>
      <c r="E162" s="80"/>
      <c r="F162" s="92">
        <v>7.2599999999999998E-2</v>
      </c>
      <c r="G162" s="92">
        <v>7.2599999999999998E-2</v>
      </c>
      <c r="H162" s="92">
        <v>7.2599999999999998E-2</v>
      </c>
      <c r="I162" s="92">
        <v>7.2599999999999998E-2</v>
      </c>
      <c r="J162" s="92">
        <v>7.2599999999999998E-2</v>
      </c>
    </row>
    <row r="163" spans="1:10" ht="15" customHeight="1">
      <c r="A163" s="80"/>
      <c r="B163" s="80" t="s">
        <v>83</v>
      </c>
      <c r="C163" s="80"/>
      <c r="D163" s="80"/>
      <c r="E163" s="80"/>
      <c r="F163" s="93">
        <v>0.46200000000000002</v>
      </c>
      <c r="G163" s="93">
        <v>0.46200000000000002</v>
      </c>
      <c r="H163" s="93">
        <v>0.46200000000000002</v>
      </c>
      <c r="I163" s="93">
        <v>0.46200000000000002</v>
      </c>
      <c r="J163" s="93">
        <v>0.46200000000000002</v>
      </c>
    </row>
    <row r="164" spans="1:10" ht="15" customHeight="1" thickBot="1">
      <c r="A164" s="80"/>
      <c r="B164" s="80"/>
      <c r="C164" s="80"/>
      <c r="D164" s="80"/>
      <c r="E164" s="80"/>
      <c r="F164" s="94">
        <v>3.35412E-2</v>
      </c>
      <c r="G164" s="94">
        <v>3.35412E-2</v>
      </c>
      <c r="H164" s="94">
        <v>3.35412E-2</v>
      </c>
      <c r="I164" s="94">
        <v>3.35412E-2</v>
      </c>
      <c r="J164" s="94">
        <v>3.35412E-2</v>
      </c>
    </row>
    <row r="165" spans="1:10" ht="9" customHeight="1" thickTop="1">
      <c r="A165" s="80"/>
      <c r="B165" s="80"/>
      <c r="C165" s="80"/>
      <c r="D165" s="80"/>
      <c r="E165" s="80"/>
      <c r="F165" s="92"/>
      <c r="G165" s="92"/>
      <c r="H165" s="92"/>
      <c r="I165" s="92"/>
      <c r="J165" s="92"/>
    </row>
    <row r="166" spans="1:10" ht="15" customHeight="1">
      <c r="A166" s="80"/>
      <c r="B166" s="80" t="s">
        <v>84</v>
      </c>
      <c r="C166" s="80"/>
      <c r="D166" s="80"/>
      <c r="E166" s="80"/>
      <c r="F166" s="92">
        <v>6.6000000000000003E-2</v>
      </c>
      <c r="G166" s="92">
        <v>6.6000000000000003E-2</v>
      </c>
      <c r="H166" s="92">
        <v>6.6000000000000003E-2</v>
      </c>
      <c r="I166" s="92">
        <v>6.6000000000000003E-2</v>
      </c>
      <c r="J166" s="92">
        <v>6.6000000000000003E-2</v>
      </c>
    </row>
    <row r="167" spans="1:10" ht="15" customHeight="1">
      <c r="A167" s="80"/>
      <c r="B167" s="80" t="s">
        <v>85</v>
      </c>
      <c r="C167" s="80"/>
      <c r="D167" s="80"/>
      <c r="E167" s="80"/>
      <c r="F167" s="93">
        <v>5.8000000000000003E-2</v>
      </c>
      <c r="G167" s="93">
        <v>5.8000000000000003E-2</v>
      </c>
      <c r="H167" s="93">
        <v>5.8000000000000003E-2</v>
      </c>
      <c r="I167" s="93">
        <v>5.8000000000000003E-2</v>
      </c>
      <c r="J167" s="93">
        <v>5.8000000000000003E-2</v>
      </c>
    </row>
    <row r="168" spans="1:10" ht="15" customHeight="1" thickBot="1">
      <c r="A168" s="80"/>
      <c r="B168" s="80"/>
      <c r="C168" s="80"/>
      <c r="D168" s="80"/>
      <c r="E168" s="80"/>
      <c r="F168" s="94">
        <v>3.8280000000000002E-3</v>
      </c>
      <c r="G168" s="94">
        <v>3.8280000000000002E-3</v>
      </c>
      <c r="H168" s="94">
        <v>3.8280000000000002E-3</v>
      </c>
      <c r="I168" s="94">
        <v>3.8280000000000002E-3</v>
      </c>
      <c r="J168" s="94">
        <v>3.8280000000000002E-3</v>
      </c>
    </row>
    <row r="169" spans="1:10" ht="10.5" customHeight="1" thickTop="1">
      <c r="A169" s="80"/>
      <c r="B169" s="80"/>
      <c r="C169" s="80"/>
      <c r="D169" s="80"/>
      <c r="E169" s="80"/>
      <c r="F169" s="92"/>
      <c r="G169" s="92"/>
      <c r="H169" s="92"/>
      <c r="I169" s="92"/>
      <c r="J169" s="92"/>
    </row>
    <row r="170" spans="1:10" ht="15" customHeight="1">
      <c r="A170" s="80"/>
      <c r="B170" s="80" t="s">
        <v>86</v>
      </c>
      <c r="C170" s="80"/>
      <c r="D170" s="80"/>
      <c r="E170" s="80"/>
      <c r="F170" s="92">
        <v>0.124</v>
      </c>
      <c r="G170" s="92">
        <v>0.124</v>
      </c>
      <c r="H170" s="92">
        <v>0.124</v>
      </c>
      <c r="I170" s="92">
        <v>0.124</v>
      </c>
      <c r="J170" s="92">
        <v>0.124</v>
      </c>
    </row>
    <row r="171" spans="1:10" ht="15" customHeight="1">
      <c r="A171" s="80"/>
      <c r="B171" s="80" t="s">
        <v>87</v>
      </c>
      <c r="C171" s="80"/>
      <c r="D171" s="80"/>
      <c r="E171" s="80"/>
      <c r="F171" s="93">
        <v>0.48</v>
      </c>
      <c r="G171" s="93">
        <v>0.48</v>
      </c>
      <c r="H171" s="93">
        <v>0.48</v>
      </c>
      <c r="I171" s="93">
        <v>0.48</v>
      </c>
      <c r="J171" s="93">
        <v>0.48</v>
      </c>
    </row>
    <row r="172" spans="1:10" ht="15" customHeight="1" thickBot="1">
      <c r="A172" s="80"/>
      <c r="B172" s="80"/>
      <c r="C172" s="80"/>
      <c r="D172" s="80"/>
      <c r="E172" s="80"/>
      <c r="F172" s="94">
        <v>5.9519999999999997E-2</v>
      </c>
      <c r="G172" s="94">
        <v>5.9519999999999997E-2</v>
      </c>
      <c r="H172" s="94">
        <v>5.9519999999999997E-2</v>
      </c>
      <c r="I172" s="94">
        <v>5.9519999999999997E-2</v>
      </c>
      <c r="J172" s="94">
        <v>5.9519999999999997E-2</v>
      </c>
    </row>
    <row r="173" spans="1:10" ht="8.25" customHeight="1" thickTop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</row>
    <row r="174" spans="1:10" ht="15" customHeight="1" thickBot="1">
      <c r="A174" s="80"/>
      <c r="B174" s="80" t="s">
        <v>88</v>
      </c>
      <c r="C174" s="80"/>
      <c r="D174" s="80"/>
      <c r="E174" s="80"/>
      <c r="F174" s="94">
        <v>9.6889200000000009E-2</v>
      </c>
      <c r="G174" s="94">
        <v>9.6889200000000009E-2</v>
      </c>
      <c r="H174" s="94">
        <v>9.6889200000000009E-2</v>
      </c>
      <c r="I174" s="94">
        <v>9.6889200000000009E-2</v>
      </c>
      <c r="J174" s="94">
        <v>9.6889200000000009E-2</v>
      </c>
    </row>
    <row r="175" spans="1:10" ht="9" customHeight="1" thickTop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</row>
    <row r="176" spans="1:10" ht="15" customHeight="1">
      <c r="A176" s="80"/>
      <c r="B176" s="80" t="s">
        <v>89</v>
      </c>
      <c r="C176" s="80"/>
      <c r="D176" s="80"/>
      <c r="E176" s="80"/>
      <c r="F176" s="86">
        <v>1951.594722</v>
      </c>
      <c r="G176" s="86">
        <v>2783.4164820000001</v>
      </c>
      <c r="H176" s="86">
        <v>5126.7724200000002</v>
      </c>
      <c r="I176" s="86">
        <v>6874.8391404000004</v>
      </c>
      <c r="J176" s="86">
        <v>7458.6572675999996</v>
      </c>
    </row>
    <row r="177" spans="1:10" ht="15" customHeight="1">
      <c r="A177" s="80"/>
      <c r="B177" s="80" t="s">
        <v>90</v>
      </c>
      <c r="C177" s="80"/>
      <c r="D177" s="80"/>
      <c r="E177" s="80"/>
      <c r="F177" s="87">
        <v>3685.9033800000002</v>
      </c>
      <c r="G177" s="87">
        <v>5256.9337800000003</v>
      </c>
      <c r="H177" s="87">
        <v>9682.7417999999998</v>
      </c>
      <c r="I177" s="87">
        <v>12984.249516</v>
      </c>
      <c r="J177" s="87">
        <v>14086.884804000001</v>
      </c>
    </row>
    <row r="178" spans="1:10" ht="15" customHeight="1" thickBot="1">
      <c r="A178" s="80"/>
      <c r="B178" s="80" t="s">
        <v>91</v>
      </c>
      <c r="C178" s="80"/>
      <c r="D178" s="80"/>
      <c r="E178" s="80"/>
      <c r="F178" s="88">
        <v>5637.4981020000005</v>
      </c>
      <c r="G178" s="88">
        <v>8040.3502619999999</v>
      </c>
      <c r="H178" s="88">
        <v>14809.514220000001</v>
      </c>
      <c r="I178" s="88">
        <v>19859.088656399999</v>
      </c>
      <c r="J178" s="88">
        <v>21545.542071600001</v>
      </c>
    </row>
    <row r="179" spans="1:10" ht="14.25" customHeight="1" thickTop="1">
      <c r="A179" s="77"/>
      <c r="B179" s="50" t="str">
        <f>B39</f>
        <v>Pacific Gas &amp; Electric Company</v>
      </c>
      <c r="C179" s="77"/>
      <c r="D179" s="77"/>
      <c r="E179" s="77"/>
      <c r="F179" s="77"/>
      <c r="G179" s="77"/>
      <c r="H179" s="77"/>
      <c r="I179" s="77"/>
      <c r="J179" s="77"/>
    </row>
    <row r="180" spans="1:10" ht="14.25" customHeight="1">
      <c r="A180" s="78" t="s">
        <v>164</v>
      </c>
      <c r="B180" s="77"/>
      <c r="C180" s="79"/>
      <c r="D180" s="79"/>
      <c r="E180" s="79"/>
      <c r="F180" s="79"/>
      <c r="G180" s="79"/>
      <c r="H180" s="79"/>
      <c r="I180" s="79"/>
      <c r="J180" s="79"/>
    </row>
    <row r="181" spans="1:10" ht="14.25" customHeight="1">
      <c r="A181" s="78" t="str">
        <f>A41</f>
        <v xml:space="preserve">Illustrative Cost of Service </v>
      </c>
      <c r="B181" s="77"/>
      <c r="C181" s="79"/>
      <c r="D181" s="79"/>
      <c r="E181" s="79"/>
      <c r="F181" s="79"/>
      <c r="G181" s="79"/>
      <c r="H181" s="79"/>
      <c r="I181" s="79"/>
      <c r="J181" s="79"/>
    </row>
    <row r="182" spans="1:10" s="120" customFormat="1" ht="15.75" customHeight="1">
      <c r="A182" s="160" t="str">
        <f>A42</f>
        <v>($ Thousands)</v>
      </c>
      <c r="B182" s="160"/>
      <c r="C182" s="160"/>
      <c r="D182" s="160"/>
      <c r="E182" s="160"/>
      <c r="F182" s="160"/>
      <c r="G182" s="160"/>
      <c r="H182" s="160"/>
      <c r="I182" s="160"/>
      <c r="J182" s="160"/>
    </row>
    <row r="183" spans="1:10" ht="18" customHeight="1">
      <c r="A183" s="80"/>
      <c r="B183" s="80"/>
      <c r="C183" s="81"/>
      <c r="D183" s="80"/>
      <c r="E183" s="80"/>
      <c r="F183" s="82">
        <v>2003</v>
      </c>
      <c r="G183" s="82">
        <v>2004</v>
      </c>
      <c r="H183" s="82">
        <v>2005</v>
      </c>
      <c r="I183" s="82">
        <v>2006</v>
      </c>
      <c r="J183" s="82">
        <v>2007</v>
      </c>
    </row>
    <row r="184" spans="1:10" ht="3" customHeight="1" thickBot="1">
      <c r="A184" s="80"/>
      <c r="B184" s="81"/>
      <c r="C184" s="81"/>
      <c r="D184" s="80"/>
      <c r="E184" s="80"/>
      <c r="F184" s="83"/>
      <c r="G184" s="83"/>
      <c r="H184" s="83"/>
      <c r="I184" s="83"/>
      <c r="J184" s="83"/>
    </row>
    <row r="185" spans="1:10" ht="13.5" customHeight="1">
      <c r="A185" s="90" t="s">
        <v>67</v>
      </c>
      <c r="B185" s="80"/>
      <c r="C185" s="80"/>
      <c r="D185" s="80"/>
      <c r="E185" s="80"/>
      <c r="F185" s="80"/>
      <c r="G185" s="80"/>
      <c r="H185" s="80"/>
      <c r="I185" s="80"/>
      <c r="J185" s="80"/>
    </row>
    <row r="186" spans="1:10" ht="14.25" customHeight="1">
      <c r="A186" s="80"/>
      <c r="B186" s="80" t="s">
        <v>92</v>
      </c>
      <c r="C186" s="80"/>
      <c r="D186" s="80"/>
      <c r="E186" s="80"/>
      <c r="F186" s="85">
        <v>60000</v>
      </c>
      <c r="G186" s="85">
        <v>120000</v>
      </c>
      <c r="H186" s="85">
        <v>218000</v>
      </c>
      <c r="I186" s="85">
        <v>248000</v>
      </c>
      <c r="J186" s="85">
        <v>278000</v>
      </c>
    </row>
    <row r="187" spans="1:10" ht="9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</row>
    <row r="188" spans="1:10" ht="14.25" customHeight="1">
      <c r="A188" s="80"/>
      <c r="B188" s="80" t="s">
        <v>113</v>
      </c>
      <c r="C188" s="80"/>
      <c r="D188" s="80"/>
      <c r="E188" s="80"/>
      <c r="F188" s="95">
        <v>2000</v>
      </c>
      <c r="G188" s="95">
        <v>4000</v>
      </c>
      <c r="H188" s="95">
        <v>7266.666666666667</v>
      </c>
      <c r="I188" s="95">
        <v>8266.6666666666661</v>
      </c>
      <c r="J188" s="95">
        <v>9266.6666666666661</v>
      </c>
    </row>
    <row r="189" spans="1:10" ht="14.25" customHeight="1" thickBot="1">
      <c r="A189" s="80"/>
      <c r="B189" s="80" t="s">
        <v>76</v>
      </c>
      <c r="C189" s="80"/>
      <c r="D189" s="80"/>
      <c r="E189" s="80"/>
      <c r="F189" s="88">
        <v>2000</v>
      </c>
      <c r="G189" s="88">
        <v>6000</v>
      </c>
      <c r="H189" s="88">
        <v>13266.666666666668</v>
      </c>
      <c r="I189" s="88">
        <v>21533.333333333336</v>
      </c>
      <c r="J189" s="88">
        <v>30800</v>
      </c>
    </row>
    <row r="190" spans="1:10" ht="11.25" customHeight="1" thickTop="1">
      <c r="A190" s="80"/>
      <c r="B190" s="80"/>
      <c r="C190" s="80"/>
      <c r="D190" s="80"/>
      <c r="E190" s="80"/>
      <c r="F190" s="89"/>
      <c r="G190" s="89"/>
      <c r="H190" s="89"/>
      <c r="I190" s="89"/>
      <c r="J190" s="89"/>
    </row>
    <row r="191" spans="1:10" ht="13.5" customHeight="1">
      <c r="A191" s="90" t="s">
        <v>94</v>
      </c>
      <c r="B191" s="80"/>
      <c r="C191" s="80"/>
      <c r="D191" s="80"/>
      <c r="E191" s="80"/>
      <c r="F191" s="80"/>
      <c r="G191" s="80"/>
      <c r="H191" s="80"/>
      <c r="I191" s="80"/>
      <c r="J191" s="80"/>
    </row>
    <row r="192" spans="1:10" ht="14.25" customHeight="1">
      <c r="A192" s="80"/>
      <c r="B192" s="80" t="s">
        <v>95</v>
      </c>
      <c r="C192" s="80"/>
      <c r="D192" s="80"/>
      <c r="E192" s="80"/>
      <c r="F192" s="99">
        <v>-6000</v>
      </c>
      <c r="G192" s="99">
        <v>-10800</v>
      </c>
      <c r="H192" s="99">
        <v>-17658</v>
      </c>
      <c r="I192" s="99">
        <v>-18079.2</v>
      </c>
      <c r="J192" s="99">
        <v>-18239.580000000002</v>
      </c>
    </row>
    <row r="193" spans="1:10" ht="14.25" customHeight="1">
      <c r="A193" s="80"/>
      <c r="B193" s="80" t="s">
        <v>96</v>
      </c>
      <c r="C193" s="80"/>
      <c r="D193" s="80"/>
      <c r="E193" s="80"/>
      <c r="F193" s="87">
        <v>2000</v>
      </c>
      <c r="G193" s="87">
        <v>4000</v>
      </c>
      <c r="H193" s="87">
        <v>7266.666666666667</v>
      </c>
      <c r="I193" s="87">
        <v>8266.6666666666661</v>
      </c>
      <c r="J193" s="87">
        <v>9266.6666666666661</v>
      </c>
    </row>
    <row r="194" spans="1:10" ht="14.25" customHeight="1">
      <c r="A194" s="80"/>
      <c r="B194" s="80" t="s">
        <v>97</v>
      </c>
      <c r="C194" s="80"/>
      <c r="D194" s="80"/>
      <c r="E194" s="80"/>
      <c r="F194" s="86">
        <v>-4000</v>
      </c>
      <c r="G194" s="86">
        <v>-6800</v>
      </c>
      <c r="H194" s="86">
        <v>-10391.333333333332</v>
      </c>
      <c r="I194" s="86">
        <v>-9812.5333333333347</v>
      </c>
      <c r="J194" s="86">
        <v>-8972.9133333333357</v>
      </c>
    </row>
    <row r="195" spans="1:10" ht="14.25" customHeight="1">
      <c r="A195" s="80"/>
      <c r="B195" s="80" t="s">
        <v>98</v>
      </c>
      <c r="C195" s="80"/>
      <c r="D195" s="80"/>
      <c r="E195" s="80"/>
      <c r="F195" s="93">
        <v>0.40745999999999993</v>
      </c>
      <c r="G195" s="93">
        <v>0.40745999999999993</v>
      </c>
      <c r="H195" s="93">
        <v>0.40745999999999993</v>
      </c>
      <c r="I195" s="93">
        <v>0.40745999999999993</v>
      </c>
      <c r="J195" s="93">
        <v>0.40745999999999993</v>
      </c>
    </row>
    <row r="196" spans="1:10" ht="14.2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</row>
    <row r="197" spans="1:10" ht="14.25" customHeight="1" thickBot="1">
      <c r="A197" s="80"/>
      <c r="B197" s="80" t="s">
        <v>94</v>
      </c>
      <c r="C197" s="80"/>
      <c r="D197" s="80"/>
      <c r="E197" s="80"/>
      <c r="F197" s="88">
        <v>-1629.84</v>
      </c>
      <c r="G197" s="88">
        <v>-2770.7279999999996</v>
      </c>
      <c r="H197" s="88">
        <v>-4234.0526799999989</v>
      </c>
      <c r="I197" s="88">
        <v>-3998.2148320000001</v>
      </c>
      <c r="J197" s="88">
        <v>-3656.1032668000003</v>
      </c>
    </row>
    <row r="198" spans="1:10" ht="15" customHeight="1" thickTop="1">
      <c r="A198" s="80"/>
      <c r="B198" s="80"/>
      <c r="C198" s="80"/>
      <c r="D198" s="80"/>
      <c r="E198" s="80"/>
      <c r="F198" s="86"/>
      <c r="G198" s="80"/>
      <c r="H198" s="80"/>
      <c r="I198" s="80"/>
      <c r="J198" s="80"/>
    </row>
    <row r="199" spans="1:10" ht="14.25" customHeight="1" thickBot="1">
      <c r="A199" s="80"/>
      <c r="B199" s="80" t="s">
        <v>78</v>
      </c>
      <c r="C199" s="80"/>
      <c r="D199" s="80"/>
      <c r="E199" s="80"/>
      <c r="F199" s="96">
        <v>-1629.84</v>
      </c>
      <c r="G199" s="96">
        <v>-4400.5679999999993</v>
      </c>
      <c r="H199" s="96">
        <v>-8634.6206799999982</v>
      </c>
      <c r="I199" s="96">
        <v>-12632.835511999998</v>
      </c>
      <c r="J199" s="96">
        <v>-16288.938778799999</v>
      </c>
    </row>
    <row r="200" spans="1:10" ht="9.75" customHeight="1" thickTop="1">
      <c r="A200" s="80"/>
      <c r="B200" s="80"/>
      <c r="C200" s="80"/>
      <c r="D200" s="80"/>
      <c r="E200" s="80"/>
      <c r="F200" s="99"/>
      <c r="G200" s="99"/>
      <c r="H200" s="99"/>
      <c r="I200" s="99"/>
      <c r="J200" s="99"/>
    </row>
    <row r="201" spans="1:10" ht="13.5" customHeight="1">
      <c r="A201" s="90" t="s">
        <v>99</v>
      </c>
      <c r="B201" s="80"/>
      <c r="C201" s="80"/>
      <c r="D201" s="80"/>
      <c r="E201" s="80"/>
      <c r="F201" s="86"/>
      <c r="G201" s="80"/>
      <c r="H201" s="80"/>
      <c r="I201" s="80"/>
      <c r="J201" s="80"/>
    </row>
    <row r="202" spans="1:10" ht="14.25" customHeight="1">
      <c r="A202" s="80"/>
      <c r="B202" s="80" t="s">
        <v>100</v>
      </c>
      <c r="C202" s="80"/>
      <c r="D202" s="80"/>
      <c r="E202" s="80"/>
      <c r="F202" s="86">
        <v>5637.4981020000005</v>
      </c>
      <c r="G202" s="86">
        <v>8040.3502619999999</v>
      </c>
      <c r="H202" s="86">
        <v>14809.514220000001</v>
      </c>
      <c r="I202" s="86">
        <v>19859.088656399999</v>
      </c>
      <c r="J202" s="86">
        <v>21545.542071600001</v>
      </c>
    </row>
    <row r="203" spans="1:10" ht="14.25" customHeight="1">
      <c r="A203" s="80"/>
      <c r="B203" s="80" t="s">
        <v>101</v>
      </c>
      <c r="C203" s="80"/>
      <c r="D203" s="80"/>
      <c r="E203" s="80"/>
      <c r="F203" s="87">
        <v>-1951.594722</v>
      </c>
      <c r="G203" s="87">
        <v>-2783.4164820000001</v>
      </c>
      <c r="H203" s="87">
        <v>-5126.7724200000002</v>
      </c>
      <c r="I203" s="87">
        <v>-6874.8391404000004</v>
      </c>
      <c r="J203" s="87">
        <v>-7458.6572675999996</v>
      </c>
    </row>
    <row r="204" spans="1:10" ht="12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</row>
    <row r="205" spans="1:10" ht="14.25" customHeight="1">
      <c r="A205" s="80"/>
      <c r="B205" s="80" t="s">
        <v>102</v>
      </c>
      <c r="C205" s="80"/>
      <c r="D205" s="80"/>
      <c r="E205" s="80"/>
      <c r="F205" s="86">
        <v>3685.9033800000007</v>
      </c>
      <c r="G205" s="86">
        <v>5256.9337799999994</v>
      </c>
      <c r="H205" s="86">
        <v>9682.7417999999998</v>
      </c>
      <c r="I205" s="86">
        <v>12984.249516</v>
      </c>
      <c r="J205" s="86">
        <v>14086.884804000001</v>
      </c>
    </row>
    <row r="206" spans="1:10" ht="14.25" customHeight="1">
      <c r="A206" s="80"/>
      <c r="B206" s="80" t="s">
        <v>103</v>
      </c>
      <c r="C206" s="80"/>
      <c r="D206" s="80"/>
      <c r="E206" s="80"/>
      <c r="F206" s="92">
        <v>0.53846153846153844</v>
      </c>
      <c r="G206" s="92">
        <v>0.53846153846153844</v>
      </c>
      <c r="H206" s="92">
        <v>0.53846153846153844</v>
      </c>
      <c r="I206" s="92">
        <v>0.53846153846153844</v>
      </c>
      <c r="J206" s="92">
        <v>0.53846153846153844</v>
      </c>
    </row>
    <row r="207" spans="1:10" ht="14.25" customHeight="1" thickBot="1">
      <c r="A207" s="80"/>
      <c r="B207" s="80" t="s">
        <v>105</v>
      </c>
      <c r="C207" s="80"/>
      <c r="D207" s="80"/>
      <c r="E207" s="80"/>
      <c r="F207" s="96">
        <v>1984.7172046153848</v>
      </c>
      <c r="G207" s="96">
        <v>2830.6566507692305</v>
      </c>
      <c r="H207" s="96">
        <v>5213.7840461538453</v>
      </c>
      <c r="I207" s="96">
        <v>6991.5189701538457</v>
      </c>
      <c r="J207" s="96">
        <v>7585.245663692308</v>
      </c>
    </row>
    <row r="208" spans="1:10" ht="16.5" customHeight="1" thickTop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</row>
    <row r="209" spans="1:10" ht="14.25" customHeight="1">
      <c r="A209" s="80"/>
      <c r="B209" s="80" t="s">
        <v>106</v>
      </c>
      <c r="C209" s="80"/>
      <c r="D209" s="80"/>
      <c r="E209" s="80"/>
      <c r="F209" s="86">
        <v>5670.6205846153853</v>
      </c>
      <c r="G209" s="86">
        <v>8087.5904307692299</v>
      </c>
      <c r="H209" s="86">
        <v>14896.525846153845</v>
      </c>
      <c r="I209" s="86">
        <v>19975.768486153844</v>
      </c>
      <c r="J209" s="86">
        <v>21672.13046769231</v>
      </c>
    </row>
    <row r="210" spans="1:10" ht="14.25" customHeight="1">
      <c r="A210" s="80"/>
      <c r="B210" s="80" t="s">
        <v>107</v>
      </c>
      <c r="C210" s="80"/>
      <c r="D210" s="80"/>
      <c r="E210" s="80"/>
      <c r="F210" s="93">
        <v>9.6972356296621334E-2</v>
      </c>
      <c r="G210" s="93">
        <v>9.6972356296621334E-2</v>
      </c>
      <c r="H210" s="93">
        <v>9.6972356296621334E-2</v>
      </c>
      <c r="I210" s="93">
        <v>9.6972356296621334E-2</v>
      </c>
      <c r="J210" s="93">
        <v>9.6972356296621334E-2</v>
      </c>
    </row>
    <row r="211" spans="1:10" ht="14.25" customHeight="1" thickBot="1">
      <c r="A211" s="80"/>
      <c r="B211" s="80" t="s">
        <v>108</v>
      </c>
      <c r="C211" s="80"/>
      <c r="D211" s="80"/>
      <c r="E211" s="80"/>
      <c r="F211" s="96">
        <v>549.89343975427835</v>
      </c>
      <c r="G211" s="96">
        <v>784.27270083369899</v>
      </c>
      <c r="H211" s="96">
        <v>1444.5512119350592</v>
      </c>
      <c r="I211" s="96">
        <v>1937.0973389381306</v>
      </c>
      <c r="J211" s="96">
        <v>2101.5975574199215</v>
      </c>
    </row>
    <row r="212" spans="1:10" ht="10.5" customHeight="1" thickTop="1">
      <c r="A212" s="80"/>
      <c r="B212" s="80"/>
      <c r="C212" s="80"/>
      <c r="D212" s="80"/>
      <c r="E212" s="80"/>
      <c r="F212" s="97"/>
      <c r="G212" s="80"/>
      <c r="H212" s="80"/>
      <c r="I212" s="80"/>
      <c r="J212" s="80"/>
    </row>
    <row r="213" spans="1:10" ht="14.25" customHeight="1" thickBot="1">
      <c r="A213" s="80"/>
      <c r="B213" s="80" t="s">
        <v>109</v>
      </c>
      <c r="C213" s="80"/>
      <c r="D213" s="80"/>
      <c r="E213" s="80"/>
      <c r="F213" s="96">
        <v>2534.6106443696631</v>
      </c>
      <c r="G213" s="96">
        <v>3614.9293516029293</v>
      </c>
      <c r="H213" s="96">
        <v>6658.3352580889041</v>
      </c>
      <c r="I213" s="96">
        <v>8928.6163090919763</v>
      </c>
      <c r="J213" s="96">
        <v>9686.843221112229</v>
      </c>
    </row>
    <row r="214" spans="1:10" ht="18" customHeight="1" thickTop="1">
      <c r="A214" s="80"/>
      <c r="B214" s="80"/>
      <c r="C214" s="80"/>
      <c r="D214" s="80"/>
      <c r="E214" s="80"/>
      <c r="F214" s="86"/>
      <c r="G214" s="80"/>
      <c r="H214" s="80"/>
      <c r="I214" s="80"/>
      <c r="J214" s="80"/>
    </row>
    <row r="215" spans="1:10" ht="13.5" customHeight="1">
      <c r="A215" s="90" t="s">
        <v>95</v>
      </c>
      <c r="B215" s="80"/>
      <c r="C215" s="80"/>
      <c r="D215" s="80"/>
      <c r="E215" s="80"/>
      <c r="F215" s="80"/>
      <c r="G215" s="80"/>
      <c r="H215" s="80"/>
      <c r="I215" s="80"/>
      <c r="J215" s="80"/>
    </row>
    <row r="216" spans="1:10" ht="14.25" customHeight="1">
      <c r="A216" s="80"/>
      <c r="B216" s="80" t="s">
        <v>110</v>
      </c>
      <c r="C216" s="80"/>
      <c r="D216" s="80"/>
      <c r="E216" s="86"/>
      <c r="F216" s="86">
        <v>60000</v>
      </c>
      <c r="G216" s="86">
        <v>120000</v>
      </c>
      <c r="H216" s="86">
        <v>218000</v>
      </c>
      <c r="I216" s="86">
        <v>248000</v>
      </c>
      <c r="J216" s="86">
        <v>278000</v>
      </c>
    </row>
    <row r="217" spans="1:10" ht="14.25" customHeight="1">
      <c r="A217" s="80"/>
      <c r="B217" s="80" t="s">
        <v>111</v>
      </c>
      <c r="C217" s="80"/>
      <c r="D217" s="80"/>
      <c r="E217" s="80"/>
      <c r="F217" s="98">
        <v>0.1</v>
      </c>
      <c r="G217" s="98">
        <v>0.09</v>
      </c>
      <c r="H217" s="98">
        <v>8.1000000000000003E-2</v>
      </c>
      <c r="I217" s="98">
        <v>7.2900000000000006E-2</v>
      </c>
      <c r="J217" s="98">
        <v>6.5610000000000002E-2</v>
      </c>
    </row>
    <row r="218" spans="1:10" ht="10.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</row>
    <row r="219" spans="1:10" ht="13.5" customHeight="1" thickBot="1">
      <c r="A219" s="80"/>
      <c r="B219" s="80" t="s">
        <v>95</v>
      </c>
      <c r="C219" s="80"/>
      <c r="D219" s="80"/>
      <c r="E219" s="80"/>
      <c r="F219" s="96">
        <v>6000</v>
      </c>
      <c r="G219" s="96">
        <v>10800</v>
      </c>
      <c r="H219" s="96">
        <v>17658</v>
      </c>
      <c r="I219" s="96">
        <v>18079.2</v>
      </c>
      <c r="J219" s="96">
        <v>18239.580000000002</v>
      </c>
    </row>
    <row r="220" spans="1:10" ht="14.25" customHeight="1" thickTop="1"/>
  </sheetData>
  <mergeCells count="4">
    <mergeCell ref="A182:J182"/>
    <mergeCell ref="A42:J42"/>
    <mergeCell ref="A90:J90"/>
    <mergeCell ref="A135:J135"/>
  </mergeCells>
  <phoneticPr fontId="0" type="noConversion"/>
  <pageMargins left="0.5" right="0.5" top="1" bottom="0.7" header="0.1" footer="0.5"/>
  <pageSetup orientation="portrait" horizontalDpi="300" verticalDpi="300" r:id="rId1"/>
  <headerFooter alignWithMargins="0">
    <oddHeader>&amp;R&amp;9Prepared for Settlement Discussions under Rule 51
 of the CPUC Rules of Practice and Procedure</oddHeader>
  </headerFooter>
  <rowBreaks count="3" manualBreakCount="3">
    <brk id="38" max="16383" man="1"/>
    <brk id="130" max="16383" man="1"/>
    <brk id="17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90" workbookViewId="0"/>
  </sheetViews>
  <sheetFormatPr defaultRowHeight="14.25"/>
  <cols>
    <col min="1" max="1" width="3.140625" style="2" customWidth="1"/>
    <col min="2" max="2" width="41" style="2" customWidth="1"/>
    <col min="3" max="5" width="10.7109375" style="2" customWidth="1"/>
    <col min="6" max="6" width="10.42578125" style="2" customWidth="1"/>
    <col min="7" max="7" width="10.7109375" style="2" customWidth="1"/>
    <col min="8" max="8" width="11.85546875" style="2" bestFit="1" customWidth="1"/>
    <col min="9" max="16384" width="9.140625" style="2"/>
  </cols>
  <sheetData>
    <row r="1" spans="1:10" ht="15">
      <c r="A1" s="3" t="s">
        <v>116</v>
      </c>
    </row>
    <row r="2" spans="1:10" ht="15">
      <c r="A2" s="3"/>
    </row>
    <row r="3" spans="1:10">
      <c r="A3" s="2" t="s">
        <v>150</v>
      </c>
    </row>
    <row r="4" spans="1:10">
      <c r="A4" s="2" t="s">
        <v>177</v>
      </c>
    </row>
    <row r="7" spans="1:10">
      <c r="A7" s="2" t="s">
        <v>181</v>
      </c>
      <c r="B7" s="19"/>
      <c r="C7" s="72" t="s">
        <v>29</v>
      </c>
      <c r="D7" s="72" t="s">
        <v>30</v>
      </c>
      <c r="E7" s="72" t="s">
        <v>12</v>
      </c>
      <c r="F7" s="72" t="s">
        <v>29</v>
      </c>
      <c r="G7" s="72" t="s">
        <v>30</v>
      </c>
      <c r="H7" s="72"/>
      <c r="I7" s="72"/>
      <c r="J7" s="72"/>
    </row>
    <row r="8" spans="1:10" s="130" customFormat="1" ht="18.75" customHeight="1">
      <c r="B8" s="131"/>
      <c r="C8" s="170"/>
      <c r="D8" s="170"/>
      <c r="E8" s="170"/>
      <c r="F8" s="168" t="s">
        <v>211</v>
      </c>
      <c r="G8" s="156"/>
      <c r="H8" s="72"/>
      <c r="I8" s="72"/>
      <c r="J8" s="72"/>
    </row>
    <row r="9" spans="1:10" s="120" customFormat="1" ht="15">
      <c r="A9" s="132"/>
      <c r="B9" s="133"/>
      <c r="C9" s="169" t="s">
        <v>213</v>
      </c>
      <c r="D9" s="169"/>
      <c r="E9" s="169"/>
      <c r="F9" s="171" t="s">
        <v>212</v>
      </c>
      <c r="G9" s="172"/>
      <c r="H9" s="134"/>
      <c r="I9" s="134"/>
      <c r="J9" s="134"/>
    </row>
    <row r="10" spans="1:10">
      <c r="A10" s="73" t="s">
        <v>178</v>
      </c>
      <c r="B10" s="73"/>
      <c r="C10" s="122">
        <v>141186</v>
      </c>
      <c r="D10" s="122">
        <v>109584</v>
      </c>
      <c r="E10" s="122">
        <v>250770</v>
      </c>
      <c r="F10" s="123">
        <v>0.56299999999999994</v>
      </c>
      <c r="G10" s="124">
        <v>0.437</v>
      </c>
      <c r="H10" s="72"/>
      <c r="I10" s="72"/>
      <c r="J10" s="72"/>
    </row>
    <row r="11" spans="1:10">
      <c r="A11" s="73"/>
      <c r="B11" s="73"/>
      <c r="C11" s="73"/>
      <c r="D11" s="73"/>
      <c r="E11" s="73"/>
      <c r="F11" s="123"/>
      <c r="G11" s="124"/>
      <c r="H11" s="72"/>
      <c r="I11" s="72"/>
      <c r="J11" s="72"/>
    </row>
    <row r="12" spans="1:10">
      <c r="A12" s="73" t="s">
        <v>214</v>
      </c>
      <c r="B12" s="19"/>
      <c r="C12" s="167" t="s">
        <v>182</v>
      </c>
      <c r="D12" s="167"/>
      <c r="E12" s="167"/>
      <c r="F12" s="125"/>
      <c r="G12" s="126"/>
      <c r="H12" s="72"/>
      <c r="I12" s="72"/>
      <c r="J12" s="72"/>
    </row>
    <row r="13" spans="1:10" s="69" customFormat="1" ht="15" customHeight="1">
      <c r="A13" s="19" t="s">
        <v>153</v>
      </c>
      <c r="B13" s="19"/>
      <c r="C13" s="19"/>
      <c r="D13" s="19"/>
      <c r="E13" s="19"/>
      <c r="F13" s="164"/>
      <c r="G13" s="165"/>
      <c r="H13" s="71"/>
      <c r="I13" s="71"/>
    </row>
    <row r="14" spans="1:10" s="69" customFormat="1" ht="15" customHeight="1">
      <c r="A14" s="103"/>
      <c r="B14" s="19" t="s">
        <v>215</v>
      </c>
      <c r="C14" s="104">
        <v>52370.905500000001</v>
      </c>
      <c r="D14" s="104">
        <v>38460.6182639037</v>
      </c>
      <c r="E14" s="104">
        <v>90831.523763903708</v>
      </c>
      <c r="F14" s="127">
        <f>C14/E14</f>
        <v>0.5765719139109291</v>
      </c>
      <c r="G14" s="128">
        <f>D14/E14</f>
        <v>0.42342808608907079</v>
      </c>
    </row>
    <row r="15" spans="1:10" s="69" customFormat="1" ht="15" customHeight="1">
      <c r="A15" s="19"/>
      <c r="B15" s="19" t="s">
        <v>169</v>
      </c>
      <c r="C15" s="104">
        <v>334333.61800000002</v>
      </c>
      <c r="D15" s="104">
        <v>473572.01985215797</v>
      </c>
      <c r="E15" s="104">
        <v>807905.63785215793</v>
      </c>
      <c r="F15" s="127">
        <f>C15/E15</f>
        <v>0.41382755898180912</v>
      </c>
      <c r="G15" s="128">
        <f>D15/E15</f>
        <v>0.58617244101819099</v>
      </c>
    </row>
    <row r="16" spans="1:10" s="69" customFormat="1" ht="15" customHeight="1">
      <c r="A16" s="19"/>
      <c r="B16" s="19" t="s">
        <v>168</v>
      </c>
      <c r="C16" s="104">
        <v>204644.69500000001</v>
      </c>
      <c r="D16" s="104">
        <v>188006.61080069488</v>
      </c>
      <c r="E16" s="104">
        <v>392651.30580069497</v>
      </c>
      <c r="F16" s="127">
        <f>C16/E16</f>
        <v>0.5211868443495643</v>
      </c>
      <c r="G16" s="128">
        <f>D16/E16</f>
        <v>0.47881315565043542</v>
      </c>
    </row>
    <row r="17" spans="1:10" s="69" customFormat="1" ht="15" customHeight="1">
      <c r="A17"/>
      <c r="B17"/>
      <c r="C17"/>
      <c r="D17"/>
      <c r="E17"/>
      <c r="F17" s="127"/>
      <c r="G17" s="128"/>
    </row>
    <row r="18" spans="1:10" s="69" customFormat="1" ht="15" customHeight="1">
      <c r="A18" s="19" t="s">
        <v>154</v>
      </c>
      <c r="B18" s="2"/>
      <c r="C18" s="2"/>
      <c r="D18" s="2"/>
      <c r="E18" s="2"/>
      <c r="F18" s="129"/>
      <c r="G18" s="7"/>
    </row>
    <row r="19" spans="1:10" s="69" customFormat="1" ht="15" customHeight="1">
      <c r="A19" s="19"/>
      <c r="B19" t="s">
        <v>179</v>
      </c>
      <c r="C19" s="104">
        <v>306051.19</v>
      </c>
      <c r="D19" s="104">
        <v>472944.16921864107</v>
      </c>
      <c r="E19" s="104">
        <v>778995.35921864118</v>
      </c>
      <c r="F19" s="127">
        <f>C19/E19</f>
        <v>0.3928793495085513</v>
      </c>
      <c r="G19" s="128">
        <f>D19/E19</f>
        <v>0.60712065049144859</v>
      </c>
    </row>
    <row r="20" spans="1:10" s="69" customFormat="1" ht="15" customHeight="1">
      <c r="A20" s="19"/>
      <c r="B20" t="s">
        <v>208</v>
      </c>
      <c r="C20" s="104">
        <v>184586.40400000004</v>
      </c>
      <c r="D20" s="104">
        <v>187564.499006998</v>
      </c>
      <c r="E20" s="104">
        <v>372150.90300699801</v>
      </c>
      <c r="F20" s="127">
        <f>C20/E20</f>
        <v>0.49599880722720974</v>
      </c>
      <c r="G20" s="128">
        <f>D20/E20</f>
        <v>0.50400119277279032</v>
      </c>
    </row>
    <row r="21" spans="1:10" s="69" customFormat="1" ht="15" customHeight="1">
      <c r="B21" t="s">
        <v>170</v>
      </c>
      <c r="C21" s="104">
        <v>48024.097500000003</v>
      </c>
      <c r="D21" s="104">
        <v>38395.716178122602</v>
      </c>
      <c r="E21" s="104">
        <v>86419.813678122606</v>
      </c>
      <c r="F21" s="127">
        <f>C21/E21</f>
        <v>0.55570702430428198</v>
      </c>
      <c r="G21" s="128">
        <f>D21/E21</f>
        <v>0.44429297569571796</v>
      </c>
    </row>
    <row r="22" spans="1:10">
      <c r="A22"/>
      <c r="B22" t="s">
        <v>183</v>
      </c>
      <c r="C22" s="104">
        <v>2065.0361925000002</v>
      </c>
      <c r="D22" s="104">
        <v>1577.3768214034651</v>
      </c>
      <c r="E22" s="104">
        <v>3642.4130139034651</v>
      </c>
      <c r="F22" s="127">
        <f>C22/E22</f>
        <v>0.5669418005639516</v>
      </c>
      <c r="G22" s="128">
        <f>D22/E22</f>
        <v>0.43305819943604845</v>
      </c>
      <c r="H22" s="69"/>
      <c r="I22" s="69"/>
      <c r="J22" s="69"/>
    </row>
    <row r="23" spans="1:10">
      <c r="A23"/>
      <c r="B23"/>
      <c r="C23" s="104"/>
      <c r="D23" s="104"/>
      <c r="E23" s="104"/>
      <c r="F23" s="127"/>
      <c r="G23" s="128"/>
    </row>
    <row r="24" spans="1:10">
      <c r="A24" s="73" t="s">
        <v>180</v>
      </c>
      <c r="B24" s="118"/>
      <c r="C24"/>
      <c r="D24"/>
      <c r="E24"/>
      <c r="F24" s="127"/>
      <c r="G24" s="128"/>
      <c r="H24" s="70"/>
      <c r="I24" s="74"/>
      <c r="J24" s="74"/>
    </row>
    <row r="25" spans="1:10">
      <c r="A25" s="19" t="s">
        <v>216</v>
      </c>
      <c r="C25" s="104">
        <f>2475*1.015</f>
        <v>2512.1249999999995</v>
      </c>
      <c r="D25" s="104">
        <f>1450*1.015</f>
        <v>1471.7499999999998</v>
      </c>
      <c r="E25" s="104">
        <f>C25+D25</f>
        <v>3983.8749999999991</v>
      </c>
      <c r="F25" s="127">
        <f>C25/E25</f>
        <v>0.63057324840764339</v>
      </c>
      <c r="G25" s="128">
        <f>D25/E25</f>
        <v>0.36942675159235672</v>
      </c>
    </row>
    <row r="26" spans="1:10">
      <c r="A26" s="19"/>
      <c r="E26" s="105"/>
      <c r="F26" s="75"/>
      <c r="G26" s="75"/>
    </row>
    <row r="27" spans="1:10">
      <c r="A27" s="135" t="s">
        <v>220</v>
      </c>
      <c r="E27" s="105"/>
      <c r="F27" s="75"/>
      <c r="G27" s="75"/>
    </row>
    <row r="28" spans="1:10">
      <c r="A28" s="135"/>
      <c r="B28" s="2" t="s">
        <v>221</v>
      </c>
      <c r="E28" s="105"/>
      <c r="F28" s="75"/>
      <c r="G28" s="75"/>
    </row>
    <row r="29" spans="1:10">
      <c r="A29" s="166" t="s">
        <v>217</v>
      </c>
      <c r="B29" s="166"/>
      <c r="C29" s="166"/>
      <c r="D29" s="166"/>
      <c r="E29" s="166"/>
    </row>
    <row r="30" spans="1:10">
      <c r="A30" s="19" t="s">
        <v>218</v>
      </c>
    </row>
    <row r="31" spans="1:10">
      <c r="A31" s="19" t="s">
        <v>219</v>
      </c>
    </row>
    <row r="33" spans="1:2">
      <c r="B33" s="105"/>
    </row>
    <row r="35" spans="1:2" ht="15">
      <c r="A35" s="3" t="s">
        <v>149</v>
      </c>
    </row>
    <row r="36" spans="1:2" ht="15">
      <c r="A36" s="3"/>
    </row>
    <row r="37" spans="1:2">
      <c r="A37" s="2" t="s">
        <v>119</v>
      </c>
    </row>
    <row r="38" spans="1:2">
      <c r="A38" s="2" t="s">
        <v>241</v>
      </c>
    </row>
    <row r="40" spans="1:2">
      <c r="A40" s="2" t="s">
        <v>117</v>
      </c>
    </row>
    <row r="41" spans="1:2">
      <c r="A41" s="2" t="s">
        <v>118</v>
      </c>
    </row>
  </sheetData>
  <mergeCells count="7">
    <mergeCell ref="F13:G13"/>
    <mergeCell ref="A29:E29"/>
    <mergeCell ref="C12:E12"/>
    <mergeCell ref="F8:G8"/>
    <mergeCell ref="C9:E9"/>
    <mergeCell ref="C8:E8"/>
    <mergeCell ref="F9:G9"/>
  </mergeCells>
  <phoneticPr fontId="0" type="noConversion"/>
  <pageMargins left="0.45" right="0.45" top="1" bottom="1" header="0.2" footer="0.5"/>
  <pageSetup orientation="portrait" horizontalDpi="4294967292" r:id="rId1"/>
  <headerFooter alignWithMargins="0">
    <oddHeader>&amp;R&amp;9Prepared for Settlement Discussions under Rule 51
 of the CPUC Rules of Practice and Procedure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Q1-4</vt:lpstr>
      <vt:lpstr>Q5-6</vt:lpstr>
      <vt:lpstr>Q7</vt:lpstr>
      <vt:lpstr>Q8</vt:lpstr>
      <vt:lpstr>Q9</vt:lpstr>
      <vt:lpstr>Q10</vt:lpstr>
      <vt:lpstr>Q11-12</vt:lpstr>
      <vt:lpstr>'Q9'!Print_Area</vt:lpstr>
    </vt:vector>
  </TitlesOfParts>
  <Company>PG&amp;E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 E Clark</dc:creator>
  <cp:lastModifiedBy>Felienne</cp:lastModifiedBy>
  <cp:lastPrinted>2000-10-24T23:34:27Z</cp:lastPrinted>
  <dcterms:created xsi:type="dcterms:W3CDTF">2000-10-13T18:42:33Z</dcterms:created>
  <dcterms:modified xsi:type="dcterms:W3CDTF">2014-09-04T14:14:53Z</dcterms:modified>
</cp:coreProperties>
</file>