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985" yWindow="-15" windowWidth="5970" windowHeight="6585"/>
  </bookViews>
  <sheets>
    <sheet name="Figure 1" sheetId="4" r:id="rId1"/>
    <sheet name="Data" sheetId="2" r:id="rId2"/>
  </sheets>
  <calcPr calcId="152511"/>
</workbook>
</file>

<file path=xl/calcChain.xml><?xml version="1.0" encoding="utf-8"?>
<calcChain xmlns="http://schemas.openxmlformats.org/spreadsheetml/2006/main">
  <c r="L10" i="2" l="1"/>
  <c r="Q10" i="2" s="1"/>
  <c r="Y10" i="2" s="1"/>
  <c r="AE10" i="2" s="1"/>
  <c r="N10" i="2"/>
  <c r="R10" i="2"/>
  <c r="Z10" i="2" s="1"/>
  <c r="AF10" i="2" s="1"/>
  <c r="S10" i="2"/>
  <c r="AA10" i="2" s="1"/>
  <c r="AG10" i="2" s="1"/>
  <c r="T10" i="2"/>
  <c r="V10" i="2"/>
  <c r="W10" i="2"/>
  <c r="AB10" i="2" s="1"/>
  <c r="AH10" i="2" s="1"/>
  <c r="AC10" i="2"/>
  <c r="AI10" i="2" s="1"/>
  <c r="L11" i="2"/>
  <c r="N11" i="2"/>
  <c r="S11" i="2" s="1"/>
  <c r="AA11" i="2" s="1"/>
  <c r="AG11" i="2" s="1"/>
  <c r="Q11" i="2"/>
  <c r="Y11" i="2" s="1"/>
  <c r="AE11" i="2" s="1"/>
  <c r="R11" i="2"/>
  <c r="T11" i="2"/>
  <c r="AB11" i="2" s="1"/>
  <c r="AH11" i="2" s="1"/>
  <c r="V11" i="2"/>
  <c r="W11" i="2"/>
  <c r="Z11" i="2"/>
  <c r="AF11" i="2" s="1"/>
  <c r="AC11" i="2"/>
  <c r="AI11" i="2"/>
  <c r="L12" i="2"/>
  <c r="L48" i="2" s="1"/>
  <c r="N12" i="2"/>
  <c r="R12" i="2"/>
  <c r="R51" i="2" s="1"/>
  <c r="S12" i="2"/>
  <c r="AA12" i="2" s="1"/>
  <c r="T12" i="2"/>
  <c r="V12" i="2"/>
  <c r="W12" i="2"/>
  <c r="W48" i="2" s="1"/>
  <c r="AB12" i="2"/>
  <c r="AC12" i="2"/>
  <c r="AI12" i="2" s="1"/>
  <c r="AH12" i="2"/>
  <c r="L13" i="2"/>
  <c r="N13" i="2"/>
  <c r="S13" i="2" s="1"/>
  <c r="Q13" i="2"/>
  <c r="Y13" i="2" s="1"/>
  <c r="AE13" i="2" s="1"/>
  <c r="R13" i="2"/>
  <c r="T13" i="2"/>
  <c r="AB13" i="2" s="1"/>
  <c r="AH13" i="2" s="1"/>
  <c r="V13" i="2"/>
  <c r="V48" i="2" s="1"/>
  <c r="W13" i="2"/>
  <c r="AC13" i="2"/>
  <c r="AI13" i="2"/>
  <c r="L14" i="2"/>
  <c r="Q14" i="2" s="1"/>
  <c r="Y14" i="2" s="1"/>
  <c r="AE14" i="2" s="1"/>
  <c r="N14" i="2"/>
  <c r="R14" i="2"/>
  <c r="Z14" i="2" s="1"/>
  <c r="AF14" i="2" s="1"/>
  <c r="S14" i="2"/>
  <c r="AA14" i="2" s="1"/>
  <c r="AG14" i="2" s="1"/>
  <c r="T14" i="2"/>
  <c r="V14" i="2"/>
  <c r="W14" i="2"/>
  <c r="AB14" i="2" s="1"/>
  <c r="AH14" i="2" s="1"/>
  <c r="AC14" i="2"/>
  <c r="AI14" i="2" s="1"/>
  <c r="L15" i="2"/>
  <c r="N15" i="2"/>
  <c r="S15" i="2" s="1"/>
  <c r="AA15" i="2" s="1"/>
  <c r="AG15" i="2" s="1"/>
  <c r="Q15" i="2"/>
  <c r="Y15" i="2" s="1"/>
  <c r="AE15" i="2" s="1"/>
  <c r="R15" i="2"/>
  <c r="T15" i="2"/>
  <c r="AB15" i="2" s="1"/>
  <c r="AH15" i="2" s="1"/>
  <c r="V15" i="2"/>
  <c r="W15" i="2"/>
  <c r="Z15" i="2"/>
  <c r="AF15" i="2" s="1"/>
  <c r="AC15" i="2"/>
  <c r="AI15" i="2"/>
  <c r="L16" i="2"/>
  <c r="Q16" i="2" s="1"/>
  <c r="Y16" i="2" s="1"/>
  <c r="AE16" i="2" s="1"/>
  <c r="N16" i="2"/>
  <c r="R16" i="2"/>
  <c r="Z16" i="2" s="1"/>
  <c r="AF16" i="2" s="1"/>
  <c r="S16" i="2"/>
  <c r="AA16" i="2" s="1"/>
  <c r="AG16" i="2" s="1"/>
  <c r="T16" i="2"/>
  <c r="V16" i="2"/>
  <c r="W16" i="2"/>
  <c r="AB16" i="2"/>
  <c r="AC16" i="2"/>
  <c r="AI16" i="2" s="1"/>
  <c r="AH16" i="2"/>
  <c r="L17" i="2"/>
  <c r="N17" i="2"/>
  <c r="S17" i="2" s="1"/>
  <c r="AA17" i="2" s="1"/>
  <c r="AG17" i="2" s="1"/>
  <c r="Q17" i="2"/>
  <c r="Y17" i="2" s="1"/>
  <c r="AE17" i="2" s="1"/>
  <c r="R17" i="2"/>
  <c r="T17" i="2"/>
  <c r="AB17" i="2" s="1"/>
  <c r="AH17" i="2" s="1"/>
  <c r="V17" i="2"/>
  <c r="Z17" i="2" s="1"/>
  <c r="AF17" i="2" s="1"/>
  <c r="W17" i="2"/>
  <c r="AC17" i="2"/>
  <c r="AI17" i="2"/>
  <c r="L18" i="2"/>
  <c r="Q18" i="2" s="1"/>
  <c r="N18" i="2"/>
  <c r="R18" i="2"/>
  <c r="Z18" i="2" s="1"/>
  <c r="S18" i="2"/>
  <c r="T18" i="2"/>
  <c r="V18" i="2"/>
  <c r="W18" i="2"/>
  <c r="AB18" i="2" s="1"/>
  <c r="AC18" i="2"/>
  <c r="AI18" i="2" s="1"/>
  <c r="L19" i="2"/>
  <c r="N19" i="2"/>
  <c r="S19" i="2" s="1"/>
  <c r="AA19" i="2" s="1"/>
  <c r="AG19" i="2" s="1"/>
  <c r="Q19" i="2"/>
  <c r="Y19" i="2" s="1"/>
  <c r="AE19" i="2" s="1"/>
  <c r="R19" i="2"/>
  <c r="T19" i="2"/>
  <c r="AB19" i="2" s="1"/>
  <c r="AH19" i="2" s="1"/>
  <c r="V19" i="2"/>
  <c r="W19" i="2"/>
  <c r="Z19" i="2"/>
  <c r="AF19" i="2" s="1"/>
  <c r="AC19" i="2"/>
  <c r="AI19" i="2"/>
  <c r="L20" i="2"/>
  <c r="L45" i="2" s="1"/>
  <c r="N20" i="2"/>
  <c r="R20" i="2"/>
  <c r="Z20" i="2" s="1"/>
  <c r="AF20" i="2" s="1"/>
  <c r="S20" i="2"/>
  <c r="AA20" i="2" s="1"/>
  <c r="AG20" i="2" s="1"/>
  <c r="T20" i="2"/>
  <c r="V20" i="2"/>
  <c r="W20" i="2"/>
  <c r="AB20" i="2"/>
  <c r="AC20" i="2"/>
  <c r="AI20" i="2" s="1"/>
  <c r="AH20" i="2"/>
  <c r="L21" i="2"/>
  <c r="N21" i="2"/>
  <c r="S21" i="2" s="1"/>
  <c r="AA21" i="2" s="1"/>
  <c r="AG21" i="2" s="1"/>
  <c r="Q21" i="2"/>
  <c r="Y21" i="2" s="1"/>
  <c r="AE21" i="2" s="1"/>
  <c r="R21" i="2"/>
  <c r="T21" i="2"/>
  <c r="AB21" i="2" s="1"/>
  <c r="AH21" i="2" s="1"/>
  <c r="V21" i="2"/>
  <c r="V45" i="2" s="1"/>
  <c r="W21" i="2"/>
  <c r="AC21" i="2"/>
  <c r="AI21" i="2"/>
  <c r="L22" i="2"/>
  <c r="Q22" i="2" s="1"/>
  <c r="Y22" i="2" s="1"/>
  <c r="AE22" i="2" s="1"/>
  <c r="N22" i="2"/>
  <c r="R22" i="2"/>
  <c r="Z22" i="2" s="1"/>
  <c r="AF22" i="2" s="1"/>
  <c r="S22" i="2"/>
  <c r="AA22" i="2" s="1"/>
  <c r="AG22" i="2" s="1"/>
  <c r="T22" i="2"/>
  <c r="V22" i="2"/>
  <c r="W22" i="2"/>
  <c r="AB22" i="2" s="1"/>
  <c r="AH22" i="2" s="1"/>
  <c r="AC22" i="2"/>
  <c r="AI22" i="2" s="1"/>
  <c r="L23" i="2"/>
  <c r="N23" i="2"/>
  <c r="S23" i="2" s="1"/>
  <c r="AA23" i="2" s="1"/>
  <c r="AG23" i="2" s="1"/>
  <c r="Q23" i="2"/>
  <c r="Y23" i="2" s="1"/>
  <c r="AE23" i="2" s="1"/>
  <c r="R23" i="2"/>
  <c r="T23" i="2"/>
  <c r="AB23" i="2" s="1"/>
  <c r="AH23" i="2" s="1"/>
  <c r="V23" i="2"/>
  <c r="W23" i="2"/>
  <c r="Z23" i="2"/>
  <c r="AF23" i="2" s="1"/>
  <c r="AC23" i="2"/>
  <c r="AI23" i="2"/>
  <c r="L24" i="2"/>
  <c r="Q24" i="2" s="1"/>
  <c r="Y24" i="2" s="1"/>
  <c r="AE24" i="2" s="1"/>
  <c r="N24" i="2"/>
  <c r="R24" i="2"/>
  <c r="Z24" i="2" s="1"/>
  <c r="AF24" i="2" s="1"/>
  <c r="S24" i="2"/>
  <c r="AA24" i="2" s="1"/>
  <c r="AG24" i="2" s="1"/>
  <c r="T24" i="2"/>
  <c r="V24" i="2"/>
  <c r="W24" i="2"/>
  <c r="AB24" i="2"/>
  <c r="AC24" i="2"/>
  <c r="AI24" i="2" s="1"/>
  <c r="AH24" i="2"/>
  <c r="L25" i="2"/>
  <c r="N25" i="2"/>
  <c r="S25" i="2" s="1"/>
  <c r="AA25" i="2" s="1"/>
  <c r="AG25" i="2" s="1"/>
  <c r="Q25" i="2"/>
  <c r="Y25" i="2" s="1"/>
  <c r="AE25" i="2" s="1"/>
  <c r="R25" i="2"/>
  <c r="T25" i="2"/>
  <c r="AB25" i="2" s="1"/>
  <c r="AH25" i="2" s="1"/>
  <c r="V25" i="2"/>
  <c r="Z25" i="2" s="1"/>
  <c r="AF25" i="2" s="1"/>
  <c r="W25" i="2"/>
  <c r="AC25" i="2"/>
  <c r="AI25" i="2"/>
  <c r="L26" i="2"/>
  <c r="Q26" i="2" s="1"/>
  <c r="Y26" i="2" s="1"/>
  <c r="AE26" i="2" s="1"/>
  <c r="N26" i="2"/>
  <c r="R26" i="2"/>
  <c r="Z26" i="2" s="1"/>
  <c r="AF26" i="2" s="1"/>
  <c r="S26" i="2"/>
  <c r="AA26" i="2" s="1"/>
  <c r="AG26" i="2" s="1"/>
  <c r="T26" i="2"/>
  <c r="V26" i="2"/>
  <c r="W26" i="2"/>
  <c r="AB26" i="2" s="1"/>
  <c r="AH26" i="2" s="1"/>
  <c r="AC26" i="2"/>
  <c r="AI26" i="2" s="1"/>
  <c r="L27" i="2"/>
  <c r="N27" i="2"/>
  <c r="S27" i="2" s="1"/>
  <c r="AA27" i="2" s="1"/>
  <c r="AG27" i="2" s="1"/>
  <c r="Q27" i="2"/>
  <c r="Y27" i="2" s="1"/>
  <c r="AE27" i="2" s="1"/>
  <c r="R27" i="2"/>
  <c r="T27" i="2"/>
  <c r="AB27" i="2" s="1"/>
  <c r="AH27" i="2" s="1"/>
  <c r="V27" i="2"/>
  <c r="W27" i="2"/>
  <c r="Z27" i="2"/>
  <c r="AF27" i="2" s="1"/>
  <c r="AC27" i="2"/>
  <c r="AI27" i="2"/>
  <c r="L28" i="2"/>
  <c r="Q28" i="2" s="1"/>
  <c r="Y28" i="2" s="1"/>
  <c r="AE28" i="2" s="1"/>
  <c r="N28" i="2"/>
  <c r="R28" i="2"/>
  <c r="Z28" i="2" s="1"/>
  <c r="AF28" i="2" s="1"/>
  <c r="S28" i="2"/>
  <c r="AA28" i="2" s="1"/>
  <c r="AG28" i="2" s="1"/>
  <c r="T28" i="2"/>
  <c r="V28" i="2"/>
  <c r="W28" i="2"/>
  <c r="AB28" i="2"/>
  <c r="AC28" i="2"/>
  <c r="AI28" i="2" s="1"/>
  <c r="AH28" i="2"/>
  <c r="L29" i="2"/>
  <c r="N29" i="2"/>
  <c r="N54" i="2" s="1"/>
  <c r="Q29" i="2"/>
  <c r="Y29" i="2" s="1"/>
  <c r="R29" i="2"/>
  <c r="T29" i="2"/>
  <c r="AB29" i="2" s="1"/>
  <c r="V29" i="2"/>
  <c r="Z29" i="2" s="1"/>
  <c r="W29" i="2"/>
  <c r="AC29" i="2"/>
  <c r="AI29" i="2"/>
  <c r="L30" i="2"/>
  <c r="Q30" i="2" s="1"/>
  <c r="N30" i="2"/>
  <c r="R30" i="2"/>
  <c r="Z30" i="2" s="1"/>
  <c r="AF30" i="2" s="1"/>
  <c r="S30" i="2"/>
  <c r="AA30" i="2" s="1"/>
  <c r="AG30" i="2" s="1"/>
  <c r="T30" i="2"/>
  <c r="V30" i="2"/>
  <c r="W30" i="2"/>
  <c r="AB30" i="2" s="1"/>
  <c r="AH30" i="2" s="1"/>
  <c r="AC30" i="2"/>
  <c r="AI30" i="2" s="1"/>
  <c r="L31" i="2"/>
  <c r="N31" i="2"/>
  <c r="S31" i="2" s="1"/>
  <c r="Q31" i="2"/>
  <c r="Y31" i="2" s="1"/>
  <c r="R31" i="2"/>
  <c r="T31" i="2"/>
  <c r="T57" i="2" s="1"/>
  <c r="V31" i="2"/>
  <c r="W31" i="2"/>
  <c r="Z31" i="2"/>
  <c r="AF31" i="2" s="1"/>
  <c r="AC31" i="2"/>
  <c r="AI31" i="2"/>
  <c r="L32" i="2"/>
  <c r="L57" i="2" s="1"/>
  <c r="N32" i="2"/>
  <c r="R32" i="2"/>
  <c r="Z32" i="2" s="1"/>
  <c r="AF32" i="2" s="1"/>
  <c r="S32" i="2"/>
  <c r="AA32" i="2" s="1"/>
  <c r="AG32" i="2" s="1"/>
  <c r="T32" i="2"/>
  <c r="V32" i="2"/>
  <c r="W32" i="2"/>
  <c r="W57" i="2" s="1"/>
  <c r="AB32" i="2"/>
  <c r="AC32" i="2"/>
  <c r="AI32" i="2" s="1"/>
  <c r="AH32" i="2"/>
  <c r="L33" i="2"/>
  <c r="N33" i="2"/>
  <c r="S33" i="2" s="1"/>
  <c r="AA33" i="2" s="1"/>
  <c r="AG33" i="2" s="1"/>
  <c r="Q33" i="2"/>
  <c r="Y33" i="2" s="1"/>
  <c r="AE33" i="2" s="1"/>
  <c r="R33" i="2"/>
  <c r="T33" i="2"/>
  <c r="AB33" i="2" s="1"/>
  <c r="AH33" i="2" s="1"/>
  <c r="V33" i="2"/>
  <c r="V57" i="2" s="1"/>
  <c r="W33" i="2"/>
  <c r="AC33" i="2"/>
  <c r="AI33" i="2"/>
  <c r="L34" i="2"/>
  <c r="Q34" i="2" s="1"/>
  <c r="Y34" i="2" s="1"/>
  <c r="AE34" i="2" s="1"/>
  <c r="N34" i="2"/>
  <c r="R34" i="2"/>
  <c r="Z34" i="2" s="1"/>
  <c r="AF34" i="2" s="1"/>
  <c r="S34" i="2"/>
  <c r="AA34" i="2" s="1"/>
  <c r="AG34" i="2" s="1"/>
  <c r="T34" i="2"/>
  <c r="V34" i="2"/>
  <c r="W34" i="2"/>
  <c r="AB34" i="2" s="1"/>
  <c r="AH34" i="2" s="1"/>
  <c r="AC34" i="2"/>
  <c r="AI34" i="2" s="1"/>
  <c r="L35" i="2"/>
  <c r="N35" i="2"/>
  <c r="S35" i="2" s="1"/>
  <c r="AA35" i="2" s="1"/>
  <c r="AG35" i="2" s="1"/>
  <c r="Q35" i="2"/>
  <c r="Y35" i="2" s="1"/>
  <c r="AE35" i="2" s="1"/>
  <c r="R35" i="2"/>
  <c r="T35" i="2"/>
  <c r="AB35" i="2" s="1"/>
  <c r="AH35" i="2" s="1"/>
  <c r="V35" i="2"/>
  <c r="W35" i="2"/>
  <c r="Z35" i="2"/>
  <c r="AF35" i="2" s="1"/>
  <c r="AC35" i="2"/>
  <c r="AI35" i="2"/>
  <c r="L36" i="2"/>
  <c r="Q36" i="2" s="1"/>
  <c r="Y36" i="2" s="1"/>
  <c r="AE36" i="2" s="1"/>
  <c r="N36" i="2"/>
  <c r="R36" i="2"/>
  <c r="Z36" i="2" s="1"/>
  <c r="AF36" i="2" s="1"/>
  <c r="S36" i="2"/>
  <c r="AA36" i="2" s="1"/>
  <c r="AG36" i="2" s="1"/>
  <c r="T36" i="2"/>
  <c r="V36" i="2"/>
  <c r="W36" i="2"/>
  <c r="AB36" i="2"/>
  <c r="AC36" i="2"/>
  <c r="AI36" i="2" s="1"/>
  <c r="AH36" i="2"/>
  <c r="L37" i="2"/>
  <c r="N37" i="2"/>
  <c r="S37" i="2" s="1"/>
  <c r="AA37" i="2" s="1"/>
  <c r="AG37" i="2" s="1"/>
  <c r="Q37" i="2"/>
  <c r="Y37" i="2" s="1"/>
  <c r="AE37" i="2" s="1"/>
  <c r="R37" i="2"/>
  <c r="T37" i="2"/>
  <c r="AB37" i="2" s="1"/>
  <c r="AH37" i="2" s="1"/>
  <c r="V37" i="2"/>
  <c r="Z37" i="2" s="1"/>
  <c r="AF37" i="2" s="1"/>
  <c r="W37" i="2"/>
  <c r="AC37" i="2"/>
  <c r="AI37" i="2"/>
  <c r="L38" i="2"/>
  <c r="Q38" i="2" s="1"/>
  <c r="Y38" i="2" s="1"/>
  <c r="AE38" i="2" s="1"/>
  <c r="N38" i="2"/>
  <c r="R38" i="2"/>
  <c r="Z38" i="2" s="1"/>
  <c r="AF38" i="2" s="1"/>
  <c r="S38" i="2"/>
  <c r="AA38" i="2" s="1"/>
  <c r="AG38" i="2" s="1"/>
  <c r="T38" i="2"/>
  <c r="V38" i="2"/>
  <c r="W38" i="2"/>
  <c r="AB38" i="2" s="1"/>
  <c r="AH38" i="2" s="1"/>
  <c r="AC38" i="2"/>
  <c r="AI38" i="2" s="1"/>
  <c r="L39" i="2"/>
  <c r="N39" i="2"/>
  <c r="S39" i="2" s="1"/>
  <c r="AA39" i="2" s="1"/>
  <c r="AG39" i="2" s="1"/>
  <c r="Q39" i="2"/>
  <c r="Y39" i="2" s="1"/>
  <c r="AE39" i="2" s="1"/>
  <c r="R39" i="2"/>
  <c r="T39" i="2"/>
  <c r="AB39" i="2" s="1"/>
  <c r="AH39" i="2" s="1"/>
  <c r="V39" i="2"/>
  <c r="W39" i="2"/>
  <c r="Z39" i="2"/>
  <c r="AF39" i="2" s="1"/>
  <c r="AC39" i="2"/>
  <c r="AI39" i="2"/>
  <c r="L40" i="2"/>
  <c r="Q40" i="2" s="1"/>
  <c r="Y40" i="2" s="1"/>
  <c r="AE40" i="2" s="1"/>
  <c r="N40" i="2"/>
  <c r="R40" i="2"/>
  <c r="Z40" i="2" s="1"/>
  <c r="AF40" i="2" s="1"/>
  <c r="S40" i="2"/>
  <c r="AA40" i="2" s="1"/>
  <c r="AG40" i="2" s="1"/>
  <c r="T40" i="2"/>
  <c r="V40" i="2"/>
  <c r="W40" i="2"/>
  <c r="AB40" i="2"/>
  <c r="AC40" i="2"/>
  <c r="AI40" i="2" s="1"/>
  <c r="AH40" i="2"/>
  <c r="L41" i="2"/>
  <c r="N41" i="2"/>
  <c r="S41" i="2" s="1"/>
  <c r="AA41" i="2" s="1"/>
  <c r="AG41" i="2" s="1"/>
  <c r="Q41" i="2"/>
  <c r="Y41" i="2" s="1"/>
  <c r="AE41" i="2" s="1"/>
  <c r="R41" i="2"/>
  <c r="T41" i="2"/>
  <c r="AB41" i="2" s="1"/>
  <c r="AH41" i="2" s="1"/>
  <c r="V41" i="2"/>
  <c r="Z41" i="2" s="1"/>
  <c r="AF41" i="2" s="1"/>
  <c r="W41" i="2"/>
  <c r="AC41" i="2"/>
  <c r="AI41" i="2"/>
  <c r="L42" i="2"/>
  <c r="Q42" i="2" s="1"/>
  <c r="Y42" i="2" s="1"/>
  <c r="AE42" i="2" s="1"/>
  <c r="N42" i="2"/>
  <c r="R42" i="2"/>
  <c r="Z42" i="2" s="1"/>
  <c r="AF42" i="2" s="1"/>
  <c r="S42" i="2"/>
  <c r="AA42" i="2" s="1"/>
  <c r="AG42" i="2" s="1"/>
  <c r="T42" i="2"/>
  <c r="V42" i="2"/>
  <c r="W42" i="2"/>
  <c r="AB42" i="2" s="1"/>
  <c r="AH42" i="2" s="1"/>
  <c r="AC42" i="2"/>
  <c r="AI42" i="2" s="1"/>
  <c r="C45" i="2"/>
  <c r="D45" i="2"/>
  <c r="E45" i="2"/>
  <c r="C46" i="2" s="1"/>
  <c r="G45" i="2"/>
  <c r="H45" i="2"/>
  <c r="I45" i="2"/>
  <c r="J45" i="2"/>
  <c r="M45" i="2"/>
  <c r="N45" i="2"/>
  <c r="O45" i="2"/>
  <c r="T45" i="2"/>
  <c r="E46" i="2"/>
  <c r="C48" i="2"/>
  <c r="D48" i="2"/>
  <c r="E48" i="2"/>
  <c r="G48" i="2"/>
  <c r="H48" i="2"/>
  <c r="I48" i="2"/>
  <c r="J48" i="2"/>
  <c r="M48" i="2"/>
  <c r="O48" i="2"/>
  <c r="T48" i="2"/>
  <c r="C49" i="2"/>
  <c r="C51" i="2"/>
  <c r="C52" i="2" s="1"/>
  <c r="D51" i="2"/>
  <c r="D52" i="2" s="1"/>
  <c r="E51" i="2"/>
  <c r="G51" i="2"/>
  <c r="H51" i="2"/>
  <c r="I51" i="2"/>
  <c r="J51" i="2"/>
  <c r="M51" i="2"/>
  <c r="O51" i="2"/>
  <c r="W51" i="2"/>
  <c r="E52" i="2"/>
  <c r="C54" i="2"/>
  <c r="C55" i="2" s="1"/>
  <c r="D54" i="2"/>
  <c r="E54" i="2"/>
  <c r="G54" i="2"/>
  <c r="H54" i="2"/>
  <c r="I54" i="2"/>
  <c r="J54" i="2"/>
  <c r="M54" i="2"/>
  <c r="O54" i="2"/>
  <c r="R54" i="2"/>
  <c r="W54" i="2"/>
  <c r="AC54" i="2"/>
  <c r="AC55" i="2" s="1"/>
  <c r="D55" i="2"/>
  <c r="E55" i="2"/>
  <c r="C57" i="2"/>
  <c r="D57" i="2"/>
  <c r="E57" i="2"/>
  <c r="G57" i="2"/>
  <c r="H57" i="2"/>
  <c r="I57" i="2"/>
  <c r="J57" i="2"/>
  <c r="M57" i="2"/>
  <c r="N57" i="2"/>
  <c r="O57" i="2"/>
  <c r="C58" i="2" l="1"/>
  <c r="E58" i="2"/>
  <c r="D58" i="2"/>
  <c r="AC58" i="2"/>
  <c r="AF29" i="2"/>
  <c r="AA31" i="2"/>
  <c r="S57" i="2"/>
  <c r="Y54" i="2"/>
  <c r="Y55" i="2" s="1"/>
  <c r="AE29" i="2"/>
  <c r="Y18" i="2"/>
  <c r="AI48" i="2"/>
  <c r="AI51" i="2"/>
  <c r="AI45" i="2"/>
  <c r="S45" i="2"/>
  <c r="AG12" i="2"/>
  <c r="AH29" i="2"/>
  <c r="Z45" i="2"/>
  <c r="Z46" i="2" s="1"/>
  <c r="AF18" i="2"/>
  <c r="Y57" i="2"/>
  <c r="Y58" i="2" s="1"/>
  <c r="AE31" i="2"/>
  <c r="Y30" i="2"/>
  <c r="AE30" i="2" s="1"/>
  <c r="AB51" i="2"/>
  <c r="AB52" i="2" s="1"/>
  <c r="AA13" i="2"/>
  <c r="S51" i="2"/>
  <c r="S44" i="2" s="1"/>
  <c r="S48" i="2"/>
  <c r="AI54" i="2"/>
  <c r="AH18" i="2"/>
  <c r="AH45" i="2" s="1"/>
  <c r="AB45" i="2"/>
  <c r="AB46" i="2" s="1"/>
  <c r="AC57" i="2"/>
  <c r="R57" i="2"/>
  <c r="V54" i="2"/>
  <c r="L54" i="2"/>
  <c r="E49" i="2"/>
  <c r="AC48" i="2"/>
  <c r="AC49" i="2" s="1"/>
  <c r="W45" i="2"/>
  <c r="Q32" i="2"/>
  <c r="Y32" i="2" s="1"/>
  <c r="AE32" i="2" s="1"/>
  <c r="Q20" i="2"/>
  <c r="Y20" i="2" s="1"/>
  <c r="AE20" i="2" s="1"/>
  <c r="Q12" i="2"/>
  <c r="Z33" i="2"/>
  <c r="Z54" i="2" s="1"/>
  <c r="Z55" i="2" s="1"/>
  <c r="Z21" i="2"/>
  <c r="AF21" i="2" s="1"/>
  <c r="Z13" i="2"/>
  <c r="AF13" i="2" s="1"/>
  <c r="T54" i="2"/>
  <c r="AH51" i="2"/>
  <c r="N51" i="2"/>
  <c r="D49" i="2"/>
  <c r="R48" i="2"/>
  <c r="AB31" i="2"/>
  <c r="Z12" i="2"/>
  <c r="T51" i="2"/>
  <c r="T44" i="2" s="1"/>
  <c r="N48" i="2"/>
  <c r="D46" i="2"/>
  <c r="R45" i="2"/>
  <c r="S29" i="2"/>
  <c r="AA18" i="2"/>
  <c r="L51" i="2"/>
  <c r="AC45" i="2"/>
  <c r="AC46" i="2" s="1"/>
  <c r="AC51" i="2"/>
  <c r="AC52" i="2" s="1"/>
  <c r="V51" i="2"/>
  <c r="R44" i="2" s="1"/>
  <c r="AG13" i="2" l="1"/>
  <c r="AA48" i="2"/>
  <c r="AA49" i="2" s="1"/>
  <c r="AH31" i="2"/>
  <c r="AB57" i="2"/>
  <c r="AB58" i="2" s="1"/>
  <c r="AA29" i="2"/>
  <c r="S54" i="2"/>
  <c r="Q57" i="2"/>
  <c r="Q54" i="2"/>
  <c r="AB54" i="2"/>
  <c r="AB55" i="2" s="1"/>
  <c r="AG31" i="2"/>
  <c r="AA57" i="2"/>
  <c r="AA58" i="2" s="1"/>
  <c r="AG18" i="2"/>
  <c r="AH54" i="2"/>
  <c r="AA51" i="2"/>
  <c r="AA52" i="2" s="1"/>
  <c r="Q45" i="2"/>
  <c r="AF54" i="2"/>
  <c r="Z48" i="2"/>
  <c r="Z49" i="2" s="1"/>
  <c r="AF12" i="2"/>
  <c r="Z51" i="2"/>
  <c r="Z52" i="2" s="1"/>
  <c r="AB48" i="2"/>
  <c r="AB49" i="2" s="1"/>
  <c r="AH48" i="2"/>
  <c r="AG51" i="2"/>
  <c r="AE18" i="2"/>
  <c r="Y45" i="2"/>
  <c r="Y46" i="2" s="1"/>
  <c r="Y12" i="2"/>
  <c r="Q48" i="2"/>
  <c r="Q51" i="2"/>
  <c r="Q44" i="2" s="1"/>
  <c r="AF33" i="2"/>
  <c r="Z57" i="2"/>
  <c r="Z58" i="2" s="1"/>
  <c r="AE54" i="2"/>
  <c r="AG48" i="2" l="1"/>
  <c r="AA54" i="2"/>
  <c r="AA55" i="2" s="1"/>
  <c r="AG29" i="2"/>
  <c r="AG54" i="2" s="1"/>
  <c r="AA45" i="2"/>
  <c r="AA46" i="2" s="1"/>
  <c r="AE12" i="2"/>
  <c r="Y48" i="2"/>
  <c r="Y49" i="2" s="1"/>
  <c r="Y51" i="2"/>
  <c r="Y52" i="2" s="1"/>
  <c r="AF48" i="2"/>
  <c r="AF51" i="2"/>
  <c r="AF45" i="2"/>
  <c r="AG45" i="2"/>
  <c r="AE51" i="2" l="1"/>
  <c r="AE48" i="2"/>
  <c r="AE45" i="2"/>
</calcChain>
</file>

<file path=xl/sharedStrings.xml><?xml version="1.0" encoding="utf-8"?>
<sst xmlns="http://schemas.openxmlformats.org/spreadsheetml/2006/main" count="85" uniqueCount="36">
  <si>
    <t>Source: Natural Gas Intelligence</t>
  </si>
  <si>
    <t>Malin,</t>
  </si>
  <si>
    <t>Topock,</t>
  </si>
  <si>
    <t>PG&amp;E</t>
  </si>
  <si>
    <t>Month</t>
  </si>
  <si>
    <t>Oregon</t>
  </si>
  <si>
    <t>Arizona</t>
  </si>
  <si>
    <t>Citygate</t>
  </si>
  <si>
    <t>($/MMBtu)</t>
  </si>
  <si>
    <t>1998-1999 California Natural Gas Markets</t>
  </si>
  <si>
    <t>Redwood</t>
  </si>
  <si>
    <t>Firm</t>
  </si>
  <si>
    <t>As-Avail</t>
  </si>
  <si>
    <t>Baja Path</t>
  </si>
  <si>
    <t>Redwood Path</t>
  </si>
  <si>
    <t>Topock+</t>
  </si>
  <si>
    <t>RW Firm</t>
  </si>
  <si>
    <t>Malin+</t>
  </si>
  <si>
    <t>Difference</t>
  </si>
  <si>
    <t>($/Dth)</t>
  </si>
  <si>
    <t>BJ Firm</t>
  </si>
  <si>
    <t>BJ As-Avail.</t>
  </si>
  <si>
    <t>RW As-Avail.</t>
  </si>
  <si>
    <t>Path</t>
  </si>
  <si>
    <t>Baja</t>
  </si>
  <si>
    <t>3. Reservation Charge</t>
  </si>
  <si>
    <t>2. Usage Charge</t>
  </si>
  <si>
    <t>3. Total Rate</t>
  </si>
  <si>
    <t>4. Shrinkage (1.73%)</t>
  </si>
  <si>
    <t>5. Citygate Prices</t>
  </si>
  <si>
    <t>5/98 - 4/00</t>
  </si>
  <si>
    <t>11/98 - 10/99</t>
  </si>
  <si>
    <t>5/98 - 4/99</t>
  </si>
  <si>
    <t>1. Commodity Prices (DAILY AVG)</t>
  </si>
  <si>
    <t>10/99 - 9/00</t>
  </si>
  <si>
    <t>12/99 - 11/00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</si>
</sst>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67" formatCode="0.0%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u/>
      <sz val="10"/>
      <name val="Arial"/>
      <family val="2"/>
    </font>
    <font>
      <i/>
      <u/>
      <sz val="8"/>
      <name val="Arial"/>
      <family val="2"/>
    </font>
    <font>
      <i/>
      <sz val="8"/>
      <name val="Arial"/>
      <family val="2"/>
    </font>
    <font>
      <b/>
      <i/>
      <u/>
      <sz val="10"/>
      <name val="Arial"/>
      <family val="2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17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1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0" fontId="11" fillId="0" borderId="0" xfId="0" applyFont="1"/>
    <xf numFmtId="165" fontId="3" fillId="0" borderId="0" xfId="0" applyNumberFormat="1" applyFont="1" applyAlignment="1">
      <alignment horizontal="center"/>
    </xf>
    <xf numFmtId="167" fontId="2" fillId="0" borderId="0" xfId="1" applyNumberFormat="1" applyFont="1" applyAlignment="1">
      <alignment horizontal="center"/>
    </xf>
    <xf numFmtId="9" fontId="3" fillId="0" borderId="0" xfId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9" fontId="3" fillId="0" borderId="0" xfId="1" applyFont="1" applyAlignment="1">
      <alignment horizontal="center"/>
    </xf>
    <xf numFmtId="14" fontId="3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5" fontId="5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PG&amp;E Citygate Comparison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(As-Available PG&amp;E Rates)</a:t>
            </a:r>
          </a:p>
        </c:rich>
      </c:tx>
      <c:layout>
        <c:manualLayout>
          <c:xMode val="edge"/>
          <c:yMode val="edge"/>
          <c:x val="0.3551609322974472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460599334073253E-2"/>
          <c:y val="0.15660685154975529"/>
          <c:w val="0.72918978912319643"/>
          <c:h val="0.69494290375203915"/>
        </c:manualLayout>
      </c:layout>
      <c:lineChart>
        <c:grouping val="standard"/>
        <c:varyColors val="0"/>
        <c:ser>
          <c:idx val="0"/>
          <c:order val="0"/>
          <c:tx>
            <c:v>PG&amp;E Citygate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C0C0C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Data!$A$36:$A$42</c:f>
              <c:numCache>
                <c:formatCode>mmm\-yy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</c:numCache>
            </c:numRef>
          </c:cat>
          <c:val>
            <c:numRef>
              <c:f>Data!$AC$36:$AC$42</c:f>
              <c:numCache>
                <c:formatCode>0.0000</c:formatCode>
                <c:ptCount val="7"/>
                <c:pt idx="0">
                  <c:v>3.13</c:v>
                </c:pt>
                <c:pt idx="1">
                  <c:v>4.45</c:v>
                </c:pt>
                <c:pt idx="2">
                  <c:v>4.8899999999999997</c:v>
                </c:pt>
                <c:pt idx="3">
                  <c:v>4.42</c:v>
                </c:pt>
                <c:pt idx="4">
                  <c:v>5.95</c:v>
                </c:pt>
                <c:pt idx="5">
                  <c:v>5.91</c:v>
                </c:pt>
                <c:pt idx="6">
                  <c:v>5.34</c:v>
                </c:pt>
              </c:numCache>
            </c:numRef>
          </c:val>
          <c:smooth val="0"/>
        </c:ser>
        <c:ser>
          <c:idx val="2"/>
          <c:order val="1"/>
          <c:tx>
            <c:v>Topock+Baja Path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C0C0C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Data!$A$36:$A$42</c:f>
              <c:numCache>
                <c:formatCode>mmm\-yy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</c:numCache>
            </c:numRef>
          </c:cat>
          <c:val>
            <c:numRef>
              <c:f>Data!$AB$36:$AB$42</c:f>
              <c:numCache>
                <c:formatCode>0.0000</c:formatCode>
                <c:ptCount val="7"/>
                <c:pt idx="0">
                  <c:v>3.2854189999999996</c:v>
                </c:pt>
                <c:pt idx="1">
                  <c:v>4.5875630000000003</c:v>
                </c:pt>
                <c:pt idx="2">
                  <c:v>5.2081160000000004</c:v>
                </c:pt>
                <c:pt idx="3">
                  <c:v>4.7706770000000009</c:v>
                </c:pt>
                <c:pt idx="4">
                  <c:v>6.3678379999999999</c:v>
                </c:pt>
                <c:pt idx="5">
                  <c:v>5.8591879999999996</c:v>
                </c:pt>
                <c:pt idx="6">
                  <c:v>5.5031330000000001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49472"/>
        <c:axId val="140150032"/>
      </c:lineChart>
      <c:dateAx>
        <c:axId val="14014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2619311875693672"/>
              <c:y val="0.94127243066884181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500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150032"/>
        <c:scaling>
          <c:orientation val="minMax"/>
          <c:max val="6.5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($/MMBtu)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37520391517128876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49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19977802441735"/>
          <c:y val="0.44535073409461662"/>
          <c:w val="0.17869034406215317"/>
          <c:h val="0.202283849918433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/>
  </sheetViews>
  <pageMargins left="0.75" right="0.75" top="1" bottom="1" header="0.5" footer="0.5"/>
  <pageSetup orientation="landscape" horizontalDpi="300" verticalDpi="300" r:id="rId1"/>
  <headerFooter alignWithMargins="0">
    <oddHeader>&amp;C&amp;"Arial,Italic"&amp;12&amp;A</oddHeader>
    <oddFooter>&amp;R&amp;"Arial,Italic"&amp;12Crossborder Energy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topLeftCell="V1" workbookViewId="0">
      <pane ySplit="8" topLeftCell="A29" activePane="bottomLeft" state="frozen"/>
      <selection activeCell="W1" sqref="W1"/>
      <selection pane="bottomLeft" activeCell="A57" sqref="A57"/>
    </sheetView>
  </sheetViews>
  <sheetFormatPr defaultColWidth="12.28515625" defaultRowHeight="12.75" x14ac:dyDescent="0.2"/>
  <cols>
    <col min="1" max="1" width="12.28515625" style="6" customWidth="1"/>
    <col min="2" max="2" width="4.140625" style="6" customWidth="1"/>
    <col min="3" max="5" width="12.28515625" style="6" customWidth="1"/>
    <col min="6" max="6" width="4.140625" style="6" customWidth="1"/>
    <col min="7" max="10" width="12.28515625" style="6" customWidth="1"/>
    <col min="11" max="11" width="4.140625" style="6" customWidth="1"/>
    <col min="12" max="15" width="12.28515625" style="6" customWidth="1"/>
    <col min="16" max="16" width="4.140625" style="6" customWidth="1"/>
    <col min="17" max="20" width="12.28515625" style="6" customWidth="1"/>
    <col min="21" max="21" width="4.140625" style="6" customWidth="1"/>
    <col min="22" max="22" width="12.28515625" style="6" customWidth="1"/>
    <col min="23" max="23" width="12.28515625" customWidth="1"/>
    <col min="24" max="24" width="4.140625" customWidth="1"/>
    <col min="25" max="16384" width="12.28515625" style="6"/>
  </cols>
  <sheetData>
    <row r="1" spans="1:35" ht="18" x14ac:dyDescent="0.25">
      <c r="A1" s="5" t="s">
        <v>9</v>
      </c>
      <c r="G1" s="4"/>
      <c r="H1" s="4"/>
    </row>
    <row r="2" spans="1:35" ht="15.75" x14ac:dyDescent="0.25">
      <c r="A2" s="7" t="s">
        <v>0</v>
      </c>
    </row>
    <row r="3" spans="1:35" ht="18" x14ac:dyDescent="0.25">
      <c r="B3" s="5"/>
      <c r="W3" s="6"/>
      <c r="X3" s="6"/>
    </row>
    <row r="4" spans="1:35" ht="15.75" x14ac:dyDescent="0.25">
      <c r="B4" s="7"/>
      <c r="C4" s="18" t="s">
        <v>33</v>
      </c>
      <c r="G4" s="18" t="s">
        <v>26</v>
      </c>
      <c r="L4" s="18" t="s">
        <v>25</v>
      </c>
      <c r="Q4" s="18" t="s">
        <v>27</v>
      </c>
      <c r="V4" s="18" t="s">
        <v>28</v>
      </c>
      <c r="W4" s="6"/>
      <c r="X4" s="6"/>
      <c r="Y4" s="18" t="s">
        <v>29</v>
      </c>
    </row>
    <row r="5" spans="1:35" ht="9.75" customHeight="1" x14ac:dyDescent="0.2">
      <c r="A5" s="8"/>
      <c r="B5" s="8"/>
      <c r="W5" s="6"/>
      <c r="X5" s="6"/>
    </row>
    <row r="6" spans="1:35" s="2" customFormat="1" x14ac:dyDescent="0.2">
      <c r="C6" s="9" t="s">
        <v>1</v>
      </c>
      <c r="D6" s="9" t="s">
        <v>2</v>
      </c>
      <c r="E6" s="9" t="s">
        <v>3</v>
      </c>
      <c r="G6" s="9" t="s">
        <v>14</v>
      </c>
      <c r="H6" s="9" t="s">
        <v>14</v>
      </c>
      <c r="I6" s="9" t="s">
        <v>13</v>
      </c>
      <c r="J6" s="9" t="s">
        <v>13</v>
      </c>
      <c r="L6" s="9" t="s">
        <v>14</v>
      </c>
      <c r="M6" s="9" t="s">
        <v>14</v>
      </c>
      <c r="N6" s="9" t="s">
        <v>13</v>
      </c>
      <c r="O6" s="9" t="s">
        <v>13</v>
      </c>
      <c r="P6" s="9"/>
      <c r="Q6" s="9" t="s">
        <v>14</v>
      </c>
      <c r="R6" s="9" t="s">
        <v>14</v>
      </c>
      <c r="S6" s="9" t="s">
        <v>13</v>
      </c>
      <c r="T6" s="9" t="s">
        <v>13</v>
      </c>
      <c r="U6" s="9"/>
      <c r="V6" s="9" t="s">
        <v>10</v>
      </c>
      <c r="W6" s="9" t="s">
        <v>24</v>
      </c>
      <c r="Y6" s="9" t="s">
        <v>17</v>
      </c>
      <c r="Z6" s="9" t="s">
        <v>17</v>
      </c>
      <c r="AA6" s="9" t="s">
        <v>15</v>
      </c>
      <c r="AB6" s="9" t="s">
        <v>15</v>
      </c>
      <c r="AC6" s="9" t="s">
        <v>3</v>
      </c>
    </row>
    <row r="7" spans="1:35" s="11" customFormat="1" x14ac:dyDescent="0.2">
      <c r="A7" s="10" t="s">
        <v>4</v>
      </c>
      <c r="B7" s="10"/>
      <c r="C7" s="10" t="s">
        <v>5</v>
      </c>
      <c r="D7" s="10" t="s">
        <v>6</v>
      </c>
      <c r="E7" s="10" t="s">
        <v>7</v>
      </c>
      <c r="G7" s="10" t="s">
        <v>11</v>
      </c>
      <c r="H7" s="10" t="s">
        <v>12</v>
      </c>
      <c r="I7" s="10" t="s">
        <v>11</v>
      </c>
      <c r="J7" s="10" t="s">
        <v>12</v>
      </c>
      <c r="L7" s="10" t="s">
        <v>11</v>
      </c>
      <c r="M7" s="10" t="s">
        <v>12</v>
      </c>
      <c r="N7" s="10" t="s">
        <v>11</v>
      </c>
      <c r="O7" s="10" t="s">
        <v>12</v>
      </c>
      <c r="P7" s="10"/>
      <c r="Q7" s="10" t="s">
        <v>11</v>
      </c>
      <c r="R7" s="10" t="s">
        <v>12</v>
      </c>
      <c r="S7" s="10" t="s">
        <v>11</v>
      </c>
      <c r="T7" s="10" t="s">
        <v>12</v>
      </c>
      <c r="U7" s="10"/>
      <c r="V7" s="10" t="s">
        <v>23</v>
      </c>
      <c r="W7" s="10" t="s">
        <v>23</v>
      </c>
      <c r="Y7" s="10" t="s">
        <v>16</v>
      </c>
      <c r="Z7" s="10" t="s">
        <v>22</v>
      </c>
      <c r="AA7" s="10" t="s">
        <v>20</v>
      </c>
      <c r="AB7" s="10" t="s">
        <v>21</v>
      </c>
      <c r="AC7" s="10" t="s">
        <v>7</v>
      </c>
    </row>
    <row r="8" spans="1:35" s="14" customFormat="1" ht="11.25" x14ac:dyDescent="0.2">
      <c r="A8" s="12"/>
      <c r="B8" s="12"/>
      <c r="C8" s="13" t="s">
        <v>8</v>
      </c>
      <c r="D8" s="13" t="s">
        <v>8</v>
      </c>
      <c r="E8" s="13" t="s">
        <v>8</v>
      </c>
      <c r="G8" s="13" t="s">
        <v>19</v>
      </c>
      <c r="H8" s="13" t="s">
        <v>19</v>
      </c>
      <c r="I8" s="13" t="s">
        <v>19</v>
      </c>
      <c r="J8" s="13" t="s">
        <v>19</v>
      </c>
      <c r="L8" s="13" t="s">
        <v>19</v>
      </c>
      <c r="M8" s="13" t="s">
        <v>19</v>
      </c>
      <c r="N8" s="13" t="s">
        <v>19</v>
      </c>
      <c r="O8" s="13" t="s">
        <v>19</v>
      </c>
      <c r="P8" s="13"/>
      <c r="Q8" s="13" t="s">
        <v>19</v>
      </c>
      <c r="R8" s="13" t="s">
        <v>19</v>
      </c>
      <c r="S8" s="13" t="s">
        <v>19</v>
      </c>
      <c r="T8" s="13" t="s">
        <v>19</v>
      </c>
      <c r="U8" s="13"/>
      <c r="V8" s="13" t="s">
        <v>19</v>
      </c>
      <c r="W8" s="13" t="s">
        <v>19</v>
      </c>
      <c r="Y8" s="13" t="s">
        <v>8</v>
      </c>
      <c r="Z8" s="13" t="s">
        <v>19</v>
      </c>
      <c r="AA8" s="13" t="s">
        <v>19</v>
      </c>
      <c r="AB8" s="13" t="s">
        <v>19</v>
      </c>
      <c r="AC8" s="13" t="s">
        <v>19</v>
      </c>
    </row>
    <row r="9" spans="1:35" s="1" customFormat="1" ht="13.5" customHeight="1" x14ac:dyDescent="0.2">
      <c r="B9" s="15"/>
      <c r="C9" s="9"/>
      <c r="D9" s="9"/>
      <c r="E9" s="24"/>
      <c r="F9" s="25"/>
      <c r="G9" s="26"/>
      <c r="H9" s="26"/>
      <c r="I9" s="26"/>
      <c r="J9" s="26"/>
      <c r="R9" s="20"/>
      <c r="S9" s="20"/>
      <c r="T9" s="20"/>
      <c r="W9" s="20"/>
    </row>
    <row r="10" spans="1:35" s="1" customFormat="1" ht="13.5" customHeight="1" x14ac:dyDescent="0.2">
      <c r="A10" s="17">
        <v>35855</v>
      </c>
      <c r="B10" s="17"/>
      <c r="C10" s="16">
        <v>2.0286363636363629</v>
      </c>
      <c r="D10" s="16">
        <v>2.3695454545454542</v>
      </c>
      <c r="E10" s="16">
        <v>2.3868181818181817</v>
      </c>
      <c r="G10" s="19">
        <v>0.1144</v>
      </c>
      <c r="H10" s="19">
        <v>0.3034</v>
      </c>
      <c r="I10" s="19">
        <v>4.1700000000000001E-2</v>
      </c>
      <c r="J10" s="9">
        <v>0.18690000000000001</v>
      </c>
      <c r="L10" s="19">
        <f t="shared" ref="L10:L19" si="0">4.2125*12/365</f>
        <v>0.13849315068493151</v>
      </c>
      <c r="M10" s="19">
        <v>0</v>
      </c>
      <c r="N10" s="19">
        <f t="shared" ref="N10:N19" si="1">3.4523*12/365</f>
        <v>0.11350027397260273</v>
      </c>
      <c r="O10" s="19">
        <v>0</v>
      </c>
      <c r="P10" s="19"/>
      <c r="Q10" s="19">
        <f t="shared" ref="Q10:Q29" si="2">G10+L10</f>
        <v>0.25289315068493151</v>
      </c>
      <c r="R10" s="19">
        <f t="shared" ref="R10:R29" si="3">H10+M10</f>
        <v>0.3034</v>
      </c>
      <c r="S10" s="19">
        <f t="shared" ref="S10:S29" si="4">I10+N10</f>
        <v>0.15520027397260272</v>
      </c>
      <c r="T10" s="19">
        <f t="shared" ref="T10:T29" si="5">J10+O10</f>
        <v>0.18690000000000001</v>
      </c>
      <c r="U10" s="19"/>
      <c r="V10" s="19">
        <f>0.0173*C10</f>
        <v>3.509540909090908E-2</v>
      </c>
      <c r="W10" s="19">
        <f>0.0173*D10</f>
        <v>4.0993136363636357E-2</v>
      </c>
      <c r="Y10" s="19">
        <f>$C10+Q10+V10</f>
        <v>2.3166249234122036</v>
      </c>
      <c r="Z10" s="19">
        <f>$C10+R10+V10</f>
        <v>2.367131772727272</v>
      </c>
      <c r="AA10" s="19">
        <f>$D10+S10+W10</f>
        <v>2.565738864881693</v>
      </c>
      <c r="AB10" s="19">
        <f>$D10+T10+W10</f>
        <v>2.5974385909090905</v>
      </c>
      <c r="AC10" s="19">
        <f>E10</f>
        <v>2.3868181818181817</v>
      </c>
      <c r="AE10" s="23">
        <f>Y10/$AC10</f>
        <v>0.97059128385199922</v>
      </c>
      <c r="AF10" s="23">
        <f>Z10/$AC10</f>
        <v>0.99175202818510733</v>
      </c>
      <c r="AG10" s="23">
        <f>AA10/$AC10</f>
        <v>1.0749620077584698</v>
      </c>
      <c r="AH10" s="23">
        <f>AB10/$AC10</f>
        <v>1.0882431727290038</v>
      </c>
      <c r="AI10" s="23">
        <f>AC10/$AC10</f>
        <v>1</v>
      </c>
    </row>
    <row r="11" spans="1:35" s="1" customFormat="1" x14ac:dyDescent="0.2">
      <c r="A11" s="17">
        <v>35886</v>
      </c>
      <c r="B11" s="17"/>
      <c r="C11" s="16">
        <v>2.2729999999999992</v>
      </c>
      <c r="D11" s="16">
        <v>2.5005000000000002</v>
      </c>
      <c r="E11" s="16">
        <v>2.6372222222222219</v>
      </c>
      <c r="G11" s="19">
        <v>0.1144</v>
      </c>
      <c r="H11" s="19">
        <v>0.3034</v>
      </c>
      <c r="I11" s="19">
        <v>4.1700000000000001E-2</v>
      </c>
      <c r="J11" s="9">
        <v>0.18690000000000001</v>
      </c>
      <c r="L11" s="19">
        <f t="shared" si="0"/>
        <v>0.13849315068493151</v>
      </c>
      <c r="M11" s="19">
        <v>0</v>
      </c>
      <c r="N11" s="19">
        <f t="shared" si="1"/>
        <v>0.11350027397260273</v>
      </c>
      <c r="O11" s="19">
        <v>0</v>
      </c>
      <c r="P11" s="19"/>
      <c r="Q11" s="19">
        <f t="shared" si="2"/>
        <v>0.25289315068493151</v>
      </c>
      <c r="R11" s="19">
        <f t="shared" si="3"/>
        <v>0.3034</v>
      </c>
      <c r="S11" s="19">
        <f t="shared" si="4"/>
        <v>0.15520027397260272</v>
      </c>
      <c r="T11" s="19">
        <f t="shared" si="5"/>
        <v>0.18690000000000001</v>
      </c>
      <c r="U11" s="19"/>
      <c r="V11" s="19">
        <f t="shared" ref="V11:V31" si="6">0.0173*C11</f>
        <v>3.9322899999999987E-2</v>
      </c>
      <c r="W11" s="19">
        <f t="shared" ref="W11:W31" si="7">0.0173*D11</f>
        <v>4.3258650000000003E-2</v>
      </c>
      <c r="Y11" s="19">
        <f t="shared" ref="Y11:Y29" si="8">$C11+Q11+V11</f>
        <v>2.5652160506849309</v>
      </c>
      <c r="Z11" s="19">
        <f t="shared" ref="Z11:Z29" si="9">$C11+R11+V11</f>
        <v>2.6157228999999993</v>
      </c>
      <c r="AA11" s="19">
        <f t="shared" ref="AA11:AA29" si="10">$D11+S11+W11</f>
        <v>2.6989589239726026</v>
      </c>
      <c r="AB11" s="19">
        <f t="shared" ref="AB11:AB29" si="11">$D11+T11+W11</f>
        <v>2.7306586500000001</v>
      </c>
      <c r="AC11" s="19">
        <f t="shared" ref="AC11:AC29" si="12">E11</f>
        <v>2.6372222222222219</v>
      </c>
      <c r="AE11" s="23">
        <f t="shared" ref="AE11:AE29" si="13">Y11/$AC11</f>
        <v>0.97269620628457465</v>
      </c>
      <c r="AF11" s="23">
        <f t="shared" ref="AF11:AF29" si="14">Z11/$AC11</f>
        <v>0.99184773962502615</v>
      </c>
      <c r="AG11" s="23">
        <f t="shared" ref="AG11:AG29" si="15">AA11/$AC11</f>
        <v>1.0234097457658911</v>
      </c>
      <c r="AH11" s="23">
        <f t="shared" ref="AH11:AH29" si="16">AB11/$AC11</f>
        <v>1.0354298651780074</v>
      </c>
      <c r="AI11" s="23">
        <f t="shared" ref="AI11:AI29" si="17">AC11/$AC11</f>
        <v>1</v>
      </c>
    </row>
    <row r="12" spans="1:35" s="1" customFormat="1" x14ac:dyDescent="0.2">
      <c r="A12" s="17">
        <v>35916</v>
      </c>
      <c r="B12" s="17"/>
      <c r="C12" s="16">
        <v>1.7334999999999998</v>
      </c>
      <c r="D12" s="16">
        <v>2.1850000000000001</v>
      </c>
      <c r="E12" s="16">
        <v>2.2958823529411765</v>
      </c>
      <c r="G12" s="19">
        <v>0.1144</v>
      </c>
      <c r="H12" s="19">
        <v>0.3034</v>
      </c>
      <c r="I12" s="19">
        <v>4.1700000000000001E-2</v>
      </c>
      <c r="J12" s="9">
        <v>0.18690000000000001</v>
      </c>
      <c r="L12" s="19">
        <f t="shared" si="0"/>
        <v>0.13849315068493151</v>
      </c>
      <c r="M12" s="19">
        <v>0</v>
      </c>
      <c r="N12" s="19">
        <f t="shared" si="1"/>
        <v>0.11350027397260273</v>
      </c>
      <c r="O12" s="19">
        <v>0</v>
      </c>
      <c r="P12" s="19"/>
      <c r="Q12" s="19">
        <f t="shared" si="2"/>
        <v>0.25289315068493151</v>
      </c>
      <c r="R12" s="19">
        <f t="shared" si="3"/>
        <v>0.3034</v>
      </c>
      <c r="S12" s="19">
        <f t="shared" si="4"/>
        <v>0.15520027397260272</v>
      </c>
      <c r="T12" s="19">
        <f t="shared" si="5"/>
        <v>0.18690000000000001</v>
      </c>
      <c r="U12" s="19"/>
      <c r="V12" s="19">
        <f t="shared" si="6"/>
        <v>2.9989549999999997E-2</v>
      </c>
      <c r="W12" s="19">
        <f t="shared" si="7"/>
        <v>3.7800500000000001E-2</v>
      </c>
      <c r="Y12" s="19">
        <f t="shared" si="8"/>
        <v>2.0163827006849311</v>
      </c>
      <c r="Z12" s="19">
        <f t="shared" si="9"/>
        <v>2.0668895499999995</v>
      </c>
      <c r="AA12" s="19">
        <f t="shared" si="10"/>
        <v>2.3780007739726026</v>
      </c>
      <c r="AB12" s="19">
        <f t="shared" si="11"/>
        <v>2.4097005</v>
      </c>
      <c r="AC12" s="19">
        <f t="shared" si="12"/>
        <v>2.2958823529411765</v>
      </c>
      <c r="AE12" s="23">
        <f t="shared" si="13"/>
        <v>0.8782604640441668</v>
      </c>
      <c r="AF12" s="23">
        <f t="shared" si="14"/>
        <v>0.90025934793748374</v>
      </c>
      <c r="AG12" s="23">
        <f t="shared" si="15"/>
        <v>1.0357676955555788</v>
      </c>
      <c r="AH12" s="23">
        <f t="shared" si="16"/>
        <v>1.0495749039200615</v>
      </c>
      <c r="AI12" s="23">
        <f t="shared" si="17"/>
        <v>1</v>
      </c>
    </row>
    <row r="13" spans="1:35" s="1" customFormat="1" x14ac:dyDescent="0.2">
      <c r="A13" s="17">
        <v>35947</v>
      </c>
      <c r="B13" s="17"/>
      <c r="C13" s="16">
        <v>1.7140909090909096</v>
      </c>
      <c r="D13" s="16">
        <v>2.0377272727272726</v>
      </c>
      <c r="E13" s="16">
        <v>2.1086363636363634</v>
      </c>
      <c r="G13" s="19">
        <v>0.1144</v>
      </c>
      <c r="H13" s="19">
        <v>0.3034</v>
      </c>
      <c r="I13" s="19">
        <v>4.1700000000000001E-2</v>
      </c>
      <c r="J13" s="9">
        <v>0.18690000000000001</v>
      </c>
      <c r="L13" s="19">
        <f t="shared" si="0"/>
        <v>0.13849315068493151</v>
      </c>
      <c r="M13" s="19">
        <v>0</v>
      </c>
      <c r="N13" s="19">
        <f t="shared" si="1"/>
        <v>0.11350027397260273</v>
      </c>
      <c r="O13" s="19">
        <v>0</v>
      </c>
      <c r="P13" s="19"/>
      <c r="Q13" s="19">
        <f t="shared" si="2"/>
        <v>0.25289315068493151</v>
      </c>
      <c r="R13" s="19">
        <f t="shared" si="3"/>
        <v>0.3034</v>
      </c>
      <c r="S13" s="19">
        <f t="shared" si="4"/>
        <v>0.15520027397260272</v>
      </c>
      <c r="T13" s="19">
        <f t="shared" si="5"/>
        <v>0.18690000000000001</v>
      </c>
      <c r="U13" s="19"/>
      <c r="V13" s="19">
        <f t="shared" si="6"/>
        <v>2.9653772727272733E-2</v>
      </c>
      <c r="W13" s="19">
        <f t="shared" si="7"/>
        <v>3.5252681818181815E-2</v>
      </c>
      <c r="Y13" s="19">
        <f t="shared" si="8"/>
        <v>1.9966378325031138</v>
      </c>
      <c r="Z13" s="19">
        <f t="shared" si="9"/>
        <v>2.0471446818181822</v>
      </c>
      <c r="AA13" s="19">
        <f t="shared" si="10"/>
        <v>2.228180228518057</v>
      </c>
      <c r="AB13" s="19">
        <f t="shared" si="11"/>
        <v>2.2598799545454544</v>
      </c>
      <c r="AC13" s="19">
        <f t="shared" si="12"/>
        <v>2.1086363636363634</v>
      </c>
      <c r="AE13" s="23">
        <f t="shared" si="13"/>
        <v>0.94688580114396437</v>
      </c>
      <c r="AF13" s="23">
        <f t="shared" si="14"/>
        <v>0.97083817633110614</v>
      </c>
      <c r="AG13" s="23">
        <f t="shared" si="15"/>
        <v>1.0566924989738578</v>
      </c>
      <c r="AH13" s="23">
        <f t="shared" si="16"/>
        <v>1.0717257814184091</v>
      </c>
      <c r="AI13" s="23">
        <f t="shared" si="17"/>
        <v>1</v>
      </c>
    </row>
    <row r="14" spans="1:35" s="1" customFormat="1" x14ac:dyDescent="0.2">
      <c r="A14" s="17">
        <v>35977</v>
      </c>
      <c r="B14" s="17"/>
      <c r="C14" s="16">
        <v>1.9904545454545455</v>
      </c>
      <c r="D14" s="16">
        <v>2.36</v>
      </c>
      <c r="E14" s="16">
        <v>2.4645454545454548</v>
      </c>
      <c r="G14" s="19">
        <v>0.1144</v>
      </c>
      <c r="H14" s="19">
        <v>0.3034</v>
      </c>
      <c r="I14" s="19">
        <v>4.1700000000000001E-2</v>
      </c>
      <c r="J14" s="9">
        <v>0.18690000000000001</v>
      </c>
      <c r="L14" s="19">
        <f t="shared" si="0"/>
        <v>0.13849315068493151</v>
      </c>
      <c r="M14" s="19">
        <v>0</v>
      </c>
      <c r="N14" s="19">
        <f t="shared" si="1"/>
        <v>0.11350027397260273</v>
      </c>
      <c r="O14" s="19">
        <v>0</v>
      </c>
      <c r="P14" s="19"/>
      <c r="Q14" s="19">
        <f t="shared" si="2"/>
        <v>0.25289315068493151</v>
      </c>
      <c r="R14" s="19">
        <f t="shared" si="3"/>
        <v>0.3034</v>
      </c>
      <c r="S14" s="19">
        <f t="shared" si="4"/>
        <v>0.15520027397260272</v>
      </c>
      <c r="T14" s="19">
        <f t="shared" si="5"/>
        <v>0.18690000000000001</v>
      </c>
      <c r="U14" s="19"/>
      <c r="V14" s="19">
        <f t="shared" si="6"/>
        <v>3.4434863636363638E-2</v>
      </c>
      <c r="W14" s="19">
        <f t="shared" si="7"/>
        <v>4.0827999999999996E-2</v>
      </c>
      <c r="Y14" s="19">
        <f t="shared" si="8"/>
        <v>2.277782559775841</v>
      </c>
      <c r="Z14" s="19">
        <f t="shared" si="9"/>
        <v>2.3282894090909094</v>
      </c>
      <c r="AA14" s="19">
        <f t="shared" si="10"/>
        <v>2.5560282739726023</v>
      </c>
      <c r="AB14" s="19">
        <f t="shared" si="11"/>
        <v>2.5877279999999998</v>
      </c>
      <c r="AC14" s="19">
        <f t="shared" si="12"/>
        <v>2.4645454545454548</v>
      </c>
      <c r="AE14" s="23">
        <f t="shared" si="13"/>
        <v>0.92422014598060676</v>
      </c>
      <c r="AF14" s="23">
        <f t="shared" si="14"/>
        <v>0.94471351899668021</v>
      </c>
      <c r="AG14" s="23">
        <f t="shared" si="15"/>
        <v>1.0371195504868544</v>
      </c>
      <c r="AH14" s="23">
        <f t="shared" si="16"/>
        <v>1.0499818517152339</v>
      </c>
      <c r="AI14" s="23">
        <f t="shared" si="17"/>
        <v>1</v>
      </c>
    </row>
    <row r="15" spans="1:35" s="2" customFormat="1" x14ac:dyDescent="0.2">
      <c r="A15" s="17">
        <v>36008</v>
      </c>
      <c r="B15" s="17"/>
      <c r="C15" s="16">
        <v>2.0090476190476187</v>
      </c>
      <c r="D15" s="16">
        <v>2.2285714285714291</v>
      </c>
      <c r="E15" s="16">
        <v>2.4095238095238094</v>
      </c>
      <c r="F15" s="1"/>
      <c r="G15" s="19">
        <v>0.1144</v>
      </c>
      <c r="H15" s="19">
        <v>0.3034</v>
      </c>
      <c r="I15" s="19">
        <v>4.1700000000000001E-2</v>
      </c>
      <c r="J15" s="9">
        <v>0.18690000000000001</v>
      </c>
      <c r="L15" s="19">
        <f t="shared" si="0"/>
        <v>0.13849315068493151</v>
      </c>
      <c r="M15" s="19">
        <v>0</v>
      </c>
      <c r="N15" s="19">
        <f t="shared" si="1"/>
        <v>0.11350027397260273</v>
      </c>
      <c r="O15" s="19">
        <v>0</v>
      </c>
      <c r="P15" s="19"/>
      <c r="Q15" s="19">
        <f t="shared" si="2"/>
        <v>0.25289315068493151</v>
      </c>
      <c r="R15" s="19">
        <f t="shared" si="3"/>
        <v>0.3034</v>
      </c>
      <c r="S15" s="19">
        <f t="shared" si="4"/>
        <v>0.15520027397260272</v>
      </c>
      <c r="T15" s="19">
        <f t="shared" si="5"/>
        <v>0.18690000000000001</v>
      </c>
      <c r="U15" s="19"/>
      <c r="V15" s="19">
        <f t="shared" si="6"/>
        <v>3.4756523809523807E-2</v>
      </c>
      <c r="W15" s="19">
        <f t="shared" si="7"/>
        <v>3.8554285714285721E-2</v>
      </c>
      <c r="Y15" s="19">
        <f t="shared" si="8"/>
        <v>2.2966972935420742</v>
      </c>
      <c r="Z15" s="19">
        <f t="shared" si="9"/>
        <v>2.3472041428571426</v>
      </c>
      <c r="AA15" s="19">
        <f t="shared" si="10"/>
        <v>2.4223259882583172</v>
      </c>
      <c r="AB15" s="19">
        <f t="shared" si="11"/>
        <v>2.4540257142857147</v>
      </c>
      <c r="AC15" s="19">
        <f t="shared" si="12"/>
        <v>2.4095238095238094</v>
      </c>
      <c r="AE15" s="23">
        <f t="shared" si="13"/>
        <v>0.95317476609453677</v>
      </c>
      <c r="AF15" s="23">
        <f t="shared" si="14"/>
        <v>0.97413610671936757</v>
      </c>
      <c r="AG15" s="23">
        <f t="shared" si="15"/>
        <v>1.0053131571823055</v>
      </c>
      <c r="AH15" s="23">
        <f t="shared" si="16"/>
        <v>1.0184691699604744</v>
      </c>
      <c r="AI15" s="23">
        <f t="shared" si="17"/>
        <v>1</v>
      </c>
    </row>
    <row r="16" spans="1:35" s="1" customFormat="1" x14ac:dyDescent="0.2">
      <c r="A16" s="17">
        <v>36039</v>
      </c>
      <c r="B16" s="17"/>
      <c r="C16" s="16">
        <v>1.9009523809523814</v>
      </c>
      <c r="D16" s="16">
        <v>2.1390476190476195</v>
      </c>
      <c r="E16" s="16">
        <v>2.3195238095238091</v>
      </c>
      <c r="G16" s="19">
        <v>0.1144</v>
      </c>
      <c r="H16" s="19">
        <v>0.3034</v>
      </c>
      <c r="I16" s="19">
        <v>4.1700000000000001E-2</v>
      </c>
      <c r="J16" s="9">
        <v>0.18690000000000001</v>
      </c>
      <c r="L16" s="19">
        <f t="shared" si="0"/>
        <v>0.13849315068493151</v>
      </c>
      <c r="M16" s="19">
        <v>0</v>
      </c>
      <c r="N16" s="19">
        <f t="shared" si="1"/>
        <v>0.11350027397260273</v>
      </c>
      <c r="O16" s="19">
        <v>0</v>
      </c>
      <c r="P16" s="19"/>
      <c r="Q16" s="19">
        <f t="shared" si="2"/>
        <v>0.25289315068493151</v>
      </c>
      <c r="R16" s="19">
        <f t="shared" si="3"/>
        <v>0.3034</v>
      </c>
      <c r="S16" s="19">
        <f t="shared" si="4"/>
        <v>0.15520027397260272</v>
      </c>
      <c r="T16" s="19">
        <f t="shared" si="5"/>
        <v>0.18690000000000001</v>
      </c>
      <c r="U16" s="19"/>
      <c r="V16" s="19">
        <f t="shared" si="6"/>
        <v>3.2886476190476195E-2</v>
      </c>
      <c r="W16" s="19">
        <f t="shared" si="7"/>
        <v>3.7005523809523815E-2</v>
      </c>
      <c r="Y16" s="19">
        <f t="shared" si="8"/>
        <v>2.1867320078277892</v>
      </c>
      <c r="Z16" s="19">
        <f t="shared" si="9"/>
        <v>2.2372388571428576</v>
      </c>
      <c r="AA16" s="19">
        <f t="shared" si="10"/>
        <v>2.3312534168297461</v>
      </c>
      <c r="AB16" s="19">
        <f t="shared" si="11"/>
        <v>2.3629531428571435</v>
      </c>
      <c r="AC16" s="19">
        <f t="shared" si="12"/>
        <v>2.3195238095238091</v>
      </c>
      <c r="AE16" s="23">
        <f t="shared" si="13"/>
        <v>0.94275040370321461</v>
      </c>
      <c r="AF16" s="23">
        <f t="shared" si="14"/>
        <v>0.9645250667214128</v>
      </c>
      <c r="AG16" s="23">
        <f t="shared" si="15"/>
        <v>1.005056903170287</v>
      </c>
      <c r="AH16" s="23">
        <f t="shared" si="16"/>
        <v>1.0187233832888529</v>
      </c>
      <c r="AI16" s="23">
        <f t="shared" si="17"/>
        <v>1</v>
      </c>
    </row>
    <row r="17" spans="1:35" s="1" customFormat="1" x14ac:dyDescent="0.2">
      <c r="A17" s="17">
        <v>36069</v>
      </c>
      <c r="B17" s="17"/>
      <c r="C17" s="16">
        <v>2.0704545454545453</v>
      </c>
      <c r="D17" s="16">
        <v>2.2445454545454542</v>
      </c>
      <c r="E17" s="16">
        <v>2.4277272727272732</v>
      </c>
      <c r="G17" s="19">
        <v>0.1144</v>
      </c>
      <c r="H17" s="19">
        <v>0.3034</v>
      </c>
      <c r="I17" s="19">
        <v>4.1700000000000001E-2</v>
      </c>
      <c r="J17" s="9">
        <v>0.18690000000000001</v>
      </c>
      <c r="L17" s="19">
        <f t="shared" si="0"/>
        <v>0.13849315068493151</v>
      </c>
      <c r="M17" s="19">
        <v>0</v>
      </c>
      <c r="N17" s="19">
        <f t="shared" si="1"/>
        <v>0.11350027397260273</v>
      </c>
      <c r="O17" s="19">
        <v>0</v>
      </c>
      <c r="P17" s="19"/>
      <c r="Q17" s="19">
        <f t="shared" si="2"/>
        <v>0.25289315068493151</v>
      </c>
      <c r="R17" s="19">
        <f t="shared" si="3"/>
        <v>0.3034</v>
      </c>
      <c r="S17" s="19">
        <f t="shared" si="4"/>
        <v>0.15520027397260272</v>
      </c>
      <c r="T17" s="19">
        <f t="shared" si="5"/>
        <v>0.18690000000000001</v>
      </c>
      <c r="U17" s="19"/>
      <c r="V17" s="19">
        <f t="shared" si="6"/>
        <v>3.5818863636363635E-2</v>
      </c>
      <c r="W17" s="19">
        <f t="shared" si="7"/>
        <v>3.8830636363636359E-2</v>
      </c>
      <c r="Y17" s="19">
        <f t="shared" si="8"/>
        <v>2.3591665597758404</v>
      </c>
      <c r="Z17" s="19">
        <f t="shared" si="9"/>
        <v>2.4096734090909089</v>
      </c>
      <c r="AA17" s="19">
        <f t="shared" si="10"/>
        <v>2.4385763648816932</v>
      </c>
      <c r="AB17" s="19">
        <f t="shared" si="11"/>
        <v>2.4702760909090906</v>
      </c>
      <c r="AC17" s="19">
        <f t="shared" si="12"/>
        <v>2.4277272727272732</v>
      </c>
      <c r="AE17" s="23">
        <f t="shared" si="13"/>
        <v>0.97175930191103688</v>
      </c>
      <c r="AF17" s="23">
        <f t="shared" si="14"/>
        <v>0.99256347126006339</v>
      </c>
      <c r="AG17" s="23">
        <f t="shared" si="15"/>
        <v>1.004468826575496</v>
      </c>
      <c r="AH17" s="23">
        <f t="shared" si="16"/>
        <v>1.0175261935967044</v>
      </c>
      <c r="AI17" s="23">
        <f t="shared" si="17"/>
        <v>1</v>
      </c>
    </row>
    <row r="18" spans="1:35" s="1" customFormat="1" x14ac:dyDescent="0.2">
      <c r="A18" s="17">
        <v>36100</v>
      </c>
      <c r="B18" s="17"/>
      <c r="C18" s="16">
        <v>2.2442105263157885</v>
      </c>
      <c r="D18" s="16">
        <v>2.3826315789473682</v>
      </c>
      <c r="E18" s="16">
        <v>2.6047368421052624</v>
      </c>
      <c r="G18" s="19">
        <v>0.1144</v>
      </c>
      <c r="H18" s="19">
        <v>0.3034</v>
      </c>
      <c r="I18" s="19">
        <v>4.1700000000000001E-2</v>
      </c>
      <c r="J18" s="9">
        <v>0.18690000000000001</v>
      </c>
      <c r="L18" s="19">
        <f t="shared" si="0"/>
        <v>0.13849315068493151</v>
      </c>
      <c r="M18" s="19">
        <v>0</v>
      </c>
      <c r="N18" s="19">
        <f t="shared" si="1"/>
        <v>0.11350027397260273</v>
      </c>
      <c r="O18" s="19">
        <v>0</v>
      </c>
      <c r="P18" s="19"/>
      <c r="Q18" s="19">
        <f t="shared" si="2"/>
        <v>0.25289315068493151</v>
      </c>
      <c r="R18" s="19">
        <f t="shared" si="3"/>
        <v>0.3034</v>
      </c>
      <c r="S18" s="19">
        <f t="shared" si="4"/>
        <v>0.15520027397260272</v>
      </c>
      <c r="T18" s="19">
        <f t="shared" si="5"/>
        <v>0.18690000000000001</v>
      </c>
      <c r="U18" s="19"/>
      <c r="V18" s="19">
        <f t="shared" si="6"/>
        <v>3.8824842105263144E-2</v>
      </c>
      <c r="W18" s="19">
        <f t="shared" si="7"/>
        <v>4.121952631578947E-2</v>
      </c>
      <c r="Y18" s="19">
        <f t="shared" si="8"/>
        <v>2.5359285191059833</v>
      </c>
      <c r="Z18" s="19">
        <f t="shared" si="9"/>
        <v>2.5864353684210517</v>
      </c>
      <c r="AA18" s="19">
        <f t="shared" si="10"/>
        <v>2.5790513792357603</v>
      </c>
      <c r="AB18" s="19">
        <f t="shared" si="11"/>
        <v>2.6107511052631578</v>
      </c>
      <c r="AC18" s="19">
        <f t="shared" si="12"/>
        <v>2.6047368421052624</v>
      </c>
      <c r="AE18" s="23">
        <f t="shared" si="13"/>
        <v>0.97358338781599707</v>
      </c>
      <c r="AF18" s="23">
        <f t="shared" si="14"/>
        <v>0.99297377247928875</v>
      </c>
      <c r="AG18" s="23">
        <f t="shared" si="15"/>
        <v>0.99013894131096103</v>
      </c>
      <c r="AH18" s="23">
        <f t="shared" si="16"/>
        <v>1.002308971509396</v>
      </c>
      <c r="AI18" s="23">
        <f t="shared" si="17"/>
        <v>1</v>
      </c>
    </row>
    <row r="19" spans="1:35" s="1" customFormat="1" x14ac:dyDescent="0.2">
      <c r="A19" s="17">
        <v>36130</v>
      </c>
      <c r="B19" s="17"/>
      <c r="C19" s="16">
        <v>2.2749999999999999</v>
      </c>
      <c r="D19" s="16">
        <v>2.141363636363637</v>
      </c>
      <c r="E19" s="16">
        <v>2.6222727272727271</v>
      </c>
      <c r="G19" s="19">
        <v>0.1144</v>
      </c>
      <c r="H19" s="19">
        <v>0.3034</v>
      </c>
      <c r="I19" s="19">
        <v>4.1700000000000001E-2</v>
      </c>
      <c r="J19" s="9">
        <v>0.18690000000000001</v>
      </c>
      <c r="L19" s="19">
        <f t="shared" si="0"/>
        <v>0.13849315068493151</v>
      </c>
      <c r="M19" s="19">
        <v>0</v>
      </c>
      <c r="N19" s="19">
        <f t="shared" si="1"/>
        <v>0.11350027397260273</v>
      </c>
      <c r="O19" s="19">
        <v>0</v>
      </c>
      <c r="P19" s="19"/>
      <c r="Q19" s="19">
        <f t="shared" si="2"/>
        <v>0.25289315068493151</v>
      </c>
      <c r="R19" s="19">
        <f t="shared" si="3"/>
        <v>0.3034</v>
      </c>
      <c r="S19" s="19">
        <f t="shared" si="4"/>
        <v>0.15520027397260272</v>
      </c>
      <c r="T19" s="19">
        <f t="shared" si="5"/>
        <v>0.18690000000000001</v>
      </c>
      <c r="U19" s="19"/>
      <c r="V19" s="19">
        <f t="shared" si="6"/>
        <v>3.9357499999999997E-2</v>
      </c>
      <c r="W19" s="19">
        <f t="shared" si="7"/>
        <v>3.7045590909090917E-2</v>
      </c>
      <c r="Y19" s="19">
        <f t="shared" si="8"/>
        <v>2.5672506506849313</v>
      </c>
      <c r="Z19" s="19">
        <f t="shared" si="9"/>
        <v>2.6177574999999997</v>
      </c>
      <c r="AA19" s="19">
        <f t="shared" si="10"/>
        <v>2.3336095012453306</v>
      </c>
      <c r="AB19" s="19">
        <f t="shared" si="11"/>
        <v>2.3653092272727281</v>
      </c>
      <c r="AC19" s="19">
        <f t="shared" si="12"/>
        <v>2.6222727272727271</v>
      </c>
      <c r="AE19" s="23">
        <f t="shared" si="13"/>
        <v>0.97901740882420685</v>
      </c>
      <c r="AF19" s="23">
        <f t="shared" si="14"/>
        <v>0.99827812445831166</v>
      </c>
      <c r="AG19" s="23">
        <f t="shared" si="15"/>
        <v>0.88991868655568174</v>
      </c>
      <c r="AH19" s="23">
        <f t="shared" si="16"/>
        <v>0.90200733229329211</v>
      </c>
      <c r="AI19" s="23">
        <f t="shared" si="17"/>
        <v>1</v>
      </c>
    </row>
    <row r="20" spans="1:35" x14ac:dyDescent="0.2">
      <c r="A20" s="3">
        <v>36161</v>
      </c>
      <c r="B20" s="3"/>
      <c r="C20" s="4">
        <v>1.7773684210526317</v>
      </c>
      <c r="D20" s="4">
        <v>1.892105263157895</v>
      </c>
      <c r="E20" s="4">
        <v>2.0726315789473686</v>
      </c>
      <c r="G20" s="19">
        <v>0.1188</v>
      </c>
      <c r="H20" s="19">
        <v>0.31719999999999998</v>
      </c>
      <c r="I20" s="19">
        <v>4.3099999999999999E-2</v>
      </c>
      <c r="J20" s="9">
        <v>0.1971</v>
      </c>
      <c r="L20" s="19">
        <f>4.43*12/365</f>
        <v>0.14564383561643834</v>
      </c>
      <c r="M20" s="19">
        <v>0</v>
      </c>
      <c r="N20" s="19">
        <f>3.69*12/365</f>
        <v>0.12131506849315069</v>
      </c>
      <c r="O20" s="19">
        <v>0</v>
      </c>
      <c r="P20" s="19"/>
      <c r="Q20" s="19">
        <f t="shared" si="2"/>
        <v>0.26444383561643836</v>
      </c>
      <c r="R20" s="19">
        <f t="shared" si="3"/>
        <v>0.31719999999999998</v>
      </c>
      <c r="S20" s="19">
        <f t="shared" si="4"/>
        <v>0.16441506849315068</v>
      </c>
      <c r="T20" s="19">
        <f t="shared" si="5"/>
        <v>0.1971</v>
      </c>
      <c r="U20" s="19"/>
      <c r="V20" s="19">
        <f t="shared" si="6"/>
        <v>3.0748473684210527E-2</v>
      </c>
      <c r="W20" s="19">
        <f t="shared" si="7"/>
        <v>3.2733421052631578E-2</v>
      </c>
      <c r="X20" s="6"/>
      <c r="Y20" s="19">
        <f t="shared" si="8"/>
        <v>2.0725607303532807</v>
      </c>
      <c r="Z20" s="19">
        <f t="shared" si="9"/>
        <v>2.1253168947368422</v>
      </c>
      <c r="AA20" s="19">
        <f t="shared" si="10"/>
        <v>2.0892537527036774</v>
      </c>
      <c r="AB20" s="19">
        <f t="shared" si="11"/>
        <v>2.1219386842105266</v>
      </c>
      <c r="AC20" s="19">
        <f t="shared" si="12"/>
        <v>2.0726315789473686</v>
      </c>
      <c r="AE20" s="23">
        <f t="shared" si="13"/>
        <v>0.99996581708258836</v>
      </c>
      <c r="AF20" s="23">
        <f t="shared" si="14"/>
        <v>1.0254195276790248</v>
      </c>
      <c r="AG20" s="23">
        <f t="shared" si="15"/>
        <v>1.0080198400551008</v>
      </c>
      <c r="AH20" s="23">
        <f t="shared" si="16"/>
        <v>1.0237896140172678</v>
      </c>
      <c r="AI20" s="23">
        <f t="shared" si="17"/>
        <v>1</v>
      </c>
    </row>
    <row r="21" spans="1:35" x14ac:dyDescent="0.2">
      <c r="A21" s="3">
        <v>36192</v>
      </c>
      <c r="B21" s="3"/>
      <c r="C21" s="4">
        <v>1.7163157894736842</v>
      </c>
      <c r="D21" s="4">
        <v>1.8131578947368419</v>
      </c>
      <c r="E21" s="4">
        <v>1.946315789473684</v>
      </c>
      <c r="G21" s="19">
        <v>0.1188</v>
      </c>
      <c r="H21" s="19">
        <v>0.31719999999999998</v>
      </c>
      <c r="I21" s="19">
        <v>4.3099999999999999E-2</v>
      </c>
      <c r="J21" s="9">
        <v>0.1971</v>
      </c>
      <c r="L21" s="19">
        <f t="shared" ref="L21:L31" si="18">4.43*12/365</f>
        <v>0.14564383561643834</v>
      </c>
      <c r="M21" s="19">
        <v>0</v>
      </c>
      <c r="N21" s="19">
        <f t="shared" ref="N21:N31" si="19">3.69*12/365</f>
        <v>0.12131506849315069</v>
      </c>
      <c r="O21" s="19">
        <v>0</v>
      </c>
      <c r="P21" s="19"/>
      <c r="Q21" s="19">
        <f t="shared" si="2"/>
        <v>0.26444383561643836</v>
      </c>
      <c r="R21" s="19">
        <f t="shared" si="3"/>
        <v>0.31719999999999998</v>
      </c>
      <c r="S21" s="19">
        <f t="shared" si="4"/>
        <v>0.16441506849315068</v>
      </c>
      <c r="T21" s="19">
        <f t="shared" si="5"/>
        <v>0.1971</v>
      </c>
      <c r="U21" s="19"/>
      <c r="V21" s="19">
        <f t="shared" si="6"/>
        <v>2.9692263157894735E-2</v>
      </c>
      <c r="W21" s="19">
        <f t="shared" si="7"/>
        <v>3.1367631578947362E-2</v>
      </c>
      <c r="X21" s="6"/>
      <c r="Y21" s="19">
        <f t="shared" si="8"/>
        <v>2.0104518882480176</v>
      </c>
      <c r="Z21" s="19">
        <f t="shared" si="9"/>
        <v>2.063208052631579</v>
      </c>
      <c r="AA21" s="19">
        <f t="shared" si="10"/>
        <v>2.0089405948089398</v>
      </c>
      <c r="AB21" s="19">
        <f t="shared" si="11"/>
        <v>2.041625526315789</v>
      </c>
      <c r="AC21" s="19">
        <f t="shared" si="12"/>
        <v>1.946315789473684</v>
      </c>
      <c r="AE21" s="23">
        <f t="shared" si="13"/>
        <v>1.0329525656222915</v>
      </c>
      <c r="AF21" s="23">
        <f t="shared" si="14"/>
        <v>1.0600582206598164</v>
      </c>
      <c r="AG21" s="23">
        <f t="shared" si="15"/>
        <v>1.0321760762944798</v>
      </c>
      <c r="AH21" s="23">
        <f t="shared" si="16"/>
        <v>1.0489693077339102</v>
      </c>
      <c r="AI21" s="23">
        <f t="shared" si="17"/>
        <v>1</v>
      </c>
    </row>
    <row r="22" spans="1:35" x14ac:dyDescent="0.2">
      <c r="A22" s="3">
        <v>36220</v>
      </c>
      <c r="B22" s="3"/>
      <c r="C22" s="4">
        <v>1.6604347826086951</v>
      </c>
      <c r="D22" s="4">
        <v>1.7269565217391298</v>
      </c>
      <c r="E22" s="4">
        <v>1.9321739130434781</v>
      </c>
      <c r="G22" s="19">
        <v>0.1188</v>
      </c>
      <c r="H22" s="19">
        <v>0.31719999999999998</v>
      </c>
      <c r="I22" s="19">
        <v>4.3099999999999999E-2</v>
      </c>
      <c r="J22" s="9">
        <v>0.1971</v>
      </c>
      <c r="L22" s="19">
        <f t="shared" si="18"/>
        <v>0.14564383561643834</v>
      </c>
      <c r="M22" s="19">
        <v>0</v>
      </c>
      <c r="N22" s="19">
        <f t="shared" si="19"/>
        <v>0.12131506849315069</v>
      </c>
      <c r="O22" s="19">
        <v>0</v>
      </c>
      <c r="P22" s="19"/>
      <c r="Q22" s="19">
        <f t="shared" si="2"/>
        <v>0.26444383561643836</v>
      </c>
      <c r="R22" s="19">
        <f t="shared" si="3"/>
        <v>0.31719999999999998</v>
      </c>
      <c r="S22" s="19">
        <f t="shared" si="4"/>
        <v>0.16441506849315068</v>
      </c>
      <c r="T22" s="19">
        <f t="shared" si="5"/>
        <v>0.1971</v>
      </c>
      <c r="U22" s="19"/>
      <c r="V22" s="19">
        <f t="shared" si="6"/>
        <v>2.8725521739130424E-2</v>
      </c>
      <c r="W22" s="19">
        <f t="shared" si="7"/>
        <v>2.9876347826086946E-2</v>
      </c>
      <c r="X22" s="6"/>
      <c r="Y22" s="19">
        <f t="shared" si="8"/>
        <v>1.9536041399642639</v>
      </c>
      <c r="Z22" s="19">
        <f t="shared" si="9"/>
        <v>2.0063603043478255</v>
      </c>
      <c r="AA22" s="19">
        <f t="shared" si="10"/>
        <v>1.9212479380583676</v>
      </c>
      <c r="AB22" s="19">
        <f t="shared" si="11"/>
        <v>1.9539328695652167</v>
      </c>
      <c r="AC22" s="19">
        <f t="shared" si="12"/>
        <v>1.9321739130434781</v>
      </c>
      <c r="AE22" s="23">
        <f t="shared" si="13"/>
        <v>1.0110912515566624</v>
      </c>
      <c r="AF22" s="23">
        <f t="shared" si="14"/>
        <v>1.0383952970297028</v>
      </c>
      <c r="AG22" s="23">
        <f t="shared" si="15"/>
        <v>0.99434524246945222</v>
      </c>
      <c r="AH22" s="23">
        <f t="shared" si="16"/>
        <v>1.0112613861386137</v>
      </c>
      <c r="AI22" s="23">
        <f t="shared" si="17"/>
        <v>1</v>
      </c>
    </row>
    <row r="23" spans="1:35" x14ac:dyDescent="0.2">
      <c r="A23" s="3">
        <v>36251</v>
      </c>
      <c r="B23" s="3"/>
      <c r="C23" s="4">
        <v>1.9852380952380955</v>
      </c>
      <c r="D23" s="4">
        <v>2.11</v>
      </c>
      <c r="E23" s="4">
        <v>2.3085714285714287</v>
      </c>
      <c r="G23" s="19">
        <v>0.1188</v>
      </c>
      <c r="H23" s="19">
        <v>0.31719999999999998</v>
      </c>
      <c r="I23" s="19">
        <v>4.3099999999999999E-2</v>
      </c>
      <c r="J23" s="9">
        <v>0.1971</v>
      </c>
      <c r="L23" s="19">
        <f t="shared" si="18"/>
        <v>0.14564383561643834</v>
      </c>
      <c r="M23" s="19">
        <v>0</v>
      </c>
      <c r="N23" s="19">
        <f t="shared" si="19"/>
        <v>0.12131506849315069</v>
      </c>
      <c r="O23" s="19">
        <v>0</v>
      </c>
      <c r="P23" s="19"/>
      <c r="Q23" s="19">
        <f t="shared" si="2"/>
        <v>0.26444383561643836</v>
      </c>
      <c r="R23" s="19">
        <f t="shared" si="3"/>
        <v>0.31719999999999998</v>
      </c>
      <c r="S23" s="19">
        <f t="shared" si="4"/>
        <v>0.16441506849315068</v>
      </c>
      <c r="T23" s="19">
        <f t="shared" si="5"/>
        <v>0.1971</v>
      </c>
      <c r="U23" s="19"/>
      <c r="V23" s="19">
        <f t="shared" si="6"/>
        <v>3.4344619047619047E-2</v>
      </c>
      <c r="W23" s="19">
        <f t="shared" si="7"/>
        <v>3.6502999999999994E-2</v>
      </c>
      <c r="X23" s="6"/>
      <c r="Y23" s="19">
        <f t="shared" si="8"/>
        <v>2.2840265499021526</v>
      </c>
      <c r="Z23" s="19">
        <f t="shared" si="9"/>
        <v>2.3367827142857145</v>
      </c>
      <c r="AA23" s="19">
        <f t="shared" si="10"/>
        <v>2.3109180684931507</v>
      </c>
      <c r="AB23" s="19">
        <f t="shared" si="11"/>
        <v>2.3436029999999999</v>
      </c>
      <c r="AC23" s="19">
        <f t="shared" si="12"/>
        <v>2.3085714285714287</v>
      </c>
      <c r="AE23" s="23">
        <f t="shared" si="13"/>
        <v>0.98936793621999175</v>
      </c>
      <c r="AF23" s="23">
        <f t="shared" si="14"/>
        <v>1.0122202351485148</v>
      </c>
      <c r="AG23" s="23">
        <f t="shared" si="15"/>
        <v>1.0010164900651024</v>
      </c>
      <c r="AH23" s="23">
        <f t="shared" si="16"/>
        <v>1.0151745668316829</v>
      </c>
      <c r="AI23" s="23">
        <f t="shared" si="17"/>
        <v>1</v>
      </c>
    </row>
    <row r="24" spans="1:35" x14ac:dyDescent="0.2">
      <c r="A24" s="3">
        <v>36281</v>
      </c>
      <c r="B24" s="3"/>
      <c r="C24" s="4">
        <v>2.1204999999999998</v>
      </c>
      <c r="D24" s="4">
        <v>2.2279999999999998</v>
      </c>
      <c r="E24" s="4">
        <v>2.4339999999999997</v>
      </c>
      <c r="G24" s="19">
        <v>0.1188</v>
      </c>
      <c r="H24" s="19">
        <v>0.31719999999999998</v>
      </c>
      <c r="I24" s="19">
        <v>4.3099999999999999E-2</v>
      </c>
      <c r="J24" s="9">
        <v>0.1971</v>
      </c>
      <c r="L24" s="19">
        <f t="shared" si="18"/>
        <v>0.14564383561643834</v>
      </c>
      <c r="M24" s="19">
        <v>0</v>
      </c>
      <c r="N24" s="19">
        <f t="shared" si="19"/>
        <v>0.12131506849315069</v>
      </c>
      <c r="O24" s="19">
        <v>0</v>
      </c>
      <c r="P24" s="19"/>
      <c r="Q24" s="19">
        <f t="shared" si="2"/>
        <v>0.26444383561643836</v>
      </c>
      <c r="R24" s="19">
        <f t="shared" si="3"/>
        <v>0.31719999999999998</v>
      </c>
      <c r="S24" s="19">
        <f t="shared" si="4"/>
        <v>0.16441506849315068</v>
      </c>
      <c r="T24" s="19">
        <f t="shared" si="5"/>
        <v>0.1971</v>
      </c>
      <c r="U24" s="19"/>
      <c r="V24" s="19">
        <f t="shared" si="6"/>
        <v>3.6684649999999999E-2</v>
      </c>
      <c r="W24" s="19">
        <f t="shared" si="7"/>
        <v>3.8544399999999993E-2</v>
      </c>
      <c r="X24" s="6"/>
      <c r="Y24" s="19">
        <f t="shared" si="8"/>
        <v>2.4216284856164383</v>
      </c>
      <c r="Z24" s="19">
        <f t="shared" si="9"/>
        <v>2.4743846500000002</v>
      </c>
      <c r="AA24" s="19">
        <f t="shared" si="10"/>
        <v>2.4309594684931506</v>
      </c>
      <c r="AB24" s="19">
        <f t="shared" si="11"/>
        <v>2.4636443999999997</v>
      </c>
      <c r="AC24" s="19">
        <f t="shared" si="12"/>
        <v>2.4339999999999997</v>
      </c>
      <c r="AE24" s="23">
        <f t="shared" si="13"/>
        <v>0.99491720855235766</v>
      </c>
      <c r="AF24" s="23">
        <f t="shared" si="14"/>
        <v>1.0165918857847167</v>
      </c>
      <c r="AG24" s="23">
        <f t="shared" si="15"/>
        <v>0.9987508087482132</v>
      </c>
      <c r="AH24" s="23">
        <f t="shared" si="16"/>
        <v>1.0121792933442892</v>
      </c>
      <c r="AI24" s="23">
        <f t="shared" si="17"/>
        <v>1</v>
      </c>
    </row>
    <row r="25" spans="1:35" x14ac:dyDescent="0.2">
      <c r="A25" s="3">
        <v>36312</v>
      </c>
      <c r="B25" s="3"/>
      <c r="C25" s="4">
        <v>2.1690909090909094</v>
      </c>
      <c r="D25" s="4">
        <v>2.3068181818181817</v>
      </c>
      <c r="E25" s="4">
        <v>2.4745454545454546</v>
      </c>
      <c r="G25" s="19">
        <v>0.1188</v>
      </c>
      <c r="H25" s="19">
        <v>0.31719999999999998</v>
      </c>
      <c r="I25" s="19">
        <v>4.3099999999999999E-2</v>
      </c>
      <c r="J25" s="9">
        <v>0.1971</v>
      </c>
      <c r="L25" s="19">
        <f t="shared" si="18"/>
        <v>0.14564383561643834</v>
      </c>
      <c r="M25" s="19">
        <v>0</v>
      </c>
      <c r="N25" s="19">
        <f t="shared" si="19"/>
        <v>0.12131506849315069</v>
      </c>
      <c r="O25" s="19">
        <v>0</v>
      </c>
      <c r="P25" s="19"/>
      <c r="Q25" s="19">
        <f t="shared" si="2"/>
        <v>0.26444383561643836</v>
      </c>
      <c r="R25" s="19">
        <f t="shared" si="3"/>
        <v>0.31719999999999998</v>
      </c>
      <c r="S25" s="19">
        <f t="shared" si="4"/>
        <v>0.16441506849315068</v>
      </c>
      <c r="T25" s="19">
        <f t="shared" si="5"/>
        <v>0.1971</v>
      </c>
      <c r="U25" s="19"/>
      <c r="V25" s="19">
        <f t="shared" si="6"/>
        <v>3.7525272727272733E-2</v>
      </c>
      <c r="W25" s="19">
        <f t="shared" si="7"/>
        <v>3.9907954545454538E-2</v>
      </c>
      <c r="X25" s="6"/>
      <c r="Y25" s="19">
        <f t="shared" si="8"/>
        <v>2.4710600174346204</v>
      </c>
      <c r="Z25" s="19">
        <f t="shared" si="9"/>
        <v>2.5238161818181823</v>
      </c>
      <c r="AA25" s="19">
        <f t="shared" si="10"/>
        <v>2.5111412048567869</v>
      </c>
      <c r="AB25" s="19">
        <f t="shared" si="11"/>
        <v>2.5438261363636361</v>
      </c>
      <c r="AC25" s="19">
        <f t="shared" si="12"/>
        <v>2.4745454545454546</v>
      </c>
      <c r="AE25" s="23">
        <f t="shared" si="13"/>
        <v>0.99859148390083852</v>
      </c>
      <c r="AF25" s="23">
        <f t="shared" si="14"/>
        <v>1.0199110213078622</v>
      </c>
      <c r="AG25" s="23">
        <f t="shared" si="15"/>
        <v>1.0147888777892966</v>
      </c>
      <c r="AH25" s="23">
        <f t="shared" si="16"/>
        <v>1.0279973365172665</v>
      </c>
      <c r="AI25" s="23">
        <f t="shared" si="17"/>
        <v>1</v>
      </c>
    </row>
    <row r="26" spans="1:35" x14ac:dyDescent="0.2">
      <c r="A26" s="3">
        <v>36342</v>
      </c>
      <c r="B26" s="3"/>
      <c r="C26" s="4">
        <v>2.1719047619047616</v>
      </c>
      <c r="D26" s="4">
        <v>2.3866666666666663</v>
      </c>
      <c r="E26" s="4">
        <v>2.5047619047619056</v>
      </c>
      <c r="G26" s="19">
        <v>0.1188</v>
      </c>
      <c r="H26" s="19">
        <v>0.31719999999999998</v>
      </c>
      <c r="I26" s="19">
        <v>4.3099999999999999E-2</v>
      </c>
      <c r="J26" s="9">
        <v>0.1971</v>
      </c>
      <c r="L26" s="19">
        <f t="shared" si="18"/>
        <v>0.14564383561643834</v>
      </c>
      <c r="M26" s="19">
        <v>0</v>
      </c>
      <c r="N26" s="19">
        <f t="shared" si="19"/>
        <v>0.12131506849315069</v>
      </c>
      <c r="O26" s="19">
        <v>0</v>
      </c>
      <c r="P26" s="19"/>
      <c r="Q26" s="19">
        <f t="shared" si="2"/>
        <v>0.26444383561643836</v>
      </c>
      <c r="R26" s="19">
        <f t="shared" si="3"/>
        <v>0.31719999999999998</v>
      </c>
      <c r="S26" s="19">
        <f t="shared" si="4"/>
        <v>0.16441506849315068</v>
      </c>
      <c r="T26" s="19">
        <f t="shared" si="5"/>
        <v>0.1971</v>
      </c>
      <c r="U26" s="19"/>
      <c r="V26" s="19">
        <f t="shared" si="6"/>
        <v>3.7573952380952375E-2</v>
      </c>
      <c r="W26" s="19">
        <f t="shared" si="7"/>
        <v>4.1289333333333324E-2</v>
      </c>
      <c r="X26" s="6"/>
      <c r="Y26" s="19">
        <f t="shared" si="8"/>
        <v>2.4739225499021522</v>
      </c>
      <c r="Z26" s="19">
        <f t="shared" si="9"/>
        <v>2.5266787142857141</v>
      </c>
      <c r="AA26" s="19">
        <f t="shared" si="10"/>
        <v>2.5923710684931502</v>
      </c>
      <c r="AB26" s="19">
        <f t="shared" si="11"/>
        <v>2.6250559999999994</v>
      </c>
      <c r="AC26" s="19">
        <f t="shared" si="12"/>
        <v>2.5047619047619056</v>
      </c>
      <c r="AE26" s="23">
        <f t="shared" si="13"/>
        <v>0.98768771003698053</v>
      </c>
      <c r="AF26" s="23">
        <f t="shared" si="14"/>
        <v>1.00875005703422</v>
      </c>
      <c r="AG26" s="23">
        <f t="shared" si="15"/>
        <v>1.0349770425542992</v>
      </c>
      <c r="AH26" s="23">
        <f t="shared" si="16"/>
        <v>1.0480261596958169</v>
      </c>
      <c r="AI26" s="23">
        <f t="shared" si="17"/>
        <v>1</v>
      </c>
    </row>
    <row r="27" spans="1:35" x14ac:dyDescent="0.2">
      <c r="A27" s="3">
        <v>36373</v>
      </c>
      <c r="B27" s="3"/>
      <c r="C27" s="4">
        <v>2.4663636363636363</v>
      </c>
      <c r="D27" s="4">
        <v>2.7345454545454544</v>
      </c>
      <c r="E27" s="4">
        <v>2.769090909090909</v>
      </c>
      <c r="G27" s="19">
        <v>0.1188</v>
      </c>
      <c r="H27" s="19">
        <v>0.31719999999999998</v>
      </c>
      <c r="I27" s="19">
        <v>4.3099999999999999E-2</v>
      </c>
      <c r="J27" s="9">
        <v>0.1971</v>
      </c>
      <c r="L27" s="19">
        <f t="shared" si="18"/>
        <v>0.14564383561643834</v>
      </c>
      <c r="M27" s="19">
        <v>0</v>
      </c>
      <c r="N27" s="19">
        <f t="shared" si="19"/>
        <v>0.12131506849315069</v>
      </c>
      <c r="O27" s="19">
        <v>0</v>
      </c>
      <c r="P27" s="19"/>
      <c r="Q27" s="19">
        <f t="shared" si="2"/>
        <v>0.26444383561643836</v>
      </c>
      <c r="R27" s="19">
        <f t="shared" si="3"/>
        <v>0.31719999999999998</v>
      </c>
      <c r="S27" s="19">
        <f t="shared" si="4"/>
        <v>0.16441506849315068</v>
      </c>
      <c r="T27" s="19">
        <f t="shared" si="5"/>
        <v>0.1971</v>
      </c>
      <c r="U27" s="19"/>
      <c r="V27" s="19">
        <f t="shared" si="6"/>
        <v>4.2668090909090906E-2</v>
      </c>
      <c r="W27" s="19">
        <f t="shared" si="7"/>
        <v>4.7307636363636357E-2</v>
      </c>
      <c r="X27" s="6"/>
      <c r="Y27" s="19">
        <f t="shared" si="8"/>
        <v>2.7734755628891654</v>
      </c>
      <c r="Z27" s="19">
        <f t="shared" si="9"/>
        <v>2.8262317272727273</v>
      </c>
      <c r="AA27" s="19">
        <f t="shared" si="10"/>
        <v>2.9462681594022415</v>
      </c>
      <c r="AB27" s="19">
        <f t="shared" si="11"/>
        <v>2.9789530909090907</v>
      </c>
      <c r="AC27" s="19">
        <f t="shared" si="12"/>
        <v>2.769090909090909</v>
      </c>
      <c r="AE27" s="23">
        <f t="shared" si="13"/>
        <v>1.0015834271759954</v>
      </c>
      <c r="AF27" s="23">
        <f t="shared" si="14"/>
        <v>1.0206352265265923</v>
      </c>
      <c r="AG27" s="23">
        <f t="shared" si="15"/>
        <v>1.0639839052339022</v>
      </c>
      <c r="AH27" s="23">
        <f t="shared" si="16"/>
        <v>1.075787393302692</v>
      </c>
      <c r="AI27" s="23">
        <f t="shared" si="17"/>
        <v>1</v>
      </c>
    </row>
    <row r="28" spans="1:35" x14ac:dyDescent="0.2">
      <c r="A28" s="3">
        <v>36404</v>
      </c>
      <c r="B28" s="3"/>
      <c r="C28" s="4">
        <v>2.4528571428571433</v>
      </c>
      <c r="D28" s="4">
        <v>2.68</v>
      </c>
      <c r="E28" s="4">
        <v>2.809047619047619</v>
      </c>
      <c r="G28" s="19">
        <v>0.1188</v>
      </c>
      <c r="H28" s="19">
        <v>0.31719999999999998</v>
      </c>
      <c r="I28" s="19">
        <v>4.3099999999999999E-2</v>
      </c>
      <c r="J28" s="9">
        <v>0.1971</v>
      </c>
      <c r="L28" s="19">
        <f t="shared" si="18"/>
        <v>0.14564383561643834</v>
      </c>
      <c r="M28" s="19">
        <v>0</v>
      </c>
      <c r="N28" s="19">
        <f t="shared" si="19"/>
        <v>0.12131506849315069</v>
      </c>
      <c r="O28" s="19">
        <v>0</v>
      </c>
      <c r="P28" s="19"/>
      <c r="Q28" s="19">
        <f t="shared" si="2"/>
        <v>0.26444383561643836</v>
      </c>
      <c r="R28" s="19">
        <f t="shared" si="3"/>
        <v>0.31719999999999998</v>
      </c>
      <c r="S28" s="19">
        <f t="shared" si="4"/>
        <v>0.16441506849315068</v>
      </c>
      <c r="T28" s="19">
        <f t="shared" si="5"/>
        <v>0.1971</v>
      </c>
      <c r="U28" s="19"/>
      <c r="V28" s="19">
        <f t="shared" si="6"/>
        <v>4.2434428571428574E-2</v>
      </c>
      <c r="W28" s="19">
        <f t="shared" si="7"/>
        <v>4.6364000000000002E-2</v>
      </c>
      <c r="X28" s="6"/>
      <c r="Y28" s="19">
        <f t="shared" si="8"/>
        <v>2.7597354070450102</v>
      </c>
      <c r="Z28" s="19">
        <f t="shared" si="9"/>
        <v>2.8124915714285721</v>
      </c>
      <c r="AA28" s="19">
        <f t="shared" si="10"/>
        <v>2.8907790684931509</v>
      </c>
      <c r="AB28" s="19">
        <f t="shared" si="11"/>
        <v>2.9234640000000001</v>
      </c>
      <c r="AC28" s="19">
        <f t="shared" si="12"/>
        <v>2.809047619047619</v>
      </c>
      <c r="AE28" s="23">
        <f t="shared" si="13"/>
        <v>0.98244522034150217</v>
      </c>
      <c r="AF28" s="23">
        <f t="shared" si="14"/>
        <v>1.0012260213595527</v>
      </c>
      <c r="AG28" s="23">
        <f t="shared" si="15"/>
        <v>1.029095786376609</v>
      </c>
      <c r="AH28" s="23">
        <f t="shared" si="16"/>
        <v>1.040731378199695</v>
      </c>
      <c r="AI28" s="23">
        <f t="shared" si="17"/>
        <v>1</v>
      </c>
    </row>
    <row r="29" spans="1:35" x14ac:dyDescent="0.2">
      <c r="A29" s="3">
        <v>36434</v>
      </c>
      <c r="B29" s="3"/>
      <c r="C29" s="4">
        <v>2.8295238095238098</v>
      </c>
      <c r="D29" s="4">
        <v>2.9642857142857144</v>
      </c>
      <c r="E29" s="4">
        <v>3.191904761904762</v>
      </c>
      <c r="G29" s="19">
        <v>0.1188</v>
      </c>
      <c r="H29" s="19">
        <v>0.31719999999999998</v>
      </c>
      <c r="I29" s="19">
        <v>4.3099999999999999E-2</v>
      </c>
      <c r="J29" s="9">
        <v>0.1971</v>
      </c>
      <c r="L29" s="19">
        <f t="shared" si="18"/>
        <v>0.14564383561643834</v>
      </c>
      <c r="M29" s="19">
        <v>0</v>
      </c>
      <c r="N29" s="19">
        <f t="shared" si="19"/>
        <v>0.12131506849315069</v>
      </c>
      <c r="O29" s="19">
        <v>0</v>
      </c>
      <c r="P29" s="19"/>
      <c r="Q29" s="19">
        <f t="shared" si="2"/>
        <v>0.26444383561643836</v>
      </c>
      <c r="R29" s="19">
        <f t="shared" si="3"/>
        <v>0.31719999999999998</v>
      </c>
      <c r="S29" s="19">
        <f t="shared" si="4"/>
        <v>0.16441506849315068</v>
      </c>
      <c r="T29" s="19">
        <f t="shared" si="5"/>
        <v>0.1971</v>
      </c>
      <c r="U29" s="19"/>
      <c r="V29" s="19">
        <f t="shared" si="6"/>
        <v>4.8950761904761907E-2</v>
      </c>
      <c r="W29" s="19">
        <f t="shared" si="7"/>
        <v>5.1282142857142859E-2</v>
      </c>
      <c r="X29" s="6"/>
      <c r="Y29" s="19">
        <f t="shared" si="8"/>
        <v>3.14291840704501</v>
      </c>
      <c r="Z29" s="19">
        <f t="shared" si="9"/>
        <v>3.1956745714285719</v>
      </c>
      <c r="AA29" s="19">
        <f t="shared" si="10"/>
        <v>3.1799829256360082</v>
      </c>
      <c r="AB29" s="19">
        <f t="shared" si="11"/>
        <v>3.2126678571428573</v>
      </c>
      <c r="AC29" s="19">
        <f t="shared" si="12"/>
        <v>3.191904761904762</v>
      </c>
      <c r="AE29" s="23">
        <f t="shared" si="13"/>
        <v>0.98465293969782497</v>
      </c>
      <c r="AF29" s="23">
        <f t="shared" si="14"/>
        <v>1.0011810532597345</v>
      </c>
      <c r="AG29" s="23">
        <f t="shared" si="15"/>
        <v>0.9962649774482496</v>
      </c>
      <c r="AH29" s="23">
        <f t="shared" si="16"/>
        <v>1.0065049231687304</v>
      </c>
      <c r="AI29" s="23">
        <f t="shared" si="17"/>
        <v>1</v>
      </c>
    </row>
    <row r="30" spans="1:35" x14ac:dyDescent="0.2">
      <c r="A30" s="3">
        <v>36465</v>
      </c>
      <c r="B30" s="3"/>
      <c r="C30" s="4">
        <v>2.4125000000000001</v>
      </c>
      <c r="D30" s="4">
        <v>2.5869999999999997</v>
      </c>
      <c r="E30" s="4">
        <v>2.7095000000000002</v>
      </c>
      <c r="G30" s="19">
        <v>0.1188</v>
      </c>
      <c r="H30" s="19">
        <v>0.31719999999999998</v>
      </c>
      <c r="I30" s="19">
        <v>4.3099999999999999E-2</v>
      </c>
      <c r="J30" s="9">
        <v>0.1971</v>
      </c>
      <c r="L30" s="19">
        <f t="shared" si="18"/>
        <v>0.14564383561643834</v>
      </c>
      <c r="M30" s="19">
        <v>0</v>
      </c>
      <c r="N30" s="19">
        <f t="shared" si="19"/>
        <v>0.12131506849315069</v>
      </c>
      <c r="O30" s="19">
        <v>0</v>
      </c>
      <c r="P30" s="19"/>
      <c r="Q30" s="19">
        <f t="shared" ref="Q30:Q35" si="20">G30+L30</f>
        <v>0.26444383561643836</v>
      </c>
      <c r="R30" s="19">
        <f t="shared" ref="R30:R35" si="21">H30+M30</f>
        <v>0.31719999999999998</v>
      </c>
      <c r="S30" s="19">
        <f t="shared" ref="S30:S35" si="22">I30+N30</f>
        <v>0.16441506849315068</v>
      </c>
      <c r="T30" s="19">
        <f t="shared" ref="T30:T35" si="23">J30+O30</f>
        <v>0.1971</v>
      </c>
      <c r="U30" s="19"/>
      <c r="V30" s="19">
        <f t="shared" si="6"/>
        <v>4.1736250000000003E-2</v>
      </c>
      <c r="W30" s="19">
        <f t="shared" si="7"/>
        <v>4.4755099999999992E-2</v>
      </c>
      <c r="X30" s="6"/>
      <c r="Y30" s="19">
        <f t="shared" ref="Y30:Y35" si="24">$C30+Q30+V30</f>
        <v>2.7186800856164384</v>
      </c>
      <c r="Z30" s="19">
        <f t="shared" ref="Z30:Z35" si="25">$C30+R30+V30</f>
        <v>2.7714362500000003</v>
      </c>
      <c r="AA30" s="19">
        <f t="shared" ref="AA30:AA35" si="26">$D30+S30+W30</f>
        <v>2.7961701684931506</v>
      </c>
      <c r="AB30" s="19">
        <f t="shared" ref="AB30:AB35" si="27">$D30+T30+W30</f>
        <v>2.8288550999999997</v>
      </c>
      <c r="AC30" s="19">
        <f t="shared" ref="AC30:AC35" si="28">E30</f>
        <v>2.7095000000000002</v>
      </c>
      <c r="AE30" s="23">
        <f t="shared" ref="AE30:AE35" si="29">Y30/$AC30</f>
        <v>1.0033881105799736</v>
      </c>
      <c r="AF30" s="23">
        <f t="shared" ref="AF30:AF35" si="30">Z30/$AC30</f>
        <v>1.0228589223103894</v>
      </c>
      <c r="AG30" s="23">
        <f t="shared" ref="AG30:AG35" si="31">AA30/$AC30</f>
        <v>1.031987513745396</v>
      </c>
      <c r="AH30" s="23">
        <f t="shared" ref="AH30:AH35" si="32">AB30/$AC30</f>
        <v>1.0440505997416496</v>
      </c>
      <c r="AI30" s="23">
        <f t="shared" ref="AI30:AI35" si="33">AC30/$AC30</f>
        <v>1</v>
      </c>
    </row>
    <row r="31" spans="1:35" x14ac:dyDescent="0.2">
      <c r="A31" s="3">
        <v>36495</v>
      </c>
      <c r="B31" s="3"/>
      <c r="C31" s="4">
        <v>2.3661904761904764</v>
      </c>
      <c r="D31" s="4">
        <v>2.4685714285714284</v>
      </c>
      <c r="E31" s="4">
        <v>2.5123809523809522</v>
      </c>
      <c r="G31" s="19">
        <v>0.1188</v>
      </c>
      <c r="H31" s="19">
        <v>0.31719999999999998</v>
      </c>
      <c r="I31" s="19">
        <v>4.3099999999999999E-2</v>
      </c>
      <c r="J31" s="9">
        <v>0.1971</v>
      </c>
      <c r="L31" s="19">
        <f t="shared" si="18"/>
        <v>0.14564383561643834</v>
      </c>
      <c r="M31" s="19">
        <v>0</v>
      </c>
      <c r="N31" s="19">
        <f t="shared" si="19"/>
        <v>0.12131506849315069</v>
      </c>
      <c r="O31" s="19">
        <v>0</v>
      </c>
      <c r="P31" s="19"/>
      <c r="Q31" s="19">
        <f t="shared" si="20"/>
        <v>0.26444383561643836</v>
      </c>
      <c r="R31" s="19">
        <f t="shared" si="21"/>
        <v>0.31719999999999998</v>
      </c>
      <c r="S31" s="19">
        <f t="shared" si="22"/>
        <v>0.16441506849315068</v>
      </c>
      <c r="T31" s="19">
        <f t="shared" si="23"/>
        <v>0.1971</v>
      </c>
      <c r="U31" s="19"/>
      <c r="V31" s="19">
        <f t="shared" si="6"/>
        <v>4.0935095238095243E-2</v>
      </c>
      <c r="W31" s="19">
        <f t="shared" si="7"/>
        <v>4.2706285714285711E-2</v>
      </c>
      <c r="X31" s="6"/>
      <c r="Y31" s="19">
        <f t="shared" si="24"/>
        <v>2.67156940704501</v>
      </c>
      <c r="Z31" s="19">
        <f t="shared" si="25"/>
        <v>2.7243255714285719</v>
      </c>
      <c r="AA31" s="19">
        <f t="shared" si="26"/>
        <v>2.675692782778865</v>
      </c>
      <c r="AB31" s="19">
        <f t="shared" si="27"/>
        <v>2.7083777142857142</v>
      </c>
      <c r="AC31" s="19">
        <f t="shared" si="28"/>
        <v>2.5123809523809522</v>
      </c>
      <c r="AE31" s="23">
        <f t="shared" si="29"/>
        <v>1.0633615911286054</v>
      </c>
      <c r="AF31" s="23">
        <f t="shared" si="30"/>
        <v>1.08436006444276</v>
      </c>
      <c r="AG31" s="23">
        <f t="shared" si="31"/>
        <v>1.0650028134639153</v>
      </c>
      <c r="AH31" s="23">
        <f t="shared" si="32"/>
        <v>1.0780123578468537</v>
      </c>
      <c r="AI31" s="23">
        <f t="shared" si="33"/>
        <v>1</v>
      </c>
    </row>
    <row r="32" spans="1:35" x14ac:dyDescent="0.2">
      <c r="A32" s="3">
        <v>36526</v>
      </c>
      <c r="B32" s="3"/>
      <c r="C32" s="4">
        <v>2.2659999999999996</v>
      </c>
      <c r="D32" s="4">
        <v>2.33</v>
      </c>
      <c r="E32" s="4">
        <v>2.4020000000000001</v>
      </c>
      <c r="G32" s="19">
        <v>0.1182</v>
      </c>
      <c r="H32" s="19">
        <v>0.32029999999999997</v>
      </c>
      <c r="I32" s="19">
        <v>4.3999999999999997E-2</v>
      </c>
      <c r="J32" s="19">
        <v>0.20300000000000001</v>
      </c>
      <c r="L32" s="19">
        <f t="shared" ref="L32:L42" si="34">4.5236*12/365</f>
        <v>0.14872109589041096</v>
      </c>
      <c r="M32" s="19">
        <v>0</v>
      </c>
      <c r="N32" s="19">
        <f t="shared" ref="N32:N42" si="35">3.8064*12/365</f>
        <v>0.12514191780821918</v>
      </c>
      <c r="O32" s="19">
        <v>0</v>
      </c>
      <c r="P32" s="19"/>
      <c r="Q32" s="19">
        <f t="shared" si="20"/>
        <v>0.26692109589041096</v>
      </c>
      <c r="R32" s="19">
        <f t="shared" si="21"/>
        <v>0.32029999999999997</v>
      </c>
      <c r="S32" s="19">
        <f t="shared" si="22"/>
        <v>0.16914191780821919</v>
      </c>
      <c r="T32" s="19">
        <f t="shared" si="23"/>
        <v>0.20300000000000001</v>
      </c>
      <c r="U32" s="19"/>
      <c r="V32" s="19">
        <f t="shared" ref="V32:W35" si="36">0.0173*C32</f>
        <v>3.9201799999999988E-2</v>
      </c>
      <c r="W32" s="19">
        <f t="shared" si="36"/>
        <v>4.0308999999999998E-2</v>
      </c>
      <c r="X32" s="6"/>
      <c r="Y32" s="19">
        <f t="shared" si="24"/>
        <v>2.5721228958904105</v>
      </c>
      <c r="Z32" s="19">
        <f t="shared" si="25"/>
        <v>2.6255017999999994</v>
      </c>
      <c r="AA32" s="19">
        <f t="shared" si="26"/>
        <v>2.5394509178082196</v>
      </c>
      <c r="AB32" s="19">
        <f t="shared" si="27"/>
        <v>2.5733090000000001</v>
      </c>
      <c r="AC32" s="19">
        <f t="shared" si="28"/>
        <v>2.4020000000000001</v>
      </c>
      <c r="AE32" s="23">
        <f t="shared" si="29"/>
        <v>1.0708255186887636</v>
      </c>
      <c r="AF32" s="23">
        <f t="shared" si="30"/>
        <v>1.0930482098251455</v>
      </c>
      <c r="AG32" s="23">
        <f t="shared" si="31"/>
        <v>1.057223529478859</v>
      </c>
      <c r="AH32" s="23">
        <f t="shared" si="32"/>
        <v>1.071319317235637</v>
      </c>
      <c r="AI32" s="23">
        <f t="shared" si="33"/>
        <v>1</v>
      </c>
    </row>
    <row r="33" spans="1:35" x14ac:dyDescent="0.2">
      <c r="A33" s="3">
        <v>36557</v>
      </c>
      <c r="B33" s="3"/>
      <c r="C33" s="4">
        <v>2.4900000000000002</v>
      </c>
      <c r="D33" s="4">
        <v>2.5499999999999998</v>
      </c>
      <c r="E33" s="4">
        <v>2.61</v>
      </c>
      <c r="G33" s="19">
        <v>0.1182</v>
      </c>
      <c r="H33" s="19">
        <v>0.32029999999999997</v>
      </c>
      <c r="I33" s="19">
        <v>4.3999999999999997E-2</v>
      </c>
      <c r="J33" s="19">
        <v>0.20300000000000001</v>
      </c>
      <c r="L33" s="19">
        <f t="shared" si="34"/>
        <v>0.14872109589041096</v>
      </c>
      <c r="M33" s="19">
        <v>0</v>
      </c>
      <c r="N33" s="19">
        <f t="shared" si="35"/>
        <v>0.12514191780821918</v>
      </c>
      <c r="O33" s="19">
        <v>0</v>
      </c>
      <c r="P33" s="19"/>
      <c r="Q33" s="19">
        <f t="shared" si="20"/>
        <v>0.26692109589041096</v>
      </c>
      <c r="R33" s="19">
        <f t="shared" si="21"/>
        <v>0.32029999999999997</v>
      </c>
      <c r="S33" s="19">
        <f t="shared" si="22"/>
        <v>0.16914191780821919</v>
      </c>
      <c r="T33" s="19">
        <f t="shared" si="23"/>
        <v>0.20300000000000001</v>
      </c>
      <c r="U33" s="19"/>
      <c r="V33" s="19">
        <f t="shared" si="36"/>
        <v>4.3077000000000004E-2</v>
      </c>
      <c r="W33" s="19">
        <f t="shared" si="36"/>
        <v>4.4114999999999994E-2</v>
      </c>
      <c r="X33" s="6"/>
      <c r="Y33" s="19">
        <f t="shared" si="24"/>
        <v>2.7999980958904112</v>
      </c>
      <c r="Z33" s="19">
        <f t="shared" si="25"/>
        <v>2.8533770000000001</v>
      </c>
      <c r="AA33" s="19">
        <f t="shared" si="26"/>
        <v>2.7632569178082194</v>
      </c>
      <c r="AB33" s="19">
        <f t="shared" si="27"/>
        <v>2.7971149999999998</v>
      </c>
      <c r="AC33" s="19">
        <f t="shared" si="28"/>
        <v>2.61</v>
      </c>
      <c r="AE33" s="23">
        <f t="shared" si="29"/>
        <v>1.0727962053219966</v>
      </c>
      <c r="AF33" s="23">
        <f t="shared" si="30"/>
        <v>1.0932478927203066</v>
      </c>
      <c r="AG33" s="23">
        <f t="shared" si="31"/>
        <v>1.058719125597019</v>
      </c>
      <c r="AH33" s="23">
        <f t="shared" si="32"/>
        <v>1.071691570881226</v>
      </c>
      <c r="AI33" s="23">
        <f t="shared" si="33"/>
        <v>1</v>
      </c>
    </row>
    <row r="34" spans="1:35" x14ac:dyDescent="0.2">
      <c r="A34" s="3">
        <v>36586</v>
      </c>
      <c r="B34" s="3"/>
      <c r="C34" s="4">
        <v>2.4500000000000002</v>
      </c>
      <c r="D34" s="4">
        <v>2.59</v>
      </c>
      <c r="E34" s="4">
        <v>2.7</v>
      </c>
      <c r="G34" s="19">
        <v>0.1182</v>
      </c>
      <c r="H34" s="19">
        <v>0.32029999999999997</v>
      </c>
      <c r="I34" s="19">
        <v>4.3999999999999997E-2</v>
      </c>
      <c r="J34" s="19">
        <v>0.20300000000000001</v>
      </c>
      <c r="L34" s="19">
        <f t="shared" si="34"/>
        <v>0.14872109589041096</v>
      </c>
      <c r="M34" s="19">
        <v>0</v>
      </c>
      <c r="N34" s="19">
        <f t="shared" si="35"/>
        <v>0.12514191780821918</v>
      </c>
      <c r="O34" s="19">
        <v>0</v>
      </c>
      <c r="P34" s="19"/>
      <c r="Q34" s="19">
        <f t="shared" si="20"/>
        <v>0.26692109589041096</v>
      </c>
      <c r="R34" s="19">
        <f t="shared" si="21"/>
        <v>0.32029999999999997</v>
      </c>
      <c r="S34" s="19">
        <f t="shared" si="22"/>
        <v>0.16914191780821919</v>
      </c>
      <c r="T34" s="19">
        <f t="shared" si="23"/>
        <v>0.20300000000000001</v>
      </c>
      <c r="U34" s="19"/>
      <c r="V34" s="19">
        <f t="shared" si="36"/>
        <v>4.2384999999999999E-2</v>
      </c>
      <c r="W34" s="19">
        <f t="shared" si="36"/>
        <v>4.4806999999999993E-2</v>
      </c>
      <c r="X34" s="6"/>
      <c r="Y34" s="19">
        <f t="shared" si="24"/>
        <v>2.7593060958904112</v>
      </c>
      <c r="Z34" s="19">
        <f t="shared" si="25"/>
        <v>2.8126850000000001</v>
      </c>
      <c r="AA34" s="19">
        <f t="shared" si="26"/>
        <v>2.8039489178082193</v>
      </c>
      <c r="AB34" s="19">
        <f t="shared" si="27"/>
        <v>2.8378069999999997</v>
      </c>
      <c r="AC34" s="19">
        <f t="shared" si="28"/>
        <v>2.7</v>
      </c>
      <c r="AE34" s="23">
        <f t="shared" si="29"/>
        <v>1.0219652207001522</v>
      </c>
      <c r="AF34" s="23">
        <f t="shared" si="30"/>
        <v>1.0417351851851853</v>
      </c>
      <c r="AG34" s="23">
        <f t="shared" si="31"/>
        <v>1.0384995991882293</v>
      </c>
      <c r="AH34" s="23">
        <f t="shared" si="32"/>
        <v>1.0510396296296294</v>
      </c>
      <c r="AI34" s="23">
        <f t="shared" si="33"/>
        <v>1</v>
      </c>
    </row>
    <row r="35" spans="1:35" x14ac:dyDescent="0.2">
      <c r="A35" s="3">
        <v>36617</v>
      </c>
      <c r="B35" s="3"/>
      <c r="C35" s="4">
        <v>2.9</v>
      </c>
      <c r="D35" s="4">
        <v>3.02</v>
      </c>
      <c r="E35" s="4">
        <v>3.18</v>
      </c>
      <c r="G35" s="19">
        <v>0.1182</v>
      </c>
      <c r="H35" s="19">
        <v>0.32029999999999997</v>
      </c>
      <c r="I35" s="19">
        <v>4.3999999999999997E-2</v>
      </c>
      <c r="J35" s="19">
        <v>0.20300000000000001</v>
      </c>
      <c r="L35" s="19">
        <f t="shared" si="34"/>
        <v>0.14872109589041096</v>
      </c>
      <c r="M35" s="19">
        <v>0</v>
      </c>
      <c r="N35" s="19">
        <f t="shared" si="35"/>
        <v>0.12514191780821918</v>
      </c>
      <c r="O35" s="19">
        <v>0</v>
      </c>
      <c r="P35" s="19"/>
      <c r="Q35" s="19">
        <f t="shared" si="20"/>
        <v>0.26692109589041096</v>
      </c>
      <c r="R35" s="19">
        <f t="shared" si="21"/>
        <v>0.32029999999999997</v>
      </c>
      <c r="S35" s="19">
        <f t="shared" si="22"/>
        <v>0.16914191780821919</v>
      </c>
      <c r="T35" s="19">
        <f t="shared" si="23"/>
        <v>0.20300000000000001</v>
      </c>
      <c r="U35" s="19"/>
      <c r="V35" s="19">
        <f t="shared" si="36"/>
        <v>5.0169999999999999E-2</v>
      </c>
      <c r="W35" s="19">
        <f t="shared" si="36"/>
        <v>5.2246000000000001E-2</v>
      </c>
      <c r="X35" s="6"/>
      <c r="Y35" s="19">
        <f t="shared" si="24"/>
        <v>3.2170910958904111</v>
      </c>
      <c r="Z35" s="19">
        <f t="shared" si="25"/>
        <v>3.27047</v>
      </c>
      <c r="AA35" s="19">
        <f t="shared" si="26"/>
        <v>3.2413879178082188</v>
      </c>
      <c r="AB35" s="19">
        <f t="shared" si="27"/>
        <v>3.2752459999999997</v>
      </c>
      <c r="AC35" s="19">
        <f t="shared" si="28"/>
        <v>3.18</v>
      </c>
      <c r="AE35" s="23">
        <f t="shared" si="29"/>
        <v>1.0116638666322046</v>
      </c>
      <c r="AF35" s="23">
        <f t="shared" si="30"/>
        <v>1.028449685534591</v>
      </c>
      <c r="AG35" s="23">
        <f t="shared" si="31"/>
        <v>1.0193043766692511</v>
      </c>
      <c r="AH35" s="23">
        <f t="shared" si="32"/>
        <v>1.0299515723270438</v>
      </c>
      <c r="AI35" s="23">
        <f t="shared" si="33"/>
        <v>1</v>
      </c>
    </row>
    <row r="36" spans="1:35" x14ac:dyDescent="0.2">
      <c r="A36" s="3">
        <v>36647</v>
      </c>
      <c r="B36" s="3"/>
      <c r="C36" s="4">
        <v>2.94</v>
      </c>
      <c r="D36" s="4">
        <v>3.03</v>
      </c>
      <c r="E36" s="4">
        <v>3.13</v>
      </c>
      <c r="G36" s="19">
        <v>0.1182</v>
      </c>
      <c r="H36" s="19">
        <v>0.32029999999999997</v>
      </c>
      <c r="I36" s="19">
        <v>4.3999999999999997E-2</v>
      </c>
      <c r="J36" s="19">
        <v>0.20300000000000001</v>
      </c>
      <c r="L36" s="19">
        <f t="shared" si="34"/>
        <v>0.14872109589041096</v>
      </c>
      <c r="M36" s="19">
        <v>0</v>
      </c>
      <c r="N36" s="19">
        <f t="shared" si="35"/>
        <v>0.12514191780821918</v>
      </c>
      <c r="O36" s="19">
        <v>0</v>
      </c>
      <c r="P36" s="19"/>
      <c r="Q36" s="19">
        <f t="shared" ref="Q36:T40" si="37">G36+L36</f>
        <v>0.26692109589041096</v>
      </c>
      <c r="R36" s="19">
        <f t="shared" si="37"/>
        <v>0.32029999999999997</v>
      </c>
      <c r="S36" s="19">
        <f t="shared" si="37"/>
        <v>0.16914191780821919</v>
      </c>
      <c r="T36" s="19">
        <f t="shared" si="37"/>
        <v>0.20300000000000001</v>
      </c>
      <c r="U36" s="19"/>
      <c r="V36" s="19">
        <f t="shared" ref="V36:W40" si="38">0.0173*C36</f>
        <v>5.0861999999999997E-2</v>
      </c>
      <c r="W36" s="19">
        <f t="shared" si="38"/>
        <v>5.2418999999999993E-2</v>
      </c>
      <c r="X36" s="6"/>
      <c r="Y36" s="19">
        <f t="shared" ref="Y36:Y42" si="39">$C36+Q36+V36</f>
        <v>3.257783095890411</v>
      </c>
      <c r="Z36" s="19">
        <f t="shared" ref="Z36:Z42" si="40">$C36+R36+V36</f>
        <v>3.3111619999999999</v>
      </c>
      <c r="AA36" s="19">
        <f t="shared" ref="AA36:AA42" si="41">$D36+S36+W36</f>
        <v>3.2515609178082188</v>
      </c>
      <c r="AB36" s="19">
        <f t="shared" ref="AB36:AB42" si="42">$D36+T36+W36</f>
        <v>3.2854189999999996</v>
      </c>
      <c r="AC36" s="19">
        <f t="shared" ref="AC36:AC42" si="43">E36</f>
        <v>3.13</v>
      </c>
      <c r="AE36" s="23">
        <f t="shared" ref="AE36:AI40" si="44">Y36/$AC36</f>
        <v>1.0408252702525276</v>
      </c>
      <c r="AF36" s="23">
        <f t="shared" si="44"/>
        <v>1.057879233226837</v>
      </c>
      <c r="AG36" s="23">
        <f t="shared" si="44"/>
        <v>1.0388373539323383</v>
      </c>
      <c r="AH36" s="23">
        <f t="shared" si="44"/>
        <v>1.0496546325878593</v>
      </c>
      <c r="AI36" s="23">
        <f t="shared" si="44"/>
        <v>1</v>
      </c>
    </row>
    <row r="37" spans="1:35" x14ac:dyDescent="0.2">
      <c r="A37" s="3">
        <v>36678</v>
      </c>
      <c r="B37" s="3"/>
      <c r="C37" s="4">
        <v>3.96</v>
      </c>
      <c r="D37" s="4">
        <v>4.3099999999999996</v>
      </c>
      <c r="E37" s="4">
        <v>4.45</v>
      </c>
      <c r="G37" s="19">
        <v>0.1182</v>
      </c>
      <c r="H37" s="19">
        <v>0.32029999999999997</v>
      </c>
      <c r="I37" s="19">
        <v>4.3999999999999997E-2</v>
      </c>
      <c r="J37" s="19">
        <v>0.20300000000000001</v>
      </c>
      <c r="L37" s="19">
        <f t="shared" si="34"/>
        <v>0.14872109589041096</v>
      </c>
      <c r="M37" s="19">
        <v>0</v>
      </c>
      <c r="N37" s="19">
        <f t="shared" si="35"/>
        <v>0.12514191780821918</v>
      </c>
      <c r="O37" s="19">
        <v>0</v>
      </c>
      <c r="P37" s="19"/>
      <c r="Q37" s="19">
        <f t="shared" si="37"/>
        <v>0.26692109589041096</v>
      </c>
      <c r="R37" s="19">
        <f t="shared" si="37"/>
        <v>0.32029999999999997</v>
      </c>
      <c r="S37" s="19">
        <f t="shared" si="37"/>
        <v>0.16914191780821919</v>
      </c>
      <c r="T37" s="19">
        <f t="shared" si="37"/>
        <v>0.20300000000000001</v>
      </c>
      <c r="U37" s="19"/>
      <c r="V37" s="19">
        <f t="shared" si="38"/>
        <v>6.8507999999999999E-2</v>
      </c>
      <c r="W37" s="19">
        <f t="shared" si="38"/>
        <v>7.456299999999999E-2</v>
      </c>
      <c r="X37" s="6"/>
      <c r="Y37" s="19">
        <f t="shared" si="39"/>
        <v>4.2954290958904107</v>
      </c>
      <c r="Z37" s="19">
        <f t="shared" si="40"/>
        <v>4.3488079999999991</v>
      </c>
      <c r="AA37" s="19">
        <f t="shared" si="41"/>
        <v>4.5537049178082194</v>
      </c>
      <c r="AB37" s="19">
        <f t="shared" si="42"/>
        <v>4.5875630000000003</v>
      </c>
      <c r="AC37" s="19">
        <f t="shared" si="43"/>
        <v>4.45</v>
      </c>
      <c r="AE37" s="23">
        <f t="shared" si="44"/>
        <v>0.9652649653686316</v>
      </c>
      <c r="AF37" s="23">
        <f t="shared" si="44"/>
        <v>0.9772602247191009</v>
      </c>
      <c r="AG37" s="23">
        <f t="shared" si="44"/>
        <v>1.0233044759119594</v>
      </c>
      <c r="AH37" s="23">
        <f t="shared" si="44"/>
        <v>1.0309130337078651</v>
      </c>
      <c r="AI37" s="23">
        <f t="shared" si="44"/>
        <v>1</v>
      </c>
    </row>
    <row r="38" spans="1:35" x14ac:dyDescent="0.2">
      <c r="A38" s="3">
        <v>36708</v>
      </c>
      <c r="B38" s="3"/>
      <c r="C38" s="4">
        <v>4.47</v>
      </c>
      <c r="D38" s="4">
        <v>4.92</v>
      </c>
      <c r="E38" s="4">
        <v>4.8899999999999997</v>
      </c>
      <c r="G38" s="19">
        <v>0.1182</v>
      </c>
      <c r="H38" s="19">
        <v>0.32029999999999997</v>
      </c>
      <c r="I38" s="19">
        <v>4.3999999999999997E-2</v>
      </c>
      <c r="J38" s="19">
        <v>0.20300000000000001</v>
      </c>
      <c r="L38" s="19">
        <f t="shared" si="34"/>
        <v>0.14872109589041096</v>
      </c>
      <c r="M38" s="19">
        <v>0</v>
      </c>
      <c r="N38" s="19">
        <f t="shared" si="35"/>
        <v>0.12514191780821918</v>
      </c>
      <c r="O38" s="19">
        <v>0</v>
      </c>
      <c r="P38" s="19"/>
      <c r="Q38" s="19">
        <f t="shared" si="37"/>
        <v>0.26692109589041096</v>
      </c>
      <c r="R38" s="19">
        <f t="shared" si="37"/>
        <v>0.32029999999999997</v>
      </c>
      <c r="S38" s="19">
        <f t="shared" si="37"/>
        <v>0.16914191780821919</v>
      </c>
      <c r="T38" s="19">
        <f t="shared" si="37"/>
        <v>0.20300000000000001</v>
      </c>
      <c r="U38" s="19"/>
      <c r="V38" s="19">
        <f t="shared" si="38"/>
        <v>7.7330999999999997E-2</v>
      </c>
      <c r="W38" s="19">
        <f t="shared" si="38"/>
        <v>8.5115999999999997E-2</v>
      </c>
      <c r="X38" s="6"/>
      <c r="Y38" s="19">
        <f t="shared" si="39"/>
        <v>4.8142520958904109</v>
      </c>
      <c r="Z38" s="19">
        <f t="shared" si="40"/>
        <v>4.8676309999999994</v>
      </c>
      <c r="AA38" s="19">
        <f t="shared" si="41"/>
        <v>5.1742579178082195</v>
      </c>
      <c r="AB38" s="19">
        <f t="shared" si="42"/>
        <v>5.2081160000000004</v>
      </c>
      <c r="AC38" s="19">
        <f t="shared" si="43"/>
        <v>4.8899999999999997</v>
      </c>
      <c r="AE38" s="23">
        <f t="shared" si="44"/>
        <v>0.98450963106143374</v>
      </c>
      <c r="AF38" s="23">
        <f t="shared" si="44"/>
        <v>0.99542556237218804</v>
      </c>
      <c r="AG38" s="23">
        <f t="shared" si="44"/>
        <v>1.0581304535395133</v>
      </c>
      <c r="AH38" s="23">
        <f t="shared" si="44"/>
        <v>1.0650543967280166</v>
      </c>
      <c r="AI38" s="23">
        <f t="shared" si="44"/>
        <v>1</v>
      </c>
    </row>
    <row r="39" spans="1:35" x14ac:dyDescent="0.2">
      <c r="A39" s="3">
        <v>36739</v>
      </c>
      <c r="B39" s="3"/>
      <c r="C39" s="4">
        <v>3.91</v>
      </c>
      <c r="D39" s="4">
        <v>4.49</v>
      </c>
      <c r="E39" s="4">
        <v>4.42</v>
      </c>
      <c r="G39" s="19">
        <v>0.1182</v>
      </c>
      <c r="H39" s="19">
        <v>0.32029999999999997</v>
      </c>
      <c r="I39" s="19">
        <v>4.3999999999999997E-2</v>
      </c>
      <c r="J39" s="19">
        <v>0.20300000000000001</v>
      </c>
      <c r="L39" s="19">
        <f t="shared" si="34"/>
        <v>0.14872109589041096</v>
      </c>
      <c r="M39" s="19">
        <v>0</v>
      </c>
      <c r="N39" s="19">
        <f t="shared" si="35"/>
        <v>0.12514191780821918</v>
      </c>
      <c r="O39" s="19">
        <v>0</v>
      </c>
      <c r="P39" s="19"/>
      <c r="Q39" s="19">
        <f t="shared" si="37"/>
        <v>0.26692109589041096</v>
      </c>
      <c r="R39" s="19">
        <f t="shared" si="37"/>
        <v>0.32029999999999997</v>
      </c>
      <c r="S39" s="19">
        <f t="shared" si="37"/>
        <v>0.16914191780821919</v>
      </c>
      <c r="T39" s="19">
        <f t="shared" si="37"/>
        <v>0.20300000000000001</v>
      </c>
      <c r="U39" s="19"/>
      <c r="V39" s="19">
        <f t="shared" si="38"/>
        <v>6.7642999999999995E-2</v>
      </c>
      <c r="W39" s="19">
        <f t="shared" si="38"/>
        <v>7.7676999999999996E-2</v>
      </c>
      <c r="X39" s="6"/>
      <c r="Y39" s="19">
        <f t="shared" si="39"/>
        <v>4.2445640958904116</v>
      </c>
      <c r="Z39" s="19">
        <f t="shared" si="40"/>
        <v>4.2979430000000001</v>
      </c>
      <c r="AA39" s="19">
        <f t="shared" si="41"/>
        <v>4.7368189178082201</v>
      </c>
      <c r="AB39" s="19">
        <f t="shared" si="42"/>
        <v>4.7706770000000009</v>
      </c>
      <c r="AC39" s="19">
        <f t="shared" si="43"/>
        <v>4.42</v>
      </c>
      <c r="AE39" s="23">
        <f t="shared" si="44"/>
        <v>0.96030861897973119</v>
      </c>
      <c r="AF39" s="23">
        <f t="shared" si="44"/>
        <v>0.97238529411764707</v>
      </c>
      <c r="AG39" s="23">
        <f t="shared" si="44"/>
        <v>1.071678488191905</v>
      </c>
      <c r="AH39" s="23">
        <f t="shared" si="44"/>
        <v>1.0793386877828057</v>
      </c>
      <c r="AI39" s="23">
        <f t="shared" si="44"/>
        <v>1</v>
      </c>
    </row>
    <row r="40" spans="1:35" x14ac:dyDescent="0.2">
      <c r="A40" s="3">
        <v>36770</v>
      </c>
      <c r="B40" s="3"/>
      <c r="C40" s="4">
        <v>5.25</v>
      </c>
      <c r="D40" s="4">
        <v>6.06</v>
      </c>
      <c r="E40" s="4">
        <v>5.95</v>
      </c>
      <c r="G40" s="19">
        <v>0.1182</v>
      </c>
      <c r="H40" s="19">
        <v>0.32029999999999997</v>
      </c>
      <c r="I40" s="19">
        <v>4.3999999999999997E-2</v>
      </c>
      <c r="J40" s="19">
        <v>0.20300000000000001</v>
      </c>
      <c r="L40" s="19">
        <f t="shared" si="34"/>
        <v>0.14872109589041096</v>
      </c>
      <c r="M40" s="19">
        <v>0</v>
      </c>
      <c r="N40" s="19">
        <f t="shared" si="35"/>
        <v>0.12514191780821918</v>
      </c>
      <c r="O40" s="19">
        <v>0</v>
      </c>
      <c r="P40" s="19"/>
      <c r="Q40" s="19">
        <f t="shared" si="37"/>
        <v>0.26692109589041096</v>
      </c>
      <c r="R40" s="19">
        <f t="shared" si="37"/>
        <v>0.32029999999999997</v>
      </c>
      <c r="S40" s="19">
        <f t="shared" si="37"/>
        <v>0.16914191780821919</v>
      </c>
      <c r="T40" s="19">
        <f t="shared" si="37"/>
        <v>0.20300000000000001</v>
      </c>
      <c r="U40" s="19"/>
      <c r="V40" s="19">
        <f t="shared" si="38"/>
        <v>9.0825000000000003E-2</v>
      </c>
      <c r="W40" s="19">
        <f t="shared" si="38"/>
        <v>0.10483799999999999</v>
      </c>
      <c r="X40" s="6"/>
      <c r="Y40" s="19">
        <f t="shared" si="39"/>
        <v>5.6077460958904108</v>
      </c>
      <c r="Z40" s="19">
        <f t="shared" si="40"/>
        <v>5.6611249999999993</v>
      </c>
      <c r="AA40" s="19">
        <f t="shared" si="41"/>
        <v>6.333979917808219</v>
      </c>
      <c r="AB40" s="19">
        <f t="shared" si="42"/>
        <v>6.3678379999999999</v>
      </c>
      <c r="AC40" s="19">
        <f t="shared" si="43"/>
        <v>5.95</v>
      </c>
      <c r="AE40" s="23">
        <f t="shared" si="44"/>
        <v>0.94247833544376647</v>
      </c>
      <c r="AF40" s="23">
        <f t="shared" si="44"/>
        <v>0.95144957983193268</v>
      </c>
      <c r="AG40" s="23">
        <f t="shared" si="44"/>
        <v>1.0645344399677679</v>
      </c>
      <c r="AH40" s="23">
        <f t="shared" si="44"/>
        <v>1.0702248739495799</v>
      </c>
      <c r="AI40" s="23">
        <f t="shared" si="44"/>
        <v>1</v>
      </c>
    </row>
    <row r="41" spans="1:35" x14ac:dyDescent="0.2">
      <c r="A41" s="3">
        <v>36800</v>
      </c>
      <c r="B41" s="3"/>
      <c r="C41" s="4">
        <v>5.3</v>
      </c>
      <c r="D41" s="4">
        <v>5.56</v>
      </c>
      <c r="E41" s="4">
        <v>5.91</v>
      </c>
      <c r="G41" s="19">
        <v>0.1182</v>
      </c>
      <c r="H41" s="19">
        <v>0.32029999999999997</v>
      </c>
      <c r="I41" s="19">
        <v>4.3999999999999997E-2</v>
      </c>
      <c r="J41" s="19">
        <v>0.20300000000000001</v>
      </c>
      <c r="L41" s="19">
        <f t="shared" si="34"/>
        <v>0.14872109589041096</v>
      </c>
      <c r="M41" s="19">
        <v>0</v>
      </c>
      <c r="N41" s="19">
        <f t="shared" si="35"/>
        <v>0.12514191780821918</v>
      </c>
      <c r="O41" s="19">
        <v>0</v>
      </c>
      <c r="P41" s="19"/>
      <c r="Q41" s="19">
        <f t="shared" ref="Q41:T42" si="45">G41+L41</f>
        <v>0.26692109589041096</v>
      </c>
      <c r="R41" s="19">
        <f t="shared" si="45"/>
        <v>0.32029999999999997</v>
      </c>
      <c r="S41" s="19">
        <f t="shared" si="45"/>
        <v>0.16914191780821919</v>
      </c>
      <c r="T41" s="19">
        <f t="shared" si="45"/>
        <v>0.20300000000000001</v>
      </c>
      <c r="U41" s="19"/>
      <c r="V41" s="19">
        <f>0.0173*C41</f>
        <v>9.1689999999999994E-2</v>
      </c>
      <c r="W41" s="19">
        <f>0.0173*D41</f>
        <v>9.6187999999999996E-2</v>
      </c>
      <c r="X41" s="6"/>
      <c r="Y41" s="19">
        <f t="shared" si="39"/>
        <v>5.6586110958904108</v>
      </c>
      <c r="Z41" s="19">
        <f t="shared" si="40"/>
        <v>5.7119899999999992</v>
      </c>
      <c r="AA41" s="19">
        <f t="shared" si="41"/>
        <v>5.8253299178082187</v>
      </c>
      <c r="AB41" s="19">
        <f t="shared" si="42"/>
        <v>5.8591879999999996</v>
      </c>
      <c r="AC41" s="19">
        <f t="shared" si="43"/>
        <v>5.91</v>
      </c>
      <c r="AE41" s="23">
        <f t="shared" ref="AE41:AI42" si="46">Y41/$AC41</f>
        <v>0.95746380641123696</v>
      </c>
      <c r="AF41" s="23">
        <f t="shared" si="46"/>
        <v>0.9664957698815565</v>
      </c>
      <c r="AG41" s="23">
        <f t="shared" si="46"/>
        <v>0.98567342094893717</v>
      </c>
      <c r="AH41" s="23">
        <f t="shared" si="46"/>
        <v>0.99140236886632815</v>
      </c>
      <c r="AI41" s="23">
        <f t="shared" si="46"/>
        <v>1</v>
      </c>
    </row>
    <row r="42" spans="1:35" x14ac:dyDescent="0.2">
      <c r="A42" s="3">
        <v>36831</v>
      </c>
      <c r="B42" s="3"/>
      <c r="C42" s="4">
        <v>5.12</v>
      </c>
      <c r="D42" s="4">
        <v>5.21</v>
      </c>
      <c r="E42" s="4">
        <v>5.34</v>
      </c>
      <c r="G42" s="19">
        <v>0.1182</v>
      </c>
      <c r="H42" s="19">
        <v>0.32029999999999997</v>
      </c>
      <c r="I42" s="19">
        <v>4.3999999999999997E-2</v>
      </c>
      <c r="J42" s="19">
        <v>0.20300000000000001</v>
      </c>
      <c r="L42" s="19">
        <f t="shared" si="34"/>
        <v>0.14872109589041096</v>
      </c>
      <c r="M42" s="19">
        <v>0</v>
      </c>
      <c r="N42" s="19">
        <f t="shared" si="35"/>
        <v>0.12514191780821918</v>
      </c>
      <c r="O42" s="19">
        <v>0</v>
      </c>
      <c r="P42" s="19"/>
      <c r="Q42" s="19">
        <f t="shared" si="45"/>
        <v>0.26692109589041096</v>
      </c>
      <c r="R42" s="19">
        <f t="shared" si="45"/>
        <v>0.32029999999999997</v>
      </c>
      <c r="S42" s="19">
        <f t="shared" si="45"/>
        <v>0.16914191780821919</v>
      </c>
      <c r="T42" s="19">
        <f t="shared" si="45"/>
        <v>0.20300000000000001</v>
      </c>
      <c r="U42" s="19"/>
      <c r="V42" s="19">
        <f>0.0173*C42</f>
        <v>8.8576000000000002E-2</v>
      </c>
      <c r="W42" s="19">
        <f>0.0173*D42</f>
        <v>9.0132999999999991E-2</v>
      </c>
      <c r="X42" s="6"/>
      <c r="Y42" s="19">
        <f t="shared" si="39"/>
        <v>5.475497095890411</v>
      </c>
      <c r="Z42" s="19">
        <f t="shared" si="40"/>
        <v>5.5288759999999995</v>
      </c>
      <c r="AA42" s="19">
        <f t="shared" si="41"/>
        <v>5.4692749178082192</v>
      </c>
      <c r="AB42" s="19">
        <f t="shared" si="42"/>
        <v>5.5031330000000001</v>
      </c>
      <c r="AC42" s="19">
        <f t="shared" si="43"/>
        <v>5.34</v>
      </c>
      <c r="AE42" s="23">
        <f t="shared" si="46"/>
        <v>1.025373987994459</v>
      </c>
      <c r="AF42" s="23">
        <f t="shared" si="46"/>
        <v>1.0353700374531833</v>
      </c>
      <c r="AG42" s="23">
        <f t="shared" si="46"/>
        <v>1.0242087861064082</v>
      </c>
      <c r="AH42" s="23">
        <f t="shared" si="46"/>
        <v>1.0305492509363297</v>
      </c>
      <c r="AI42" s="23">
        <f t="shared" si="46"/>
        <v>1</v>
      </c>
    </row>
    <row r="43" spans="1:35" x14ac:dyDescent="0.2">
      <c r="A43" s="3"/>
      <c r="B43" s="3"/>
      <c r="C43" s="4"/>
      <c r="D43" s="4"/>
      <c r="E43" s="4"/>
      <c r="G43" s="19"/>
      <c r="H43" s="19"/>
      <c r="I43" s="19"/>
      <c r="J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6"/>
      <c r="Y43" s="19"/>
      <c r="Z43" s="19"/>
      <c r="AA43" s="19"/>
      <c r="AB43" s="19"/>
      <c r="AC43" s="19"/>
      <c r="AE43" s="23"/>
      <c r="AF43" s="23"/>
      <c r="AG43" s="23"/>
      <c r="AH43" s="23"/>
      <c r="AI43" s="23"/>
    </row>
    <row r="44" spans="1:35" x14ac:dyDescent="0.2">
      <c r="A44" s="3"/>
      <c r="B44" s="3"/>
      <c r="C44" s="4"/>
      <c r="D44" s="4"/>
      <c r="E44" s="4"/>
      <c r="G44" s="27"/>
      <c r="Q44" s="27">
        <f>Q51+V51</f>
        <v>0.29001281813994356</v>
      </c>
      <c r="R44" s="27">
        <f>R51+V51</f>
        <v>0.3412694391445098</v>
      </c>
      <c r="S44" s="27">
        <f>S51+W51</f>
        <v>0.19468996759513321</v>
      </c>
      <c r="T44" s="27">
        <f>T51+W51</f>
        <v>0.22671809544901453</v>
      </c>
      <c r="V44" s="27"/>
      <c r="W44" s="27"/>
      <c r="X44" s="6"/>
    </row>
    <row r="45" spans="1:35" x14ac:dyDescent="0.2">
      <c r="A45" s="3" t="s">
        <v>31</v>
      </c>
      <c r="B45" s="3"/>
      <c r="C45" s="4">
        <f>AVERAGE(C18:C29)</f>
        <v>2.1557339895357628</v>
      </c>
      <c r="D45" s="4">
        <f>AVERAGE(D18:D29)</f>
        <v>2.2805442426884075</v>
      </c>
      <c r="E45" s="4">
        <f>AVERAGE(E18:E29)</f>
        <v>2.4725044107303833</v>
      </c>
      <c r="G45" s="4">
        <f>AVERAGE(G18:G29)</f>
        <v>0.11806666666666667</v>
      </c>
      <c r="H45" s="4">
        <f>AVERAGE(H18:H29)</f>
        <v>0.31490000000000001</v>
      </c>
      <c r="I45" s="4">
        <f>AVERAGE(I18:I29)</f>
        <v>4.2866666666666685E-2</v>
      </c>
      <c r="J45" s="4">
        <f>AVERAGE(J18:J29)</f>
        <v>0.19540000000000002</v>
      </c>
      <c r="L45" s="4">
        <f>AVERAGE(L18:L29)</f>
        <v>0.14445205479452058</v>
      </c>
      <c r="M45" s="4">
        <f>AVERAGE(M18:M29)</f>
        <v>0</v>
      </c>
      <c r="N45" s="4">
        <f>AVERAGE(N18:N29)</f>
        <v>0.12001260273972604</v>
      </c>
      <c r="O45" s="4">
        <f>AVERAGE(O18:O29)</f>
        <v>0</v>
      </c>
      <c r="P45" s="4"/>
      <c r="Q45" s="4">
        <f>AVERAGE(Q18:Q29)</f>
        <v>0.26251872146118715</v>
      </c>
      <c r="R45" s="4">
        <f>AVERAGE(R18:R29)</f>
        <v>0.31490000000000001</v>
      </c>
      <c r="S45" s="4">
        <f>AVERAGE(S18:S29)</f>
        <v>0.16287926940639269</v>
      </c>
      <c r="T45" s="4">
        <f>AVERAGE(T18:T29)</f>
        <v>0.19540000000000002</v>
      </c>
      <c r="U45" s="4"/>
      <c r="V45" s="4">
        <f>AVERAGE(V18:V29)</f>
        <v>3.7294198018968695E-2</v>
      </c>
      <c r="W45" s="4">
        <f>AVERAGE(W18:W29)</f>
        <v>3.9453415398509446E-2</v>
      </c>
      <c r="X45" s="6"/>
      <c r="Y45" s="4">
        <f>AVERAGE(Y18:Y29)</f>
        <v>2.455546909015919</v>
      </c>
      <c r="Z45" s="22">
        <f>AVERAGE(Z18:Z29)</f>
        <v>2.5079281875547319</v>
      </c>
      <c r="AA45" s="4">
        <f>AVERAGE(AA18:AA29)</f>
        <v>2.4828769274933093</v>
      </c>
      <c r="AB45" s="22">
        <f>AVERAGE(AB18:AB29)</f>
        <v>2.5153976580869171</v>
      </c>
      <c r="AC45" s="22">
        <f>AVERAGE(AC18:AC29)</f>
        <v>2.4725044107303833</v>
      </c>
      <c r="AE45" s="21">
        <f>AVERAGE(AE10:AE29)</f>
        <v>0.9748097364920667</v>
      </c>
      <c r="AF45" s="21">
        <f>AVERAGE(AF10:AF29)</f>
        <v>0.99631379492517935</v>
      </c>
      <c r="AG45" s="21">
        <f>AVERAGE(AG10:AG29)</f>
        <v>1.0148133530185042</v>
      </c>
      <c r="AH45" s="21">
        <f>AVERAGE(AH10:AH29)</f>
        <v>1.02822059922797</v>
      </c>
      <c r="AI45" s="21">
        <f>AVERAGE(AI10:AI31)</f>
        <v>1</v>
      </c>
    </row>
    <row r="46" spans="1:35" x14ac:dyDescent="0.2">
      <c r="A46" s="3" t="s">
        <v>18</v>
      </c>
      <c r="B46" s="3"/>
      <c r="C46" s="16">
        <f>$E45-C45</f>
        <v>0.31677042119462051</v>
      </c>
      <c r="D46" s="16">
        <f>$E45-D45</f>
        <v>0.1919601680419758</v>
      </c>
      <c r="E46" s="16">
        <f>$E45-E45</f>
        <v>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6">
        <f>$E45-Y45</f>
        <v>1.6957501714464307E-2</v>
      </c>
      <c r="Z46" s="16">
        <f>$E45-Z45</f>
        <v>-3.5423776824348607E-2</v>
      </c>
      <c r="AA46" s="16">
        <f>$E45-AA45</f>
        <v>-1.0372516762926054E-2</v>
      </c>
      <c r="AB46" s="16">
        <f>$E45-AB45</f>
        <v>-4.289324735653377E-2</v>
      </c>
      <c r="AC46" s="16">
        <f>$E45-AC45</f>
        <v>0</v>
      </c>
      <c r="AD46" s="2"/>
      <c r="AE46" s="2"/>
      <c r="AF46" s="2"/>
      <c r="AG46" s="2"/>
      <c r="AH46" s="2"/>
      <c r="AI46" s="2"/>
    </row>
    <row r="47" spans="1:35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">
      <c r="A48" s="3" t="s">
        <v>30</v>
      </c>
      <c r="B48" s="3"/>
      <c r="C48" s="4">
        <f>AVERAGE(C12:C35)</f>
        <v>2.1738332646091512</v>
      </c>
      <c r="D48" s="4">
        <f t="shared" ref="D48:AC48" si="47">AVERAGE(D12:D35)</f>
        <v>2.3377914214885034</v>
      </c>
      <c r="E48" s="4">
        <f t="shared" si="47"/>
        <v>2.4920738726684761</v>
      </c>
      <c r="G48" s="4">
        <f t="shared" si="47"/>
        <v>0.1172333333333333</v>
      </c>
      <c r="H48" s="4">
        <f t="shared" si="47"/>
        <v>0.31311666666666654</v>
      </c>
      <c r="I48" s="4">
        <f t="shared" si="47"/>
        <v>4.2783333333333347E-2</v>
      </c>
      <c r="J48" s="4">
        <f t="shared" si="47"/>
        <v>0.19468333333333332</v>
      </c>
      <c r="L48" s="4">
        <f t="shared" si="47"/>
        <v>0.14377315068493154</v>
      </c>
      <c r="M48" s="4">
        <f t="shared" si="47"/>
        <v>0</v>
      </c>
      <c r="N48" s="4">
        <f t="shared" si="47"/>
        <v>0.11934794520547952</v>
      </c>
      <c r="O48" s="4">
        <f t="shared" si="47"/>
        <v>0</v>
      </c>
      <c r="P48" s="4"/>
      <c r="Q48" s="4">
        <f t="shared" si="47"/>
        <v>0.26100648401826482</v>
      </c>
      <c r="R48" s="4">
        <f t="shared" si="47"/>
        <v>0.31311666666666654</v>
      </c>
      <c r="S48" s="4">
        <f t="shared" si="47"/>
        <v>0.16213127853881282</v>
      </c>
      <c r="T48" s="4">
        <f t="shared" si="47"/>
        <v>0.19468333333333332</v>
      </c>
      <c r="U48" s="4"/>
      <c r="V48" s="4">
        <f t="shared" si="47"/>
        <v>3.7607315477738316E-2</v>
      </c>
      <c r="W48" s="4">
        <f t="shared" si="47"/>
        <v>4.044379159175112E-2</v>
      </c>
      <c r="X48" s="6"/>
      <c r="Y48" s="4">
        <f t="shared" si="47"/>
        <v>2.4724470641051544</v>
      </c>
      <c r="Z48" s="22">
        <f t="shared" si="47"/>
        <v>2.5245572467535569</v>
      </c>
      <c r="AA48" s="4">
        <f t="shared" si="47"/>
        <v>2.5403664916190682</v>
      </c>
      <c r="AB48" s="22">
        <f t="shared" si="47"/>
        <v>2.5729185464135882</v>
      </c>
      <c r="AC48" s="22">
        <f t="shared" si="47"/>
        <v>2.4920738726684761</v>
      </c>
      <c r="AE48" s="21">
        <f>AVERAGE(AE12:AE35)</f>
        <v>0.99153782303151905</v>
      </c>
      <c r="AF48" s="21">
        <f>AVERAGE(AF12:AF35)</f>
        <v>1.0127656704463261</v>
      </c>
      <c r="AG48" s="21">
        <f>AVERAGE(AG12:AG35)</f>
        <v>1.0195263443745162</v>
      </c>
      <c r="AH48" s="21">
        <f>AVERAGE(AH12:AH35)</f>
        <v>1.0327834997631011</v>
      </c>
      <c r="AI48" s="21">
        <f>AVERAGE(AI12:AI35)</f>
        <v>1</v>
      </c>
    </row>
    <row r="49" spans="1:35" x14ac:dyDescent="0.2">
      <c r="A49" s="3" t="s">
        <v>18</v>
      </c>
      <c r="B49" s="3"/>
      <c r="C49" s="16">
        <f>$E48-C48</f>
        <v>0.31824060805932497</v>
      </c>
      <c r="D49" s="16">
        <f>$E48-D48</f>
        <v>0.15428245117997275</v>
      </c>
      <c r="E49" s="16">
        <f>$E48-E48</f>
        <v>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6">
        <f>$E48-Y48</f>
        <v>1.9626808563321774E-2</v>
      </c>
      <c r="Z49" s="16">
        <f>$E48-Z48</f>
        <v>-3.248337408508073E-2</v>
      </c>
      <c r="AA49" s="16">
        <f>$E48-AA48</f>
        <v>-4.8292618950592114E-2</v>
      </c>
      <c r="AB49" s="16">
        <f>$E48-AB48</f>
        <v>-8.0844673745112061E-2</v>
      </c>
      <c r="AC49" s="16">
        <f>$E48-AC48</f>
        <v>0</v>
      </c>
      <c r="AD49" s="2"/>
      <c r="AE49" s="2"/>
      <c r="AF49" s="2"/>
      <c r="AG49" s="2"/>
      <c r="AH49" s="2"/>
      <c r="AI49" s="2"/>
    </row>
    <row r="50" spans="1:35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">
      <c r="A51" s="3" t="s">
        <v>32</v>
      </c>
      <c r="B51" s="3"/>
      <c r="C51" s="4">
        <f>AVERAGE(C12:C23)</f>
        <v>1.923088967890741</v>
      </c>
      <c r="D51" s="4">
        <f t="shared" ref="D51:AI51" si="48">AVERAGE(D12:D23)</f>
        <v>2.1050922224863871</v>
      </c>
      <c r="E51" s="4">
        <f t="shared" si="48"/>
        <v>2.2927117785259861</v>
      </c>
      <c r="G51" s="4">
        <f t="shared" si="48"/>
        <v>0.11586666666666669</v>
      </c>
      <c r="H51" s="4">
        <f t="shared" si="48"/>
        <v>0.308</v>
      </c>
      <c r="I51" s="4">
        <f t="shared" si="48"/>
        <v>4.2166666666666679E-2</v>
      </c>
      <c r="J51" s="4">
        <f t="shared" si="48"/>
        <v>0.19030000000000002</v>
      </c>
      <c r="L51" s="4">
        <f t="shared" si="48"/>
        <v>0.14087671232876717</v>
      </c>
      <c r="M51" s="4">
        <f t="shared" si="48"/>
        <v>0</v>
      </c>
      <c r="N51" s="4">
        <f t="shared" si="48"/>
        <v>0.11610520547945208</v>
      </c>
      <c r="O51" s="4">
        <f t="shared" si="48"/>
        <v>0</v>
      </c>
      <c r="P51" s="4"/>
      <c r="Q51" s="4">
        <f t="shared" si="48"/>
        <v>0.25674337899543376</v>
      </c>
      <c r="R51" s="4">
        <f t="shared" si="48"/>
        <v>0.308</v>
      </c>
      <c r="S51" s="4">
        <f t="shared" si="48"/>
        <v>0.15827187214611871</v>
      </c>
      <c r="T51" s="4">
        <f t="shared" si="48"/>
        <v>0.19030000000000002</v>
      </c>
      <c r="U51" s="4"/>
      <c r="V51" s="4">
        <f t="shared" si="48"/>
        <v>3.3269439144509819E-2</v>
      </c>
      <c r="W51" s="4">
        <f t="shared" si="48"/>
        <v>3.6418095449014504E-2</v>
      </c>
      <c r="X51" s="6"/>
      <c r="Y51" s="4">
        <f t="shared" si="48"/>
        <v>2.2131017860306845</v>
      </c>
      <c r="Z51" s="4">
        <f t="shared" si="48"/>
        <v>2.2643584070352509</v>
      </c>
      <c r="AA51" s="4">
        <f t="shared" si="48"/>
        <v>2.2997821900815203</v>
      </c>
      <c r="AB51" s="4">
        <f t="shared" si="48"/>
        <v>2.3318103179354015</v>
      </c>
      <c r="AC51" s="4">
        <f t="shared" si="48"/>
        <v>2.2927117785259861</v>
      </c>
      <c r="AE51" s="4">
        <f t="shared" si="48"/>
        <v>0.96691910416660543</v>
      </c>
      <c r="AF51" s="4">
        <f t="shared" si="48"/>
        <v>0.98953173878506451</v>
      </c>
      <c r="AG51" s="4">
        <f t="shared" si="48"/>
        <v>1.0050028257245964</v>
      </c>
      <c r="AH51" s="4">
        <f t="shared" si="48"/>
        <v>1.0191260385353249</v>
      </c>
      <c r="AI51" s="4">
        <f t="shared" si="48"/>
        <v>1</v>
      </c>
    </row>
    <row r="52" spans="1:35" x14ac:dyDescent="0.2">
      <c r="A52" s="3" t="s">
        <v>18</v>
      </c>
      <c r="B52" s="3"/>
      <c r="C52" s="16">
        <f>$E51-C51</f>
        <v>0.36962281063524505</v>
      </c>
      <c r="D52" s="16">
        <f>$E51-D51</f>
        <v>0.18761955603959901</v>
      </c>
      <c r="E52" s="16">
        <f>$E51-E51</f>
        <v>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6">
        <f>$E51-Y51</f>
        <v>7.960999249530154E-2</v>
      </c>
      <c r="Z52" s="16">
        <f>$E51-Z51</f>
        <v>2.8353371490735135E-2</v>
      </c>
      <c r="AA52" s="16">
        <f>$E51-AA51</f>
        <v>-7.0704115555342284E-3</v>
      </c>
      <c r="AB52" s="16">
        <f>$E51-AB51</f>
        <v>-3.9098539409415434E-2</v>
      </c>
      <c r="AC52" s="16">
        <f>$E51-AC51</f>
        <v>0</v>
      </c>
      <c r="AD52" s="2"/>
      <c r="AE52" s="2"/>
      <c r="AF52" s="2"/>
      <c r="AG52" s="2"/>
      <c r="AH52" s="2"/>
      <c r="AI52" s="2"/>
    </row>
    <row r="53" spans="1:35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">
      <c r="A54" s="3" t="s">
        <v>34</v>
      </c>
      <c r="B54" s="3"/>
      <c r="C54" s="4">
        <f>AVERAGE(C29:C40)</f>
        <v>3.1870178571428571</v>
      </c>
      <c r="D54" s="4">
        <f t="shared" ref="D54:AI54" si="49">AVERAGE(D29:D40)</f>
        <v>3.4433214285714286</v>
      </c>
      <c r="E54" s="4">
        <f t="shared" si="49"/>
        <v>3.5121488095238096</v>
      </c>
      <c r="G54" s="4">
        <f t="shared" si="49"/>
        <v>0.11835000000000001</v>
      </c>
      <c r="H54" s="4">
        <f t="shared" si="49"/>
        <v>0.319525</v>
      </c>
      <c r="I54" s="4">
        <f t="shared" si="49"/>
        <v>4.3774999999999988E-2</v>
      </c>
      <c r="J54" s="4">
        <f t="shared" si="49"/>
        <v>0.20152499999999998</v>
      </c>
      <c r="L54" s="4">
        <f t="shared" si="49"/>
        <v>0.14795178082191784</v>
      </c>
      <c r="M54" s="4">
        <f t="shared" si="49"/>
        <v>0</v>
      </c>
      <c r="N54" s="4">
        <f t="shared" si="49"/>
        <v>0.12418520547945204</v>
      </c>
      <c r="O54" s="4">
        <f t="shared" si="49"/>
        <v>0</v>
      </c>
      <c r="P54" s="4"/>
      <c r="Q54" s="4">
        <f t="shared" si="49"/>
        <v>0.26630178082191786</v>
      </c>
      <c r="R54" s="4">
        <f t="shared" si="49"/>
        <v>0.319525</v>
      </c>
      <c r="S54" s="4">
        <f t="shared" si="49"/>
        <v>0.16796020547945209</v>
      </c>
      <c r="T54" s="4">
        <f t="shared" si="49"/>
        <v>0.20152499999999998</v>
      </c>
      <c r="U54" s="4"/>
      <c r="V54" s="4">
        <f t="shared" si="49"/>
        <v>5.5135408928571439E-2</v>
      </c>
      <c r="W54" s="4">
        <f t="shared" si="49"/>
        <v>5.9569460714285712E-2</v>
      </c>
      <c r="X54" s="6"/>
      <c r="Y54" s="4">
        <f t="shared" si="49"/>
        <v>3.5084550468933462</v>
      </c>
      <c r="Z54" s="4">
        <f t="shared" si="49"/>
        <v>3.5616782660714286</v>
      </c>
      <c r="AA54" s="4">
        <f t="shared" si="49"/>
        <v>3.6708510947651667</v>
      </c>
      <c r="AB54" s="4">
        <f t="shared" si="49"/>
        <v>3.704415889285714</v>
      </c>
      <c r="AC54" s="4">
        <f t="shared" si="49"/>
        <v>3.5121488095238096</v>
      </c>
      <c r="AE54" s="4">
        <f t="shared" si="49"/>
        <v>1.0101700228213006</v>
      </c>
      <c r="AF54" s="4">
        <f t="shared" si="49"/>
        <v>1.026606742295485</v>
      </c>
      <c r="AG54" s="4">
        <f t="shared" si="49"/>
        <v>1.043623928927867</v>
      </c>
      <c r="AH54" s="4">
        <f t="shared" si="49"/>
        <v>1.0539796329655748</v>
      </c>
      <c r="AI54" s="4">
        <f t="shared" si="49"/>
        <v>1</v>
      </c>
    </row>
    <row r="55" spans="1:35" x14ac:dyDescent="0.2">
      <c r="A55" s="3" t="s">
        <v>18</v>
      </c>
      <c r="B55" s="3"/>
      <c r="C55" s="16">
        <f>$E54-C54</f>
        <v>0.32513095238095246</v>
      </c>
      <c r="D55" s="16">
        <f>$E54-D54</f>
        <v>6.8827380952380945E-2</v>
      </c>
      <c r="E55" s="16">
        <f>$E54-E54</f>
        <v>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6">
        <f>$E54-Y54</f>
        <v>3.693762630463393E-3</v>
      </c>
      <c r="Z55" s="16">
        <f>$E54-Z54</f>
        <v>-4.9529456547618977E-2</v>
      </c>
      <c r="AA55" s="16">
        <f>$E54-AA54</f>
        <v>-0.1587022852413571</v>
      </c>
      <c r="AB55" s="16">
        <f>$E54-AB54</f>
        <v>-0.19226707976190438</v>
      </c>
      <c r="AC55" s="16">
        <f>$E54-AC54</f>
        <v>0</v>
      </c>
      <c r="AD55" s="2"/>
      <c r="AE55" s="2"/>
      <c r="AF55" s="2"/>
      <c r="AG55" s="2"/>
      <c r="AH55" s="2"/>
      <c r="AI55" s="2"/>
    </row>
    <row r="56" spans="1:35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">
      <c r="A57" s="9" t="s">
        <v>35</v>
      </c>
      <c r="C57" s="4">
        <f>AVERAGE(C31:C42)</f>
        <v>3.6185158730158729</v>
      </c>
      <c r="D57" s="4">
        <f>AVERAGE(D31:D42)</f>
        <v>3.8782142857142863</v>
      </c>
      <c r="E57" s="4">
        <f>AVERAGE(E31:E42)</f>
        <v>3.9578650793650794</v>
      </c>
      <c r="F57" s="2"/>
      <c r="G57" s="4">
        <f>AVERAGE(G31:G42)</f>
        <v>0.11825000000000001</v>
      </c>
      <c r="H57" s="4">
        <f>AVERAGE(H31:H42)</f>
        <v>0.32004166666666667</v>
      </c>
      <c r="I57" s="4">
        <f>AVERAGE(I31:I42)</f>
        <v>4.3924999999999992E-2</v>
      </c>
      <c r="J57" s="4">
        <f>AVERAGE(J31:J42)</f>
        <v>0.20250833333333332</v>
      </c>
      <c r="K57" s="2"/>
      <c r="L57" s="4">
        <f>AVERAGE(L31:L42)</f>
        <v>0.14846465753424662</v>
      </c>
      <c r="M57" s="4">
        <f>AVERAGE(M31:M42)</f>
        <v>0</v>
      </c>
      <c r="N57" s="4">
        <f>AVERAGE(N31:N42)</f>
        <v>0.12482301369863012</v>
      </c>
      <c r="O57" s="4">
        <f>AVERAGE(O31:O42)</f>
        <v>0</v>
      </c>
      <c r="P57" s="2"/>
      <c r="Q57" s="4">
        <f>AVERAGE(Q31:Q42)</f>
        <v>0.26671465753424661</v>
      </c>
      <c r="R57" s="4">
        <f>AVERAGE(R31:R42)</f>
        <v>0.32004166666666667</v>
      </c>
      <c r="S57" s="4">
        <f>AVERAGE(S31:S42)</f>
        <v>0.16874801369863013</v>
      </c>
      <c r="T57" s="4">
        <f>AVERAGE(T31:T42)</f>
        <v>0.20250833333333332</v>
      </c>
      <c r="U57" s="2"/>
      <c r="V57" s="4">
        <f>AVERAGE(V31:V42)</f>
        <v>6.2600324603174606E-2</v>
      </c>
      <c r="W57" s="4">
        <f>AVERAGE(W31:W42)</f>
        <v>6.7093107142857142E-2</v>
      </c>
      <c r="X57" s="2"/>
      <c r="Y57" s="4">
        <f>AVERAGE(Y31:Y42)</f>
        <v>3.9478308551532937</v>
      </c>
      <c r="Z57" s="4">
        <f>AVERAGE(Z31:Z42)</f>
        <v>4.0011578642857133</v>
      </c>
      <c r="AA57" s="4">
        <f>AVERAGE(AA31:AA42)</f>
        <v>4.1140554065557735</v>
      </c>
      <c r="AB57" s="4">
        <f>AVERAGE(AB31:AB42)</f>
        <v>4.1478157261904753</v>
      </c>
      <c r="AC57" s="4">
        <f>AVERAGE(AC31:AC42)</f>
        <v>3.9578650793650794</v>
      </c>
      <c r="AD57" s="2"/>
      <c r="AE57" s="2"/>
      <c r="AF57" s="2"/>
      <c r="AG57" s="2"/>
      <c r="AH57" s="2"/>
      <c r="AI57" s="2"/>
    </row>
    <row r="58" spans="1:35" x14ac:dyDescent="0.2">
      <c r="A58" s="3" t="s">
        <v>18</v>
      </c>
      <c r="C58" s="16">
        <f>$E57-C57</f>
        <v>0.33934920634920651</v>
      </c>
      <c r="D58" s="16">
        <f>$E57-D57</f>
        <v>7.9650793650793084E-2</v>
      </c>
      <c r="E58" s="16">
        <f>$E57-E57</f>
        <v>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6">
        <f>$E57-Y57</f>
        <v>1.0034224211785681E-2</v>
      </c>
      <c r="Z58" s="16">
        <f>$E57-Z57</f>
        <v>-4.3292784920633931E-2</v>
      </c>
      <c r="AA58" s="16">
        <f>$E57-AA57</f>
        <v>-0.15619032719069414</v>
      </c>
      <c r="AB58" s="16">
        <f>$E57-AB57</f>
        <v>-0.18995064682539597</v>
      </c>
      <c r="AC58" s="16">
        <f>$E57-AC57</f>
        <v>0</v>
      </c>
      <c r="AD58" s="2"/>
      <c r="AE58" s="2"/>
      <c r="AF58" s="2"/>
      <c r="AG58" s="2"/>
      <c r="AH58" s="2"/>
      <c r="AI58" s="2"/>
    </row>
    <row r="59" spans="1:35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3:35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3:35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3:35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3:35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3:35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3:35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3:35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3:35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3:35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3:35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3:35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3:35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3:35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3:35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3:35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3:35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3:35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3:35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3:35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3:35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3:35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3:35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3:35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3:35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3:35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3:35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3:35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3:35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3:35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3:35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3:35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Figure 1</vt:lpstr>
    </vt:vector>
  </TitlesOfParts>
  <Company>Crossborder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McGuire</dc:creator>
  <cp:lastModifiedBy>Felienne</cp:lastModifiedBy>
  <cp:lastPrinted>2000-05-16T17:54:26Z</cp:lastPrinted>
  <dcterms:created xsi:type="dcterms:W3CDTF">1999-10-27T16:21:20Z</dcterms:created>
  <dcterms:modified xsi:type="dcterms:W3CDTF">2014-09-04T13:32:31Z</dcterms:modified>
</cp:coreProperties>
</file>