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definedNames>
    <definedName name="ZA0" localSheetId="0">"Crystal Ball Data : Ver. 5.0"</definedName>
    <definedName name="ZA0A" localSheetId="0">7+106</definedName>
    <definedName name="ZA0C" localSheetId="0">0+0</definedName>
    <definedName name="ZA0D" localSheetId="0">0+0</definedName>
    <definedName name="ZA0F" localSheetId="0">5+106</definedName>
    <definedName name="ZA0T" localSheetId="0">7571069+0</definedName>
    <definedName name="_ZA100" localSheetId="0">Sheet1!$D$8+"aJanuary sales"+553+1900000+80000</definedName>
    <definedName name="_ZA101" localSheetId="0">Sheet1!$E$8+"aFebruary sales"+553+1800000+80000</definedName>
    <definedName name="_ZA102" localSheetId="0">Sheet1!$F$8+"aMarch sales"+553+2000000+100000</definedName>
    <definedName name="_ZA103" localSheetId="0">Sheet1!$G$8+"aApril sales"+553+2250000+125000</definedName>
    <definedName name="_ZA104" localSheetId="0">Sheet1!$H$8+"aMay sales"+553+2000000+120000</definedName>
    <definedName name="_ZA105" localSheetId="0">Sheet1!$I$8+"aJune sales"+553+2500000+90000</definedName>
    <definedName name="_ZA106" localSheetId="0">Sheet1!$J$8+"aJuly sales"+553+2700000+70000</definedName>
    <definedName name="_ZF100" localSheetId="0">Sheet1!$F$23+"March's cash balance"+"$"+553+553+411+57+18+342+477+4+3+"-"+"+"+2.6+50+2+4+95+11357.4484375+5</definedName>
    <definedName name="_ZF101" localSheetId="0">Sheet1!$I$23+"June's cash balance"+"$"+553+553+411+72+40+357+499+4+3+"-"+"+"+2.6+50+2+4+95+11243.426419681+5</definedName>
    <definedName name="_ZF104" localSheetId="0">Sheet1!$B$32+"Maximum loan amount"+"$"+553+553+409+117+106+402+565+4+3+"-"+"+"+2.6+50+2+4+95+23857.4484375+5</definedName>
    <definedName name="_ZF105" localSheetId="0">Sheet1!$G$27+"April Loan Amount"+"$"+553+553+1433+-3+520+282+979+4+3+"-"+"+"+2.6+50+2+4+95+0+5</definedName>
    <definedName name="_ZF106" localSheetId="0">Sheet1!$I$27+"June Loan Amount"+"$"+553+553+409+397+162+682+621+4+3+"-"+"+"+2.6+50+1+4+95+12787.2375180666+5</definedName>
  </definedNames>
  <calcPr calcId="152511"/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D10" i="1"/>
  <c r="D11" i="1"/>
  <c r="D12" i="1"/>
  <c r="D23" i="1" s="1"/>
  <c r="D18" i="1"/>
  <c r="D20" i="1" s="1"/>
  <c r="E18" i="1"/>
  <c r="E20" i="1" s="1"/>
  <c r="F18" i="1"/>
  <c r="G18" i="1"/>
  <c r="G20" i="1" s="1"/>
  <c r="H18" i="1"/>
  <c r="I18" i="1"/>
  <c r="I20" i="1" s="1"/>
  <c r="B20" i="1"/>
  <c r="C20" i="1"/>
  <c r="F20" i="1"/>
  <c r="H20" i="1"/>
  <c r="J20" i="1"/>
  <c r="C24" i="1"/>
  <c r="C28" i="1"/>
  <c r="D28" i="1"/>
  <c r="D19" i="1" s="1"/>
  <c r="D24" i="1" l="1"/>
  <c r="D27" i="1" s="1"/>
  <c r="E11" i="1"/>
  <c r="E10" i="1" l="1"/>
  <c r="E12" i="1" s="1"/>
  <c r="E23" i="1" s="1"/>
  <c r="E28" i="1"/>
  <c r="E19" i="1" s="1"/>
  <c r="F11" i="1" l="1"/>
  <c r="E24" i="1"/>
  <c r="E27" i="1" s="1"/>
  <c r="F28" i="1" l="1"/>
  <c r="F19" i="1" s="1"/>
  <c r="F10" i="1"/>
  <c r="F12" i="1" s="1"/>
  <c r="F23" i="1" s="1"/>
  <c r="F24" i="1" l="1"/>
  <c r="F27" i="1" s="1"/>
  <c r="G11" i="1"/>
  <c r="G10" i="1" l="1"/>
  <c r="G12" i="1" s="1"/>
  <c r="G23" i="1" s="1"/>
  <c r="G28" i="1"/>
  <c r="G19" i="1" s="1"/>
  <c r="H11" i="1" l="1"/>
  <c r="G24" i="1"/>
  <c r="G27" i="1" s="1"/>
  <c r="H10" i="1" l="1"/>
  <c r="H12" i="1" s="1"/>
  <c r="H23" i="1" s="1"/>
  <c r="H28" i="1"/>
  <c r="H19" i="1" s="1"/>
  <c r="I11" i="1" l="1"/>
  <c r="H24" i="1"/>
  <c r="H27" i="1" s="1"/>
  <c r="I10" i="1" l="1"/>
  <c r="I12" i="1" s="1"/>
  <c r="I23" i="1" s="1"/>
  <c r="I28" i="1"/>
  <c r="I19" i="1" s="1"/>
  <c r="J11" i="1" l="1"/>
  <c r="I24" i="1"/>
  <c r="I27" i="1" s="1"/>
  <c r="J10" i="1" l="1"/>
  <c r="J12" i="1" s="1"/>
  <c r="J23" i="1" s="1"/>
  <c r="J28" i="1"/>
  <c r="J19" i="1" s="1"/>
  <c r="B32" i="1"/>
  <c r="J24" i="1" l="1"/>
  <c r="J27" i="1" s="1"/>
</calcChain>
</file>

<file path=xl/sharedStrings.xml><?xml version="1.0" encoding="utf-8"?>
<sst xmlns="http://schemas.openxmlformats.org/spreadsheetml/2006/main" count="68" uniqueCount="68">
  <si>
    <t>Problem #2: McGan, Inc. Cash and Loan Projection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</si>
  <si>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</si>
  <si>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</si>
  <si>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</si>
  <si>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</si>
  <si>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</si>
  <si>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</si>
  <si>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</si>
  <si>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</si>
  <si>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</si>
  <si>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Sales</t>
  </si>
  <si>
    <t>Revenue</t>
  </si>
  <si>
    <t>Expenses</t>
  </si>
  <si>
    <t>Fixed cost</t>
  </si>
  <si>
    <t>Taxes due</t>
  </si>
  <si>
    <t>Dividends due</t>
  </si>
  <si>
    <t>Receipts (1)</t>
  </si>
  <si>
    <t>(1) Formula for Receipts</t>
  </si>
  <si>
    <t>sales 2 months ago</t>
  </si>
  <si>
    <t>sales previous month</t>
  </si>
  <si>
    <t>sales from current month</t>
  </si>
  <si>
    <t>Material and labor costs (2)</t>
  </si>
  <si>
    <t>(2) Formula for Material and Labor costs</t>
  </si>
  <si>
    <t>of product sales for succeeding month</t>
  </si>
  <si>
    <t>Cash balance</t>
  </si>
  <si>
    <t>Total expenses</t>
  </si>
  <si>
    <t>On hand at end</t>
  </si>
  <si>
    <t>If cash balance &gt;250,000 then no loan, if less, then loan req'd</t>
  </si>
  <si>
    <t xml:space="preserve">Loan  </t>
  </si>
  <si>
    <t>Loan payback</t>
  </si>
  <si>
    <t>n/a</t>
  </si>
  <si>
    <t>Loan paid back in next month at interest rate of 1%</t>
  </si>
  <si>
    <t>(4) Formula for loan required</t>
  </si>
  <si>
    <t>(3) Formula for payment to bank</t>
  </si>
  <si>
    <t>Total revenue</t>
  </si>
  <si>
    <t>Loan expense</t>
  </si>
  <si>
    <t>Cash - (loan payback)</t>
  </si>
  <si>
    <t>Max Loan Amt</t>
  </si>
  <si>
    <t>Q1</t>
  </si>
  <si>
    <t>Q2</t>
  </si>
  <si>
    <t>Q5</t>
  </si>
  <si>
    <t>Q6</t>
  </si>
  <si>
    <t>Q7&amp;Q8</t>
  </si>
  <si>
    <t>Loan amount (4)</t>
  </si>
  <si>
    <t>Additional cash from bank? (3)</t>
  </si>
  <si>
    <t>Additional cash from loan? (4)</t>
  </si>
  <si>
    <t xml:space="preserve">If cash balance positive, bank pays McGan this amount beg of next month, if cash balance negative, McGan pays bank this amount </t>
  </si>
  <si>
    <t xml:space="preserve">at beg of next month. </t>
  </si>
  <si>
    <t>Notes to Spreadsheet</t>
  </si>
  <si>
    <t>Answers to Questions</t>
  </si>
  <si>
    <t>(1) What is the mean and standard deviation of March's ending cash balance?</t>
  </si>
  <si>
    <t>(2) What is the probability that June's ending cash balance will be greater than or equal to $300,000?</t>
  </si>
  <si>
    <t>(3) What is the mean and standard deviation of the number of months in which McGan will take out a one month loan?</t>
  </si>
  <si>
    <t xml:space="preserve">(4) What is the probability that the number of months in which McGan will take out a one-month loan at the end of the month is greater than or equal to </t>
  </si>
  <si>
    <t>3 months?</t>
  </si>
  <si>
    <t>(5) What is the probability that, at the end of April, McGan will take out a one-month loan?</t>
  </si>
  <si>
    <t>(6) What dollar amount will the loan taken out at the end of June be less than or equal to 88% of the time?</t>
  </si>
  <si>
    <t>(7) What is the mean and standard deviation of the dollar value of the maximum one-month loan McGan will need to take out during the six-month period?</t>
  </si>
  <si>
    <t xml:space="preserve">(8)  What is the probability that the dollar value of the maximum one-month loan McGan will need to take out during the six-month period is greater than </t>
  </si>
  <si>
    <t>or equal to $250,000?</t>
  </si>
  <si>
    <t>Mean = -$188,277.12, Standard Deviation = $108,366.61</t>
  </si>
  <si>
    <t>1.4%?  Seems weird</t>
  </si>
  <si>
    <t>Not sure how to figure</t>
  </si>
  <si>
    <t>Related to #3, not sure how to figure</t>
  </si>
  <si>
    <t>0%?  Seems weird</t>
  </si>
  <si>
    <t>Mean = $455,812.78, Standard Deviation = $90,680.15</t>
  </si>
  <si>
    <t>Goal:  To anticipate cash flow issues</t>
  </si>
  <si>
    <t>Issue: To analyze the expected end-of-the-month cash flow and loan requirements for the first 6 mos. Of 2000 from Dec.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</si>
</sst>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4" fontId="3" fillId="0" borderId="0" xfId="1" applyFont="1" applyAlignment="1">
      <alignment horizontal="center"/>
    </xf>
    <xf numFmtId="0" fontId="3" fillId="0" borderId="0" xfId="0" applyFont="1"/>
    <xf numFmtId="44" fontId="3" fillId="0" borderId="0" xfId="1" applyFont="1"/>
    <xf numFmtId="44" fontId="3" fillId="2" borderId="0" xfId="1" applyFont="1" applyFill="1"/>
    <xf numFmtId="0" fontId="4" fillId="0" borderId="0" xfId="0" applyFont="1"/>
    <xf numFmtId="44" fontId="5" fillId="0" borderId="0" xfId="1" applyFont="1" applyAlignment="1">
      <alignment horizontal="center"/>
    </xf>
    <xf numFmtId="44" fontId="3" fillId="3" borderId="0" xfId="1" applyFont="1" applyFill="1"/>
    <xf numFmtId="0" fontId="5" fillId="0" borderId="0" xfId="0" applyFont="1" applyAlignment="1">
      <alignment horizontal="center"/>
    </xf>
    <xf numFmtId="44" fontId="3" fillId="3" borderId="0" xfId="0" applyNumberFormat="1" applyFont="1" applyFill="1"/>
    <xf numFmtId="44" fontId="3" fillId="0" borderId="0" xfId="0" applyNumberFormat="1" applyFont="1" applyFill="1"/>
    <xf numFmtId="8" fontId="0" fillId="0" borderId="0" xfId="0" applyNumberFormat="1"/>
    <xf numFmtId="10" fontId="0" fillId="0" borderId="0" xfId="0" applyNumberFormat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5"/>
  <sheetViews>
    <sheetView tabSelected="1" workbookViewId="0">
      <selection activeCell="A3" sqref="A3"/>
    </sheetView>
  </sheetViews>
  <sheetFormatPr defaultRowHeight="12.75" x14ac:dyDescent="0.2"/>
  <cols>
    <col min="1" max="1" width="17.85546875" customWidth="1"/>
    <col min="2" max="2" width="13.85546875" bestFit="1" customWidth="1"/>
    <col min="3" max="10" width="12" bestFit="1" customWidth="1"/>
    <col min="11" max="11" width="10.85546875" bestFit="1" customWidth="1"/>
  </cols>
  <sheetData>
    <row r="1" spans="1:255" x14ac:dyDescent="0.2">
      <c r="A1" t="s">
        <v>0</v>
      </c>
    </row>
    <row r="2" spans="1:255" x14ac:dyDescent="0.2">
      <c r="A2" t="s">
        <v>67</v>
      </c>
    </row>
    <row r="3" spans="1:255" x14ac:dyDescent="0.2">
      <c r="A3" t="s">
        <v>66</v>
      </c>
    </row>
    <row r="5" spans="1:255" s="1" customFormat="1" x14ac:dyDescent="0.2">
      <c r="A5" s="4"/>
      <c r="B5" s="4">
        <v>1999</v>
      </c>
      <c r="C5" s="4">
        <v>1999</v>
      </c>
      <c r="D5" s="4">
        <v>2000</v>
      </c>
      <c r="E5" s="4">
        <v>2000</v>
      </c>
      <c r="F5" s="4">
        <v>2000</v>
      </c>
      <c r="G5" s="4">
        <v>2000</v>
      </c>
      <c r="H5" s="4">
        <v>2000</v>
      </c>
      <c r="I5" s="4">
        <v>2000</v>
      </c>
      <c r="J5" s="4">
        <v>2000</v>
      </c>
      <c r="K5" s="4"/>
    </row>
    <row r="6" spans="1:255" s="1" customFormat="1" x14ac:dyDescent="0.2">
      <c r="A6" s="4"/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  <c r="J6" s="4" t="s">
        <v>9</v>
      </c>
      <c r="K6" s="4"/>
    </row>
    <row r="7" spans="1:255" s="1" customFormat="1" x14ac:dyDescent="0.2">
      <c r="A7" s="5" t="s">
        <v>11</v>
      </c>
      <c r="B7" s="6"/>
      <c r="C7" s="6"/>
      <c r="D7" s="6"/>
      <c r="E7" s="6"/>
      <c r="F7" s="6"/>
      <c r="G7" s="6"/>
      <c r="H7" s="6"/>
      <c r="I7" s="6"/>
      <c r="J7" s="6"/>
      <c r="K7" s="4"/>
    </row>
    <row r="8" spans="1:255" x14ac:dyDescent="0.2">
      <c r="A8" s="7" t="s">
        <v>10</v>
      </c>
      <c r="B8" s="8">
        <v>1500000</v>
      </c>
      <c r="C8" s="8">
        <v>1600000</v>
      </c>
      <c r="D8" s="9">
        <v>1900000</v>
      </c>
      <c r="E8" s="9">
        <v>1800000</v>
      </c>
      <c r="F8" s="9">
        <v>2000000</v>
      </c>
      <c r="G8" s="9">
        <v>2250000</v>
      </c>
      <c r="H8" s="9">
        <v>2000000</v>
      </c>
      <c r="I8" s="9">
        <v>2500000</v>
      </c>
      <c r="J8" s="9">
        <v>2700000</v>
      </c>
      <c r="K8" s="7"/>
    </row>
    <row r="9" spans="1:255" x14ac:dyDescent="0.2">
      <c r="A9" s="7" t="s">
        <v>16</v>
      </c>
      <c r="B9" s="8"/>
      <c r="C9" s="8"/>
      <c r="D9" s="8">
        <f t="shared" ref="D9:J9" si="0">($A$35*B8)+($A$36*C8)+($A$37*D8)</f>
        <v>1640000</v>
      </c>
      <c r="E9" s="8">
        <f t="shared" si="0"/>
        <v>1820000</v>
      </c>
      <c r="F9" s="8">
        <f t="shared" si="0"/>
        <v>1860000</v>
      </c>
      <c r="G9" s="8">
        <f t="shared" si="0"/>
        <v>2010000</v>
      </c>
      <c r="H9" s="8">
        <f t="shared" si="0"/>
        <v>2150000</v>
      </c>
      <c r="I9" s="8">
        <f t="shared" si="0"/>
        <v>2150000</v>
      </c>
      <c r="J9" s="8">
        <f t="shared" si="0"/>
        <v>2440000</v>
      </c>
      <c r="K9" s="7"/>
    </row>
    <row r="10" spans="1:255" x14ac:dyDescent="0.2">
      <c r="A10" s="7" t="s">
        <v>45</v>
      </c>
      <c r="B10" s="8"/>
      <c r="C10" s="8"/>
      <c r="D10" s="8">
        <f>C27</f>
        <v>0</v>
      </c>
      <c r="E10" s="8">
        <f t="shared" ref="E10:J10" si="1">D27</f>
        <v>208750</v>
      </c>
      <c r="F10" s="8">
        <f t="shared" si="1"/>
        <v>0</v>
      </c>
      <c r="G10" s="8">
        <f t="shared" si="1"/>
        <v>476105.21875</v>
      </c>
      <c r="H10" s="8">
        <f t="shared" si="1"/>
        <v>0</v>
      </c>
      <c r="I10" s="8">
        <f t="shared" si="1"/>
        <v>221325.12653671857</v>
      </c>
      <c r="J10" s="8">
        <f t="shared" si="1"/>
        <v>255744.75036133235</v>
      </c>
      <c r="K10" s="7"/>
    </row>
    <row r="11" spans="1:255" x14ac:dyDescent="0.2">
      <c r="A11" s="7" t="s">
        <v>44</v>
      </c>
      <c r="B11" s="8"/>
      <c r="C11" s="8"/>
      <c r="D11" s="8">
        <f>C23*0.005</f>
        <v>1250</v>
      </c>
      <c r="E11" s="8">
        <f t="shared" ref="E11:J11" si="2">D23*0.005</f>
        <v>206.25</v>
      </c>
      <c r="F11" s="8">
        <f t="shared" si="2"/>
        <v>1394.78125</v>
      </c>
      <c r="G11" s="8">
        <f t="shared" si="2"/>
        <v>-1130.52609375</v>
      </c>
      <c r="H11" s="8">
        <f t="shared" si="2"/>
        <v>3674.8734632812511</v>
      </c>
      <c r="I11" s="8">
        <f t="shared" si="2"/>
        <v>143.37436731640716</v>
      </c>
      <c r="J11" s="8">
        <f t="shared" si="2"/>
        <v>-17.657495479825883</v>
      </c>
      <c r="K11" s="7"/>
    </row>
    <row r="12" spans="1:255" x14ac:dyDescent="0.2">
      <c r="A12" s="7" t="s">
        <v>34</v>
      </c>
      <c r="B12" s="8"/>
      <c r="C12" s="8"/>
      <c r="D12" s="8">
        <f t="shared" ref="D12:J12" si="3">SUM(D9:D11)</f>
        <v>1641250</v>
      </c>
      <c r="E12" s="8">
        <f t="shared" si="3"/>
        <v>2028956.25</v>
      </c>
      <c r="F12" s="8">
        <f t="shared" si="3"/>
        <v>1861394.78125</v>
      </c>
      <c r="G12" s="8">
        <f t="shared" si="3"/>
        <v>2484974.6926562502</v>
      </c>
      <c r="H12" s="8">
        <f t="shared" si="3"/>
        <v>2153674.8734632814</v>
      </c>
      <c r="I12" s="8">
        <f t="shared" si="3"/>
        <v>2371468.5009040348</v>
      </c>
      <c r="J12" s="8">
        <f t="shared" si="3"/>
        <v>2695727.0928658522</v>
      </c>
      <c r="K12" s="7"/>
    </row>
    <row r="13" spans="1:255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7"/>
    </row>
    <row r="14" spans="1:255" x14ac:dyDescent="0.2">
      <c r="A14" s="5" t="s">
        <v>12</v>
      </c>
      <c r="B14" s="8"/>
      <c r="C14" s="8"/>
      <c r="D14" s="8"/>
      <c r="E14" s="8"/>
      <c r="F14" s="8"/>
      <c r="G14" s="8"/>
      <c r="H14" s="8"/>
      <c r="I14" s="8"/>
      <c r="J14" s="8"/>
      <c r="K14" s="7"/>
    </row>
    <row r="15" spans="1:255" x14ac:dyDescent="0.2">
      <c r="A15" s="7" t="s">
        <v>13</v>
      </c>
      <c r="B15" s="8">
        <v>250000</v>
      </c>
      <c r="C15" s="8">
        <v>250000</v>
      </c>
      <c r="D15" s="8">
        <v>250000</v>
      </c>
      <c r="E15" s="8">
        <v>250000</v>
      </c>
      <c r="F15" s="8">
        <v>250000</v>
      </c>
      <c r="G15" s="8">
        <v>250000</v>
      </c>
      <c r="H15" s="8">
        <v>250000</v>
      </c>
      <c r="I15" s="8">
        <v>250000</v>
      </c>
      <c r="J15" s="8">
        <v>250000</v>
      </c>
      <c r="K15" s="7"/>
      <c r="IU15" s="2"/>
    </row>
    <row r="16" spans="1:255" x14ac:dyDescent="0.2">
      <c r="A16" s="7" t="s">
        <v>14</v>
      </c>
      <c r="B16" s="8"/>
      <c r="C16" s="8"/>
      <c r="D16" s="8"/>
      <c r="E16" s="8"/>
      <c r="F16" s="8">
        <v>150000</v>
      </c>
      <c r="G16" s="8"/>
      <c r="H16" s="8"/>
      <c r="I16" s="8">
        <v>50000</v>
      </c>
      <c r="J16" s="8"/>
      <c r="K16" s="7"/>
    </row>
    <row r="17" spans="1:11" x14ac:dyDescent="0.2">
      <c r="A17" s="7" t="s">
        <v>15</v>
      </c>
      <c r="B17" s="8"/>
      <c r="C17" s="8"/>
      <c r="D17" s="8"/>
      <c r="E17" s="8"/>
      <c r="F17" s="8"/>
      <c r="G17" s="8"/>
      <c r="H17" s="8"/>
      <c r="I17" s="8">
        <v>50000</v>
      </c>
      <c r="J17" s="8"/>
      <c r="K17" s="7"/>
    </row>
    <row r="18" spans="1:11" x14ac:dyDescent="0.2">
      <c r="A18" s="7" t="s">
        <v>21</v>
      </c>
      <c r="B18" s="8"/>
      <c r="C18" s="8"/>
      <c r="D18" s="8">
        <f t="shared" ref="D18:I18" si="4">$A$40*E8</f>
        <v>1350000</v>
      </c>
      <c r="E18" s="8">
        <f t="shared" si="4"/>
        <v>1500000</v>
      </c>
      <c r="F18" s="8">
        <f t="shared" si="4"/>
        <v>1687500</v>
      </c>
      <c r="G18" s="8">
        <f t="shared" si="4"/>
        <v>1500000</v>
      </c>
      <c r="H18" s="8">
        <f t="shared" si="4"/>
        <v>1875000</v>
      </c>
      <c r="I18" s="8">
        <f t="shared" si="4"/>
        <v>2025000</v>
      </c>
      <c r="J18" s="8">
        <v>0</v>
      </c>
      <c r="K18" s="7"/>
    </row>
    <row r="19" spans="1:11" x14ac:dyDescent="0.2">
      <c r="A19" s="7" t="s">
        <v>35</v>
      </c>
      <c r="B19" s="8"/>
      <c r="C19" s="8"/>
      <c r="D19" s="8">
        <f>D28</f>
        <v>0</v>
      </c>
      <c r="E19" s="8">
        <f t="shared" ref="E19:J19" si="5">E28</f>
        <v>2087.5</v>
      </c>
      <c r="F19" s="8">
        <f t="shared" si="5"/>
        <v>0</v>
      </c>
      <c r="G19" s="8">
        <f t="shared" si="5"/>
        <v>4761.0521875000004</v>
      </c>
      <c r="H19" s="8">
        <f t="shared" si="5"/>
        <v>0</v>
      </c>
      <c r="I19" s="8">
        <f t="shared" si="5"/>
        <v>2213.2512653671856</v>
      </c>
      <c r="J19" s="8">
        <f t="shared" si="5"/>
        <v>2557.4475036133235</v>
      </c>
      <c r="K19" s="7"/>
    </row>
    <row r="20" spans="1:11" x14ac:dyDescent="0.2">
      <c r="A20" s="7" t="s">
        <v>25</v>
      </c>
      <c r="B20" s="8">
        <f t="shared" ref="B20:J20" si="6">SUM(B15:B18)</f>
        <v>250000</v>
      </c>
      <c r="C20" s="8">
        <f t="shared" si="6"/>
        <v>250000</v>
      </c>
      <c r="D20" s="8">
        <f t="shared" si="6"/>
        <v>1600000</v>
      </c>
      <c r="E20" s="8">
        <f t="shared" si="6"/>
        <v>1750000</v>
      </c>
      <c r="F20" s="8">
        <f t="shared" si="6"/>
        <v>2087500</v>
      </c>
      <c r="G20" s="8">
        <f t="shared" si="6"/>
        <v>1750000</v>
      </c>
      <c r="H20" s="8">
        <f t="shared" si="6"/>
        <v>2125000</v>
      </c>
      <c r="I20" s="8">
        <f t="shared" si="6"/>
        <v>2375000</v>
      </c>
      <c r="J20" s="8">
        <f t="shared" si="6"/>
        <v>250000</v>
      </c>
      <c r="K20" s="7"/>
    </row>
    <row r="21" spans="1:11" x14ac:dyDescent="0.2">
      <c r="A21" s="7"/>
      <c r="B21" s="8"/>
      <c r="C21" s="8"/>
      <c r="D21" s="8"/>
      <c r="E21" s="8"/>
      <c r="F21" s="8"/>
      <c r="G21" s="8"/>
      <c r="H21" s="8"/>
      <c r="I21" s="8"/>
      <c r="J21" s="8"/>
      <c r="K21" s="7"/>
    </row>
    <row r="22" spans="1:11" x14ac:dyDescent="0.2">
      <c r="A22" s="10" t="s">
        <v>24</v>
      </c>
      <c r="B22" s="8"/>
      <c r="C22" s="8"/>
      <c r="D22" s="8"/>
      <c r="E22" s="8"/>
      <c r="F22" s="11" t="s">
        <v>38</v>
      </c>
      <c r="G22" s="8"/>
      <c r="H22" s="8"/>
      <c r="I22" s="11" t="s">
        <v>39</v>
      </c>
      <c r="J22" s="8"/>
      <c r="K22" s="7"/>
    </row>
    <row r="23" spans="1:11" x14ac:dyDescent="0.2">
      <c r="A23" s="7" t="s">
        <v>26</v>
      </c>
      <c r="B23" s="8">
        <v>0</v>
      </c>
      <c r="C23" s="8">
        <v>250000</v>
      </c>
      <c r="D23" s="8">
        <f t="shared" ref="D23:J23" si="7">D12-D20</f>
        <v>41250</v>
      </c>
      <c r="E23" s="8">
        <f t="shared" si="7"/>
        <v>278956.25</v>
      </c>
      <c r="F23" s="12">
        <f t="shared" si="7"/>
        <v>-226105.21875</v>
      </c>
      <c r="G23" s="8">
        <f t="shared" si="7"/>
        <v>734974.6926562502</v>
      </c>
      <c r="H23" s="8">
        <f t="shared" si="7"/>
        <v>28674.87346328143</v>
      </c>
      <c r="I23" s="12">
        <f t="shared" si="7"/>
        <v>-3531.4990959651768</v>
      </c>
      <c r="J23" s="8">
        <f t="shared" si="7"/>
        <v>2445727.0928658522</v>
      </c>
      <c r="K23" s="7"/>
    </row>
    <row r="24" spans="1:11" x14ac:dyDescent="0.2">
      <c r="A24" s="7" t="s">
        <v>36</v>
      </c>
      <c r="B24" s="8"/>
      <c r="C24" s="8">
        <f t="shared" ref="C24:J24" si="8">C23-C28</f>
        <v>250000</v>
      </c>
      <c r="D24" s="8">
        <f t="shared" si="8"/>
        <v>41250</v>
      </c>
      <c r="E24" s="8">
        <f t="shared" si="8"/>
        <v>276868.75</v>
      </c>
      <c r="F24" s="8">
        <f t="shared" si="8"/>
        <v>-226105.21875</v>
      </c>
      <c r="G24" s="8">
        <f t="shared" si="8"/>
        <v>730213.64046875015</v>
      </c>
      <c r="H24" s="8">
        <f t="shared" si="8"/>
        <v>28674.87346328143</v>
      </c>
      <c r="I24" s="8">
        <f t="shared" si="8"/>
        <v>-5744.7503613323624</v>
      </c>
      <c r="J24" s="8">
        <f t="shared" si="8"/>
        <v>2443169.6453622389</v>
      </c>
      <c r="K24" s="7"/>
    </row>
    <row r="25" spans="1:11" x14ac:dyDescent="0.2">
      <c r="A25" s="7"/>
      <c r="B25" s="8"/>
      <c r="C25" s="8"/>
      <c r="D25" s="8"/>
      <c r="E25" s="8"/>
      <c r="F25" s="8"/>
      <c r="G25" s="8"/>
      <c r="H25" s="8"/>
      <c r="I25" s="8"/>
      <c r="J25" s="8"/>
      <c r="K25" s="7"/>
    </row>
    <row r="26" spans="1:11" x14ac:dyDescent="0.2">
      <c r="A26" s="10" t="s">
        <v>28</v>
      </c>
      <c r="B26" s="8"/>
      <c r="C26" s="8"/>
      <c r="D26" s="8"/>
      <c r="E26" s="8"/>
      <c r="F26" s="8"/>
      <c r="G26" s="11" t="s">
        <v>40</v>
      </c>
      <c r="H26" s="8"/>
      <c r="I26" s="11" t="s">
        <v>41</v>
      </c>
      <c r="J26" s="8"/>
    </row>
    <row r="27" spans="1:11" x14ac:dyDescent="0.2">
      <c r="A27" s="7" t="s">
        <v>43</v>
      </c>
      <c r="B27" s="8">
        <v>0</v>
      </c>
      <c r="C27" s="8">
        <v>0</v>
      </c>
      <c r="D27" s="8">
        <f t="shared" ref="D27:J27" si="9">IF(D24&lt;250000,250000-D24,0)</f>
        <v>208750</v>
      </c>
      <c r="E27" s="8">
        <f t="shared" si="9"/>
        <v>0</v>
      </c>
      <c r="F27" s="8">
        <f t="shared" si="9"/>
        <v>476105.21875</v>
      </c>
      <c r="G27" s="12">
        <f t="shared" si="9"/>
        <v>0</v>
      </c>
      <c r="H27" s="8">
        <f t="shared" si="9"/>
        <v>221325.12653671857</v>
      </c>
      <c r="I27" s="12">
        <f t="shared" si="9"/>
        <v>255744.75036133235</v>
      </c>
      <c r="J27" s="8">
        <f t="shared" si="9"/>
        <v>0</v>
      </c>
    </row>
    <row r="28" spans="1:11" x14ac:dyDescent="0.2">
      <c r="A28" s="7" t="s">
        <v>29</v>
      </c>
      <c r="B28" s="8" t="s">
        <v>30</v>
      </c>
      <c r="C28" s="8">
        <f>B27*0.01</f>
        <v>0</v>
      </c>
      <c r="D28" s="8">
        <f>C27*0.01</f>
        <v>0</v>
      </c>
      <c r="E28" s="8">
        <f t="shared" ref="E28:J28" si="10">D27*0.01</f>
        <v>2087.5</v>
      </c>
      <c r="F28" s="8">
        <f t="shared" si="10"/>
        <v>0</v>
      </c>
      <c r="G28" s="8">
        <f t="shared" si="10"/>
        <v>4761.0521875000004</v>
      </c>
      <c r="H28" s="8">
        <f t="shared" si="10"/>
        <v>0</v>
      </c>
      <c r="I28" s="8">
        <f t="shared" si="10"/>
        <v>2213.2512653671856</v>
      </c>
      <c r="J28" s="8">
        <f t="shared" si="10"/>
        <v>2557.4475036133235</v>
      </c>
    </row>
    <row r="29" spans="1:11" x14ac:dyDescent="0.2">
      <c r="A29" s="7"/>
      <c r="B29" s="8"/>
      <c r="C29" s="8"/>
      <c r="D29" s="8"/>
      <c r="E29" s="8"/>
      <c r="F29" s="8"/>
      <c r="G29" s="8"/>
      <c r="H29" s="8"/>
      <c r="I29" s="8"/>
      <c r="J29" s="8"/>
      <c r="K29" s="7"/>
    </row>
    <row r="30" spans="1:11" x14ac:dyDescent="0.2">
      <c r="A30" s="7"/>
      <c r="B30" s="13" t="s">
        <v>42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">
      <c r="A31" s="7"/>
      <c r="B31" s="7" t="s">
        <v>37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2">
      <c r="A32" s="7"/>
      <c r="B32" s="14">
        <f>MAX(D27:I27)</f>
        <v>476105.21875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2">
      <c r="A33" s="3" t="s">
        <v>48</v>
      </c>
      <c r="B33" s="15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">
      <c r="A34" t="s">
        <v>17</v>
      </c>
    </row>
    <row r="35" spans="1:11" x14ac:dyDescent="0.2">
      <c r="A35">
        <v>0.2</v>
      </c>
      <c r="B35" t="s">
        <v>18</v>
      </c>
    </row>
    <row r="36" spans="1:11" x14ac:dyDescent="0.2">
      <c r="A36">
        <v>0.6</v>
      </c>
      <c r="B36" t="s">
        <v>19</v>
      </c>
    </row>
    <row r="37" spans="1:11" x14ac:dyDescent="0.2">
      <c r="A37">
        <v>0.2</v>
      </c>
      <c r="B37" t="s">
        <v>20</v>
      </c>
    </row>
    <row r="39" spans="1:11" x14ac:dyDescent="0.2">
      <c r="A39" t="s">
        <v>22</v>
      </c>
    </row>
    <row r="40" spans="1:11" x14ac:dyDescent="0.2">
      <c r="A40">
        <v>0.75</v>
      </c>
      <c r="B40" t="s">
        <v>23</v>
      </c>
    </row>
    <row r="42" spans="1:11" x14ac:dyDescent="0.2">
      <c r="A42" t="s">
        <v>33</v>
      </c>
    </row>
    <row r="43" spans="1:11" x14ac:dyDescent="0.2">
      <c r="A43">
        <v>5.0000000000000001E-3</v>
      </c>
      <c r="B43" t="s">
        <v>46</v>
      </c>
    </row>
    <row r="44" spans="1:11" x14ac:dyDescent="0.2">
      <c r="B44" t="s">
        <v>47</v>
      </c>
    </row>
    <row r="46" spans="1:11" x14ac:dyDescent="0.2">
      <c r="A46" t="s">
        <v>32</v>
      </c>
    </row>
    <row r="47" spans="1:11" x14ac:dyDescent="0.2">
      <c r="A47">
        <v>250000</v>
      </c>
      <c r="B47" t="s">
        <v>27</v>
      </c>
    </row>
    <row r="48" spans="1:11" x14ac:dyDescent="0.2">
      <c r="B48" t="s">
        <v>31</v>
      </c>
    </row>
    <row r="50" spans="1:2" x14ac:dyDescent="0.2">
      <c r="A50" s="3" t="s">
        <v>49</v>
      </c>
    </row>
    <row r="51" spans="1:2" x14ac:dyDescent="0.2">
      <c r="A51" t="s">
        <v>50</v>
      </c>
    </row>
    <row r="52" spans="1:2" x14ac:dyDescent="0.2">
      <c r="B52" t="s">
        <v>60</v>
      </c>
    </row>
    <row r="54" spans="1:2" x14ac:dyDescent="0.2">
      <c r="A54" t="s">
        <v>51</v>
      </c>
    </row>
    <row r="55" spans="1:2" x14ac:dyDescent="0.2">
      <c r="B55" s="18" t="s">
        <v>61</v>
      </c>
    </row>
    <row r="57" spans="1:2" x14ac:dyDescent="0.2">
      <c r="A57" t="s">
        <v>52</v>
      </c>
    </row>
    <row r="58" spans="1:2" x14ac:dyDescent="0.2">
      <c r="B58" s="18" t="s">
        <v>62</v>
      </c>
    </row>
    <row r="60" spans="1:2" x14ac:dyDescent="0.2">
      <c r="A60" t="s">
        <v>53</v>
      </c>
    </row>
    <row r="61" spans="1:2" x14ac:dyDescent="0.2">
      <c r="A61" t="s">
        <v>54</v>
      </c>
    </row>
    <row r="62" spans="1:2" x14ac:dyDescent="0.2">
      <c r="B62" s="18" t="s">
        <v>63</v>
      </c>
    </row>
    <row r="64" spans="1:2" x14ac:dyDescent="0.2">
      <c r="A64" t="s">
        <v>55</v>
      </c>
    </row>
    <row r="65" spans="1:2" x14ac:dyDescent="0.2">
      <c r="B65" s="18" t="s">
        <v>64</v>
      </c>
    </row>
    <row r="67" spans="1:2" x14ac:dyDescent="0.2">
      <c r="A67" t="s">
        <v>56</v>
      </c>
    </row>
    <row r="68" spans="1:2" x14ac:dyDescent="0.2">
      <c r="B68" s="16">
        <v>395295.51</v>
      </c>
    </row>
    <row r="70" spans="1:2" x14ac:dyDescent="0.2">
      <c r="A70" t="s">
        <v>57</v>
      </c>
    </row>
    <row r="71" spans="1:2" x14ac:dyDescent="0.2">
      <c r="B71" t="s">
        <v>65</v>
      </c>
    </row>
    <row r="73" spans="1:2" x14ac:dyDescent="0.2">
      <c r="A73" t="s">
        <v>58</v>
      </c>
    </row>
    <row r="74" spans="1:2" x14ac:dyDescent="0.2">
      <c r="A74" t="s">
        <v>59</v>
      </c>
    </row>
    <row r="75" spans="1:2" x14ac:dyDescent="0.2">
      <c r="B75" s="17">
        <v>0.998</v>
      </c>
    </row>
  </sheetData>
  <pageMargins left="0.2" right="0.22" top="1" bottom="1" header="0.17" footer="0.5"/>
  <pageSetup orientation="landscape" r:id="rId1"/>
  <headerFooter alignWithMargins="0">
    <oddHeader xml:space="preserve">&amp;RGroup Project #2
E204-2
Problem #2
Due 5/11/00
</oddHeader>
  </headerFooter>
  <rowBreaks count="2" manualBreakCount="2">
    <brk id="32" max="16383" man="1"/>
    <brk id="4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 &amp; Touche LLP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 &amp; Touche LLP</dc:creator>
  <cp:lastModifiedBy>Felienne</cp:lastModifiedBy>
  <cp:lastPrinted>2000-04-30T20:16:02Z</cp:lastPrinted>
  <dcterms:created xsi:type="dcterms:W3CDTF">2000-04-30T17:42:41Z</dcterms:created>
  <dcterms:modified xsi:type="dcterms:W3CDTF">2014-09-04T08:02:58Z</dcterms:modified>
</cp:coreProperties>
</file>