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4175" windowHeight="8790" tabRatio="652" firstSheet="10" activeTab="14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  <sheet name="July 01 Est " sheetId="10" r:id="rId8"/>
    <sheet name="August 01 Est  " sheetId="11" r:id="rId9"/>
    <sheet name="September 01 Est  " sheetId="12" r:id="rId10"/>
    <sheet name="October 01 Est   " sheetId="13" r:id="rId11"/>
    <sheet name="November 01 Est   " sheetId="14" r:id="rId12"/>
    <sheet name="December 01 Est  " sheetId="15" r:id="rId13"/>
    <sheet name="January 2002 est" sheetId="16" r:id="rId14"/>
    <sheet name="Feb 2002 est " sheetId="17" r:id="rId15"/>
  </sheets>
  <definedNames>
    <definedName name="_xlnm.Print_Area" localSheetId="4">'Apr 01 Est'!$A$1:$AQ$123</definedName>
    <definedName name="_xlnm.Print_Area" localSheetId="8">'August 01 Est  '!$A$1:$AQ$131</definedName>
    <definedName name="_xlnm.Print_Area" localSheetId="12">'December 01 Est  '!$A$1:$AQ$136</definedName>
    <definedName name="_xlnm.Print_Area" localSheetId="2">'Feb 01 Est'!$A$1:$AQ$122</definedName>
    <definedName name="_xlnm.Print_Area" localSheetId="14">'Feb 2002 est '!$A$1:$AQ$136</definedName>
    <definedName name="_xlnm.Print_Area" localSheetId="1">'Jan 01 Est'!$A$1:$AQ$104</definedName>
    <definedName name="_xlnm.Print_Area" localSheetId="0">'Jan 01 trial'!$A$1:$BS$150</definedName>
    <definedName name="_xlnm.Print_Area" localSheetId="13">'January 2002 est'!$A$1:$AQ$136</definedName>
    <definedName name="_xlnm.Print_Area" localSheetId="7">'July 01 Est '!$A$1:$AQ$130</definedName>
    <definedName name="_xlnm.Print_Area" localSheetId="6">'June 01 Est'!$A$1:$AQ$131</definedName>
    <definedName name="_xlnm.Print_Area" localSheetId="3">'Mar 01 Est'!$A$1:$AQ$123</definedName>
    <definedName name="_xlnm.Print_Area" localSheetId="5">'May 01 Est'!$A$1:$AQ$129</definedName>
    <definedName name="_xlnm.Print_Area" localSheetId="11">'November 01 Est   '!$A$1:$AQ$136</definedName>
    <definedName name="_xlnm.Print_Area" localSheetId="10">'October 01 Est   '!$A$1:$AQ$136</definedName>
    <definedName name="_xlnm.Print_Area" localSheetId="9">'September 01 Est  '!$A$1:$AQ$136</definedName>
    <definedName name="_xlnm.Print_Titles" localSheetId="0">'Jan 01 trial'!$A:$B,'Jan 01 trial'!$1:$4</definedName>
    <definedName name="Summary" localSheetId="4">'Apr 01 Est'!$AK$105:$AP$122</definedName>
    <definedName name="Summary" localSheetId="8">'August 01 Est  '!$AK$113:$AP$130</definedName>
    <definedName name="Summary" localSheetId="12">'December 01 Est  '!$AK$118:$AP$135</definedName>
    <definedName name="Summary" localSheetId="14">'Feb 2002 est '!$AK$118:$AP$135</definedName>
    <definedName name="Summary" localSheetId="13">'January 2002 est'!$AK$118:$AP$135</definedName>
    <definedName name="Summary" localSheetId="7">'July 01 Est '!$AK$112:$AP$129</definedName>
    <definedName name="Summary" localSheetId="6">'June 01 Est'!$AK$113:$AP$130</definedName>
    <definedName name="Summary" localSheetId="3">'Mar 01 Est'!$AK$105:$AP$122</definedName>
    <definedName name="Summary" localSheetId="5">'May 01 Est'!$AK$111:$AP$128</definedName>
    <definedName name="Summary" localSheetId="11">'November 01 Est   '!$AK$118:$AP$135</definedName>
    <definedName name="Summary" localSheetId="10">'October 01 Est   '!$AK$118:$AP$135</definedName>
    <definedName name="Summary" localSheetId="9">'September 01 Est  '!$AK$118:$AP$135</definedName>
    <definedName name="Summary">'Feb 01 Est'!$AK$105:$AP$121</definedName>
  </definedNames>
  <calcPr calcId="152511" fullCalcOnLoad="1"/>
</workbook>
</file>

<file path=xl/calcChain.xml><?xml version="1.0" encoding="utf-8"?>
<calcChain xmlns="http://schemas.openxmlformats.org/spreadsheetml/2006/main">
  <c r="J7" i="7" l="1"/>
  <c r="K7" i="7" s="1"/>
  <c r="L7" i="7" s="1"/>
  <c r="M7" i="7" s="1"/>
  <c r="N7" i="7" s="1"/>
  <c r="O7" i="7" s="1"/>
  <c r="P7" i="7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K7" i="7"/>
  <c r="AL7" i="7" s="1"/>
  <c r="AO10" i="7"/>
  <c r="AP10" i="7"/>
  <c r="AO11" i="7"/>
  <c r="AP11" i="7"/>
  <c r="AO12" i="7"/>
  <c r="AP12" i="7"/>
  <c r="J13" i="7"/>
  <c r="AO14" i="7"/>
  <c r="AP14" i="7"/>
  <c r="J15" i="7"/>
  <c r="K15" i="7"/>
  <c r="L15" i="7"/>
  <c r="M15" i="7"/>
  <c r="N15" i="7"/>
  <c r="O15" i="7" s="1"/>
  <c r="P15" i="7" s="1"/>
  <c r="Q15" i="7" s="1"/>
  <c r="R15" i="7" s="1"/>
  <c r="S15" i="7" s="1"/>
  <c r="T15" i="7" s="1"/>
  <c r="U15" i="7"/>
  <c r="V15" i="7"/>
  <c r="J16" i="7"/>
  <c r="K16" i="7"/>
  <c r="L16" i="7"/>
  <c r="M16" i="7"/>
  <c r="I17" i="7"/>
  <c r="J20" i="7"/>
  <c r="K20" i="7"/>
  <c r="L20" i="7"/>
  <c r="M20" i="7"/>
  <c r="N20" i="7" s="1"/>
  <c r="J21" i="7"/>
  <c r="K21" i="7"/>
  <c r="L21" i="7"/>
  <c r="M21" i="7"/>
  <c r="J22" i="7"/>
  <c r="K22" i="7"/>
  <c r="L22" i="7"/>
  <c r="M22" i="7"/>
  <c r="N22" i="7"/>
  <c r="J23" i="7"/>
  <c r="K23" i="7"/>
  <c r="L23" i="7"/>
  <c r="M23" i="7"/>
  <c r="N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 s="1"/>
  <c r="M30" i="7" s="1"/>
  <c r="N30" i="7" s="1"/>
  <c r="O30" i="7" s="1"/>
  <c r="P30" i="7" s="1"/>
  <c r="Q30" i="7" s="1"/>
  <c r="R30" i="7" s="1"/>
  <c r="J31" i="7"/>
  <c r="K31" i="7"/>
  <c r="L31" i="7" s="1"/>
  <c r="J32" i="7"/>
  <c r="K32" i="7"/>
  <c r="L32" i="7"/>
  <c r="M32" i="7" s="1"/>
  <c r="N32" i="7" s="1"/>
  <c r="I33" i="7"/>
  <c r="J33" i="7"/>
  <c r="AO36" i="7"/>
  <c r="AP36" i="7"/>
  <c r="AO39" i="7"/>
  <c r="AP39" i="7"/>
  <c r="I45" i="7"/>
  <c r="I46" i="7"/>
  <c r="I47" i="7"/>
  <c r="I48" i="7"/>
  <c r="I49" i="7"/>
  <c r="K49" i="7"/>
  <c r="L49" i="7"/>
  <c r="M49" i="7"/>
  <c r="I50" i="7"/>
  <c r="J50" i="7"/>
  <c r="K50" i="7"/>
  <c r="L50" i="7"/>
  <c r="M50" i="7"/>
  <c r="I51" i="7"/>
  <c r="I52" i="7"/>
  <c r="AM52" i="7"/>
  <c r="I53" i="7"/>
  <c r="I54" i="7"/>
  <c r="I55" i="7"/>
  <c r="I56" i="7"/>
  <c r="J56" i="7"/>
  <c r="I57" i="7"/>
  <c r="K57" i="7"/>
  <c r="L57" i="7"/>
  <c r="M57" i="7"/>
  <c r="I58" i="7"/>
  <c r="I59" i="7"/>
  <c r="AQ60" i="7"/>
  <c r="AO60" i="7" s="1"/>
  <c r="AO64" i="7"/>
  <c r="AP64" i="7"/>
  <c r="AO67" i="7"/>
  <c r="AP67" i="7"/>
  <c r="J76" i="7"/>
  <c r="K76" i="7"/>
  <c r="J77" i="7"/>
  <c r="J46" i="7" s="1"/>
  <c r="K77" i="7"/>
  <c r="J78" i="7"/>
  <c r="J47" i="7" s="1"/>
  <c r="K78" i="7"/>
  <c r="J79" i="7"/>
  <c r="J48" i="7" s="1"/>
  <c r="K79" i="7"/>
  <c r="K48" i="7" s="1"/>
  <c r="L79" i="7"/>
  <c r="M79" i="7" s="1"/>
  <c r="J80" i="7"/>
  <c r="J49" i="7" s="1"/>
  <c r="N80" i="7"/>
  <c r="N49" i="7" s="1"/>
  <c r="O80" i="7"/>
  <c r="O49" i="7" s="1"/>
  <c r="P80" i="7"/>
  <c r="P49" i="7" s="1"/>
  <c r="Q80" i="7"/>
  <c r="N81" i="7"/>
  <c r="N50" i="7" s="1"/>
  <c r="O81" i="7"/>
  <c r="O50" i="7" s="1"/>
  <c r="J82" i="7"/>
  <c r="J51" i="7" s="1"/>
  <c r="K82" i="7"/>
  <c r="L82" i="7"/>
  <c r="L51" i="7" s="1"/>
  <c r="M82" i="7"/>
  <c r="J83" i="7"/>
  <c r="J52" i="7" s="1"/>
  <c r="K83" i="7"/>
  <c r="L83" i="7"/>
  <c r="N83" i="7"/>
  <c r="R83" i="7"/>
  <c r="AF83" i="7"/>
  <c r="AH83" i="7"/>
  <c r="J84" i="7"/>
  <c r="J85" i="7"/>
  <c r="K85" i="7" s="1"/>
  <c r="J86" i="7"/>
  <c r="J87" i="7"/>
  <c r="K87" i="7"/>
  <c r="K56" i="7" s="1"/>
  <c r="L87" i="7"/>
  <c r="J88" i="7"/>
  <c r="N88" i="7"/>
  <c r="J89" i="7"/>
  <c r="J58" i="7" s="1"/>
  <c r="K89" i="7"/>
  <c r="K58" i="7" s="1"/>
  <c r="N89" i="7"/>
  <c r="O89" i="7"/>
  <c r="P89" i="7" s="1"/>
  <c r="J90" i="7"/>
  <c r="J59" i="7" s="1"/>
  <c r="K90" i="7"/>
  <c r="I91" i="7"/>
  <c r="AO94" i="7"/>
  <c r="AP94" i="7"/>
  <c r="AO97" i="7"/>
  <c r="AP97" i="7"/>
  <c r="AO100" i="7"/>
  <c r="AP100" i="7"/>
  <c r="AO103" i="7"/>
  <c r="AP103" i="7"/>
  <c r="AO109" i="7"/>
  <c r="AP109" i="7"/>
  <c r="AO112" i="7"/>
  <c r="AP112" i="7"/>
  <c r="J7" i="11"/>
  <c r="K7" i="11" s="1"/>
  <c r="L7" i="11" s="1"/>
  <c r="M7" i="11" s="1"/>
  <c r="N7" i="1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D7" i="11"/>
  <c r="AE7" i="11"/>
  <c r="AF7" i="11" s="1"/>
  <c r="AG7" i="11" s="1"/>
  <c r="AH7" i="11" s="1"/>
  <c r="AI7" i="11" s="1"/>
  <c r="AJ7" i="11" s="1"/>
  <c r="AK7" i="11" s="1"/>
  <c r="AL7" i="11" s="1"/>
  <c r="AM7" i="11" s="1"/>
  <c r="L10" i="11"/>
  <c r="M10" i="11" s="1"/>
  <c r="N10" i="11" s="1"/>
  <c r="O10" i="11"/>
  <c r="P10" i="11"/>
  <c r="Q10" i="11" s="1"/>
  <c r="J11" i="11"/>
  <c r="K11" i="11" s="1"/>
  <c r="L11" i="11" s="1"/>
  <c r="J12" i="11"/>
  <c r="K12" i="11" s="1"/>
  <c r="L12" i="11" s="1"/>
  <c r="M12" i="11" s="1"/>
  <c r="N12" i="11" s="1"/>
  <c r="O12" i="11" s="1"/>
  <c r="P12" i="11" s="1"/>
  <c r="Q12" i="11"/>
  <c r="R12" i="11" s="1"/>
  <c r="J13" i="11"/>
  <c r="K13" i="11" s="1"/>
  <c r="L13" i="11" s="1"/>
  <c r="M13" i="11" s="1"/>
  <c r="N13" i="11" s="1"/>
  <c r="O13" i="11" s="1"/>
  <c r="P13" i="11" s="1"/>
  <c r="J14" i="11"/>
  <c r="K14" i="11" s="1"/>
  <c r="Q14" i="11"/>
  <c r="R14" i="11"/>
  <c r="S14" i="11"/>
  <c r="AC14" i="11"/>
  <c r="AD14" i="11" s="1"/>
  <c r="AE14" i="11" s="1"/>
  <c r="AF14" i="11" s="1"/>
  <c r="AG14" i="11" s="1"/>
  <c r="AH14" i="11" s="1"/>
  <c r="AI14" i="11" s="1"/>
  <c r="K15" i="11"/>
  <c r="L15" i="11"/>
  <c r="M15" i="11"/>
  <c r="AL15" i="11"/>
  <c r="AM15" i="11" s="1"/>
  <c r="L16" i="11"/>
  <c r="M16" i="11" s="1"/>
  <c r="Q16" i="11"/>
  <c r="R16" i="11"/>
  <c r="R62" i="11" s="1"/>
  <c r="AL16" i="11"/>
  <c r="AM16" i="11"/>
  <c r="I17" i="11"/>
  <c r="J17" i="11"/>
  <c r="K17" i="11"/>
  <c r="J20" i="11"/>
  <c r="J21" i="11"/>
  <c r="J22" i="11"/>
  <c r="J23" i="11"/>
  <c r="K23" i="11"/>
  <c r="L23" i="11" s="1"/>
  <c r="AD23" i="11"/>
  <c r="AE23" i="11"/>
  <c r="AF23" i="11"/>
  <c r="AG23" i="11" s="1"/>
  <c r="AH23" i="11" s="1"/>
  <c r="AO24" i="11"/>
  <c r="AP24" i="11"/>
  <c r="AO25" i="11"/>
  <c r="AP25" i="11"/>
  <c r="AO26" i="11"/>
  <c r="AP26" i="11"/>
  <c r="AO27" i="11"/>
  <c r="AP27" i="11"/>
  <c r="J28" i="11"/>
  <c r="AH28" i="11"/>
  <c r="AI28" i="11"/>
  <c r="AJ28" i="11" s="1"/>
  <c r="AK28" i="11" s="1"/>
  <c r="AL28" i="11" s="1"/>
  <c r="AM28" i="11" s="1"/>
  <c r="AO29" i="11"/>
  <c r="AP29" i="11"/>
  <c r="J30" i="11"/>
  <c r="K30" i="11"/>
  <c r="L30" i="11" s="1"/>
  <c r="AH30" i="11"/>
  <c r="AI30" i="11"/>
  <c r="AJ30" i="11"/>
  <c r="AK30" i="11" s="1"/>
  <c r="J31" i="11"/>
  <c r="K31" i="11" s="1"/>
  <c r="AC31" i="11"/>
  <c r="AD31" i="11" s="1"/>
  <c r="AE31" i="11" s="1"/>
  <c r="AF31" i="11" s="1"/>
  <c r="AG31" i="11" s="1"/>
  <c r="AH31" i="11" s="1"/>
  <c r="AI31" i="11" s="1"/>
  <c r="AJ31" i="11" s="1"/>
  <c r="AK31" i="11" s="1"/>
  <c r="J32" i="11"/>
  <c r="K32" i="11"/>
  <c r="L32" i="11" s="1"/>
  <c r="J33" i="11"/>
  <c r="K33" i="11"/>
  <c r="L33" i="11"/>
  <c r="I34" i="11"/>
  <c r="J34" i="11"/>
  <c r="AO37" i="11"/>
  <c r="AP37" i="11"/>
  <c r="AO40" i="11"/>
  <c r="AP40" i="11"/>
  <c r="AO42" i="11"/>
  <c r="AO43" i="11"/>
  <c r="AO44" i="11"/>
  <c r="AO45" i="11"/>
  <c r="AO47" i="11"/>
  <c r="AO48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I53" i="11"/>
  <c r="I54" i="11"/>
  <c r="J54" i="11"/>
  <c r="I55" i="11"/>
  <c r="J55" i="11"/>
  <c r="I56" i="11"/>
  <c r="J56" i="11"/>
  <c r="K56" i="11"/>
  <c r="AC56" i="11"/>
  <c r="AD56" i="11"/>
  <c r="AE56" i="11"/>
  <c r="AF56" i="11"/>
  <c r="AG56" i="11"/>
  <c r="I57" i="11"/>
  <c r="J57" i="11"/>
  <c r="K57" i="11"/>
  <c r="L57" i="11"/>
  <c r="M57" i="11"/>
  <c r="N57" i="11"/>
  <c r="O57" i="11"/>
  <c r="P57" i="11"/>
  <c r="Q57" i="11"/>
  <c r="AM57" i="11"/>
  <c r="AO58" i="11"/>
  <c r="AP58" i="11" s="1"/>
  <c r="AQ58" i="11"/>
  <c r="I59" i="11"/>
  <c r="J59" i="11"/>
  <c r="K59" i="11"/>
  <c r="L59" i="11"/>
  <c r="M59" i="11"/>
  <c r="N59" i="11"/>
  <c r="O59" i="11"/>
  <c r="P59" i="11"/>
  <c r="Q59" i="11"/>
  <c r="I60" i="11"/>
  <c r="J60" i="11"/>
  <c r="K60" i="11"/>
  <c r="L60" i="11"/>
  <c r="M60" i="11"/>
  <c r="N60" i="11"/>
  <c r="O60" i="11"/>
  <c r="I61" i="11"/>
  <c r="J61" i="11"/>
  <c r="K61" i="11"/>
  <c r="O61" i="11"/>
  <c r="P61" i="11"/>
  <c r="Q61" i="11"/>
  <c r="R61" i="11"/>
  <c r="AB61" i="11"/>
  <c r="AC61" i="11"/>
  <c r="AD61" i="11"/>
  <c r="AE61" i="11"/>
  <c r="AF61" i="11"/>
  <c r="AG61" i="11"/>
  <c r="AH61" i="11"/>
  <c r="I62" i="11"/>
  <c r="J62" i="11"/>
  <c r="K62" i="11"/>
  <c r="L62" i="11"/>
  <c r="M62" i="11"/>
  <c r="N62" i="11"/>
  <c r="O62" i="11"/>
  <c r="P62" i="11"/>
  <c r="Q62" i="11"/>
  <c r="AK62" i="11"/>
  <c r="AL62" i="11"/>
  <c r="AM62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I64" i="11"/>
  <c r="J64" i="11"/>
  <c r="K64" i="11"/>
  <c r="AG64" i="11"/>
  <c r="AH64" i="11"/>
  <c r="I65" i="11"/>
  <c r="J65" i="11"/>
  <c r="I66" i="11"/>
  <c r="J66" i="11"/>
  <c r="I67" i="11"/>
  <c r="J67" i="11"/>
  <c r="K67" i="11"/>
  <c r="I68" i="11"/>
  <c r="J68" i="11"/>
  <c r="K68" i="11"/>
  <c r="AO72" i="11"/>
  <c r="AP72" i="11"/>
  <c r="AO75" i="11"/>
  <c r="AP75" i="11"/>
  <c r="AP120" i="11" s="1"/>
  <c r="L84" i="11"/>
  <c r="AI84" i="11"/>
  <c r="AJ84" i="11" s="1"/>
  <c r="AK84" i="11" s="1"/>
  <c r="AL84" i="11" s="1"/>
  <c r="AI85" i="11"/>
  <c r="AJ85" i="11" s="1"/>
  <c r="AK85" i="11"/>
  <c r="AL85" i="11" s="1"/>
  <c r="AO85" i="11"/>
  <c r="L86" i="11"/>
  <c r="M86" i="11" s="1"/>
  <c r="N86" i="11" s="1"/>
  <c r="P86" i="11"/>
  <c r="Q86" i="11"/>
  <c r="U86" i="11"/>
  <c r="V86" i="11"/>
  <c r="W86" i="11" s="1"/>
  <c r="Y86" i="11"/>
  <c r="Z86" i="11" s="1"/>
  <c r="AA86" i="11" s="1"/>
  <c r="AB86" i="11" s="1"/>
  <c r="AC86" i="11" s="1"/>
  <c r="AF86" i="11"/>
  <c r="AG86" i="11"/>
  <c r="AJ86" i="11"/>
  <c r="AK86" i="11"/>
  <c r="AL86" i="11" s="1"/>
  <c r="AI87" i="11"/>
  <c r="AJ87" i="11" s="1"/>
  <c r="AK87" i="11"/>
  <c r="AL87" i="11" s="1"/>
  <c r="AM87" i="11" s="1"/>
  <c r="AP87" i="11" s="1"/>
  <c r="AO87" i="11"/>
  <c r="AI88" i="11"/>
  <c r="AJ88" i="11" s="1"/>
  <c r="AK88" i="11" s="1"/>
  <c r="AL88" i="11" s="1"/>
  <c r="AI89" i="11"/>
  <c r="AJ89" i="11"/>
  <c r="AI90" i="11"/>
  <c r="AI91" i="11"/>
  <c r="AJ91" i="11"/>
  <c r="AK91" i="11" s="1"/>
  <c r="AL91" i="11"/>
  <c r="AO91" i="11"/>
  <c r="AI92" i="11"/>
  <c r="AJ92" i="11"/>
  <c r="AK92" i="11" s="1"/>
  <c r="AL92" i="11" s="1"/>
  <c r="AM92" i="11" s="1"/>
  <c r="AO92" i="11"/>
  <c r="AP92" i="11"/>
  <c r="AI93" i="11"/>
  <c r="AJ93" i="11" s="1"/>
  <c r="AK93" i="11" s="1"/>
  <c r="AL93" i="11" s="1"/>
  <c r="AM93" i="11" s="1"/>
  <c r="AP93" i="11"/>
  <c r="AI94" i="11"/>
  <c r="AI95" i="11"/>
  <c r="AI96" i="11"/>
  <c r="AJ96" i="11"/>
  <c r="AK96" i="11"/>
  <c r="AL96" i="11" s="1"/>
  <c r="AM96" i="11" s="1"/>
  <c r="AI97" i="11"/>
  <c r="AI98" i="11"/>
  <c r="AJ98" i="11"/>
  <c r="AK98" i="11" s="1"/>
  <c r="AL98" i="11"/>
  <c r="AM98" i="11"/>
  <c r="I99" i="11"/>
  <c r="J99" i="11"/>
  <c r="K99" i="11"/>
  <c r="AH99" i="11"/>
  <c r="AO102" i="11"/>
  <c r="AP102" i="11"/>
  <c r="AO105" i="11"/>
  <c r="AP105" i="11"/>
  <c r="AO108" i="11"/>
  <c r="AP108" i="11"/>
  <c r="AO111" i="11"/>
  <c r="AP111" i="11"/>
  <c r="AO120" i="11"/>
  <c r="AO132" i="11"/>
  <c r="AD133" i="11"/>
  <c r="AE133" i="11"/>
  <c r="AE139" i="11" s="1"/>
  <c r="AF133" i="11"/>
  <c r="AF151" i="11" s="1"/>
  <c r="AG133" i="11"/>
  <c r="AG139" i="11" s="1"/>
  <c r="AH133" i="11"/>
  <c r="AI133" i="11"/>
  <c r="AJ133" i="11"/>
  <c r="AK133" i="11"/>
  <c r="AL133" i="11"/>
  <c r="AO134" i="11"/>
  <c r="AO135" i="11"/>
  <c r="AO136" i="11"/>
  <c r="AO138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F139" i="11"/>
  <c r="AH139" i="11"/>
  <c r="AI139" i="11"/>
  <c r="AJ139" i="11"/>
  <c r="K150" i="11"/>
  <c r="M150" i="11"/>
  <c r="N150" i="11"/>
  <c r="O150" i="11"/>
  <c r="O157" i="11" s="1"/>
  <c r="P150" i="11"/>
  <c r="Q150" i="11"/>
  <c r="R150" i="11"/>
  <c r="S150" i="11"/>
  <c r="T150" i="11"/>
  <c r="U150" i="11"/>
  <c r="V150" i="11"/>
  <c r="W150" i="11"/>
  <c r="W157" i="11" s="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M157" i="11" s="1"/>
  <c r="K151" i="11"/>
  <c r="M151" i="11"/>
  <c r="N151" i="11"/>
  <c r="O151" i="11"/>
  <c r="P151" i="11"/>
  <c r="Q151" i="11"/>
  <c r="Q157" i="11" s="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G151" i="11"/>
  <c r="AG157" i="11" s="1"/>
  <c r="AH151" i="11"/>
  <c r="AI151" i="11"/>
  <c r="AJ151" i="11"/>
  <c r="AM151" i="11"/>
  <c r="K152" i="11"/>
  <c r="M152" i="11"/>
  <c r="M157" i="11" s="1"/>
  <c r="N152" i="11"/>
  <c r="O152" i="11"/>
  <c r="P152" i="11"/>
  <c r="Q152" i="11"/>
  <c r="R152" i="11"/>
  <c r="S152" i="11"/>
  <c r="T152" i="11"/>
  <c r="T157" i="11" s="1"/>
  <c r="U152" i="11"/>
  <c r="V152" i="11"/>
  <c r="W152" i="11"/>
  <c r="X152" i="11"/>
  <c r="Y152" i="11"/>
  <c r="Z152" i="11"/>
  <c r="AA152" i="11"/>
  <c r="AB152" i="11"/>
  <c r="AB157" i="11" s="1"/>
  <c r="AC152" i="11"/>
  <c r="AC157" i="11" s="1"/>
  <c r="AD152" i="11"/>
  <c r="AE152" i="11"/>
  <c r="AF152" i="11"/>
  <c r="AG152" i="11"/>
  <c r="AH152" i="11"/>
  <c r="AI152" i="11"/>
  <c r="AJ152" i="11"/>
  <c r="AJ157" i="11" s="1"/>
  <c r="AK152" i="11"/>
  <c r="AL152" i="11"/>
  <c r="AM152" i="11"/>
  <c r="K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X157" i="11" s="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O153" i="11"/>
  <c r="AP45" i="11" s="1"/>
  <c r="K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F155" i="11"/>
  <c r="AM155" i="11"/>
  <c r="Y156" i="11"/>
  <c r="AO156" i="11" s="1"/>
  <c r="AM156" i="11"/>
  <c r="I157" i="11"/>
  <c r="J157" i="11"/>
  <c r="L157" i="11"/>
  <c r="N157" i="11"/>
  <c r="P157" i="11"/>
  <c r="U157" i="11"/>
  <c r="V157" i="11"/>
  <c r="J7" i="15"/>
  <c r="K7" i="15" s="1"/>
  <c r="L7" i="15" s="1"/>
  <c r="M7" i="15" s="1"/>
  <c r="N7" i="15" s="1"/>
  <c r="O7" i="15" s="1"/>
  <c r="P7" i="15" s="1"/>
  <c r="Q7" i="15" s="1"/>
  <c r="R7" i="15" s="1"/>
  <c r="S7" i="15" s="1"/>
  <c r="T7" i="15" s="1"/>
  <c r="U7" i="15" s="1"/>
  <c r="V7" i="15" s="1"/>
  <c r="W7" i="15" s="1"/>
  <c r="X7" i="15" s="1"/>
  <c r="Y7" i="15" s="1"/>
  <c r="Z7" i="15" s="1"/>
  <c r="AA7" i="15" s="1"/>
  <c r="AB7" i="15" s="1"/>
  <c r="AC7" i="15" s="1"/>
  <c r="AD7" i="15" s="1"/>
  <c r="AE7" i="15"/>
  <c r="AF7" i="15" s="1"/>
  <c r="AG7" i="15" s="1"/>
  <c r="AH7" i="15" s="1"/>
  <c r="AI7" i="15" s="1"/>
  <c r="AJ7" i="15" s="1"/>
  <c r="AK7" i="15" s="1"/>
  <c r="AL7" i="15" s="1"/>
  <c r="AM7" i="15" s="1"/>
  <c r="L10" i="15"/>
  <c r="M10" i="15"/>
  <c r="J11" i="15"/>
  <c r="K11" i="15"/>
  <c r="J12" i="15"/>
  <c r="K12" i="15" s="1"/>
  <c r="L12" i="15" s="1"/>
  <c r="M12" i="15"/>
  <c r="X12" i="15"/>
  <c r="Z12" i="15"/>
  <c r="AA12" i="15" s="1"/>
  <c r="AB12" i="15" s="1"/>
  <c r="AD12" i="15"/>
  <c r="AE12" i="15" s="1"/>
  <c r="AE59" i="15" s="1"/>
  <c r="J13" i="15"/>
  <c r="J14" i="15"/>
  <c r="Q14" i="15"/>
  <c r="R14" i="15"/>
  <c r="S14" i="15" s="1"/>
  <c r="X14" i="15"/>
  <c r="Y14" i="15"/>
  <c r="Z14" i="15" s="1"/>
  <c r="AA14" i="15" s="1"/>
  <c r="AC14" i="15"/>
  <c r="AD14" i="15" s="1"/>
  <c r="AE14" i="15"/>
  <c r="AE61" i="15" s="1"/>
  <c r="AF14" i="15"/>
  <c r="K15" i="15"/>
  <c r="L15" i="15"/>
  <c r="M15" i="15" s="1"/>
  <c r="N15" i="15" s="1"/>
  <c r="P15" i="15"/>
  <c r="Q15" i="15" s="1"/>
  <c r="R15" i="15"/>
  <c r="S15" i="15"/>
  <c r="AL15" i="15"/>
  <c r="L16" i="15"/>
  <c r="M16" i="15"/>
  <c r="Q16" i="15"/>
  <c r="R16" i="15"/>
  <c r="AL16" i="15"/>
  <c r="AM16" i="15" s="1"/>
  <c r="AM17" i="15" s="1"/>
  <c r="I17" i="15"/>
  <c r="J17" i="15"/>
  <c r="J20" i="15"/>
  <c r="K20" i="15"/>
  <c r="S20" i="15"/>
  <c r="Z20" i="15"/>
  <c r="AB20" i="15"/>
  <c r="AD20" i="15"/>
  <c r="AE20" i="15"/>
  <c r="AF20" i="15" s="1"/>
  <c r="AG20" i="15"/>
  <c r="AH20" i="15"/>
  <c r="AI20" i="15" s="1"/>
  <c r="AJ20" i="15" s="1"/>
  <c r="J21" i="15"/>
  <c r="K21" i="15"/>
  <c r="L21" i="15" s="1"/>
  <c r="J22" i="15"/>
  <c r="J23" i="15"/>
  <c r="K23" i="15"/>
  <c r="AD23" i="15"/>
  <c r="AO24" i="15"/>
  <c r="AP24" i="15"/>
  <c r="AO25" i="15"/>
  <c r="AP25" i="15"/>
  <c r="AO26" i="15"/>
  <c r="AP26" i="15"/>
  <c r="J27" i="15"/>
  <c r="K27" i="15"/>
  <c r="L27" i="15" s="1"/>
  <c r="M27" i="15"/>
  <c r="N27" i="15"/>
  <c r="J28" i="15"/>
  <c r="N28" i="15"/>
  <c r="O28" i="15" s="1"/>
  <c r="P28" i="15" s="1"/>
  <c r="Q28" i="15"/>
  <c r="R28" i="15" s="1"/>
  <c r="S28" i="15" s="1"/>
  <c r="T28" i="15"/>
  <c r="U28" i="15" s="1"/>
  <c r="V28" i="15" s="1"/>
  <c r="W28" i="15" s="1"/>
  <c r="X28" i="15" s="1"/>
  <c r="Y28" i="15" s="1"/>
  <c r="Z28" i="15" s="1"/>
  <c r="AA28" i="15" s="1"/>
  <c r="AB28" i="15" s="1"/>
  <c r="AC28" i="15" s="1"/>
  <c r="AD28" i="15" s="1"/>
  <c r="AE28" i="15" s="1"/>
  <c r="AF28" i="15" s="1"/>
  <c r="AG28" i="15" s="1"/>
  <c r="AH28" i="15" s="1"/>
  <c r="AI28" i="15" s="1"/>
  <c r="AJ28" i="15" s="1"/>
  <c r="AK28" i="15" s="1"/>
  <c r="AL28" i="15" s="1"/>
  <c r="AO29" i="15"/>
  <c r="AP29" i="15"/>
  <c r="J30" i="15"/>
  <c r="K30" i="15"/>
  <c r="L30" i="15" s="1"/>
  <c r="M30" i="15" s="1"/>
  <c r="N30" i="15" s="1"/>
  <c r="O30" i="15"/>
  <c r="AH30" i="15"/>
  <c r="AI30" i="15"/>
  <c r="AJ30" i="15" s="1"/>
  <c r="AK30" i="15" s="1"/>
  <c r="J31" i="15"/>
  <c r="K31" i="15"/>
  <c r="K65" i="15" s="1"/>
  <c r="L31" i="15"/>
  <c r="AC31" i="15"/>
  <c r="AD31" i="15" s="1"/>
  <c r="AE31" i="15" s="1"/>
  <c r="AF31" i="15" s="1"/>
  <c r="AG31" i="15" s="1"/>
  <c r="AH31" i="15" s="1"/>
  <c r="AI31" i="15"/>
  <c r="AJ31" i="15" s="1"/>
  <c r="J32" i="15"/>
  <c r="K32" i="15"/>
  <c r="N32" i="15"/>
  <c r="O32" i="15"/>
  <c r="P32" i="15" s="1"/>
  <c r="Q32" i="15" s="1"/>
  <c r="R32" i="15" s="1"/>
  <c r="S32" i="15"/>
  <c r="T32" i="15" s="1"/>
  <c r="J33" i="15"/>
  <c r="K33" i="15"/>
  <c r="I34" i="15"/>
  <c r="AO37" i="15"/>
  <c r="AP37" i="15"/>
  <c r="AO40" i="15"/>
  <c r="AP40" i="15"/>
  <c r="AO42" i="15"/>
  <c r="AO43" i="15"/>
  <c r="AO44" i="15"/>
  <c r="AO45" i="15"/>
  <c r="AO47" i="15"/>
  <c r="AO48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I53" i="15"/>
  <c r="J53" i="15"/>
  <c r="AH53" i="15"/>
  <c r="AI53" i="15"/>
  <c r="AM53" i="15"/>
  <c r="I54" i="15"/>
  <c r="J54" i="15"/>
  <c r="K54" i="15"/>
  <c r="I55" i="15"/>
  <c r="AM55" i="15"/>
  <c r="I56" i="15"/>
  <c r="AC56" i="15"/>
  <c r="I57" i="15"/>
  <c r="J57" i="15"/>
  <c r="K57" i="15"/>
  <c r="L57" i="15"/>
  <c r="AM57" i="15"/>
  <c r="AO58" i="15"/>
  <c r="AP58" i="15" s="1"/>
  <c r="AQ58" i="15"/>
  <c r="I59" i="15"/>
  <c r="J59" i="15"/>
  <c r="K59" i="15"/>
  <c r="L59" i="15"/>
  <c r="V59" i="15"/>
  <c r="W59" i="15"/>
  <c r="X59" i="15"/>
  <c r="Y59" i="15"/>
  <c r="Z59" i="15"/>
  <c r="AA59" i="15"/>
  <c r="AB59" i="15"/>
  <c r="AC59" i="15"/>
  <c r="AD59" i="15"/>
  <c r="I60" i="15"/>
  <c r="J60" i="15"/>
  <c r="AM60" i="15"/>
  <c r="I61" i="15"/>
  <c r="J61" i="15"/>
  <c r="O61" i="15"/>
  <c r="P61" i="15"/>
  <c r="Q61" i="15"/>
  <c r="R61" i="15"/>
  <c r="V61" i="15"/>
  <c r="W61" i="15"/>
  <c r="X61" i="15"/>
  <c r="Z61" i="15"/>
  <c r="AA61" i="15"/>
  <c r="AB61" i="15"/>
  <c r="AC61" i="15"/>
  <c r="AD61" i="15"/>
  <c r="AM61" i="15"/>
  <c r="I62" i="15"/>
  <c r="J62" i="15"/>
  <c r="K62" i="15"/>
  <c r="L62" i="15"/>
  <c r="M62" i="15"/>
  <c r="N62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I64" i="15"/>
  <c r="J64" i="15"/>
  <c r="K64" i="15"/>
  <c r="L64" i="15"/>
  <c r="M64" i="15"/>
  <c r="N64" i="15"/>
  <c r="O64" i="15"/>
  <c r="AG64" i="15"/>
  <c r="AJ64" i="15"/>
  <c r="I65" i="15"/>
  <c r="J65" i="15"/>
  <c r="I66" i="15"/>
  <c r="K66" i="15"/>
  <c r="L66" i="15"/>
  <c r="M66" i="15"/>
  <c r="N66" i="15"/>
  <c r="O66" i="15"/>
  <c r="P66" i="15"/>
  <c r="Q66" i="15"/>
  <c r="R66" i="15"/>
  <c r="S66" i="15"/>
  <c r="I67" i="15"/>
  <c r="J67" i="15"/>
  <c r="K67" i="15"/>
  <c r="I68" i="15"/>
  <c r="J68" i="15"/>
  <c r="K68" i="15"/>
  <c r="L68" i="15"/>
  <c r="AO72" i="15"/>
  <c r="AO125" i="15" s="1"/>
  <c r="AP72" i="15"/>
  <c r="AP125" i="15" s="1"/>
  <c r="AO75" i="15"/>
  <c r="AP75" i="15"/>
  <c r="L84" i="15"/>
  <c r="M84" i="15" s="1"/>
  <c r="N84" i="15"/>
  <c r="AI84" i="15"/>
  <c r="AJ84" i="15"/>
  <c r="AK84" i="15"/>
  <c r="AI85" i="15"/>
  <c r="AJ85" i="15" s="1"/>
  <c r="L86" i="15"/>
  <c r="M86" i="15"/>
  <c r="N86" i="15"/>
  <c r="P86" i="15"/>
  <c r="Q86" i="15" s="1"/>
  <c r="U86" i="15"/>
  <c r="V86" i="15"/>
  <c r="W86" i="15" s="1"/>
  <c r="Y86" i="15"/>
  <c r="Z86" i="15" s="1"/>
  <c r="AA86" i="15" s="1"/>
  <c r="AB86" i="15" s="1"/>
  <c r="AC86" i="15" s="1"/>
  <c r="AF86" i="15"/>
  <c r="AG86" i="15"/>
  <c r="AJ86" i="15"/>
  <c r="AK86" i="15"/>
  <c r="AL86" i="15"/>
  <c r="AI87" i="15"/>
  <c r="AJ87" i="15"/>
  <c r="AK87" i="15"/>
  <c r="AL87" i="15" s="1"/>
  <c r="AM87" i="15" s="1"/>
  <c r="AP87" i="15" s="1"/>
  <c r="AO87" i="15"/>
  <c r="AI88" i="15"/>
  <c r="AI89" i="15"/>
  <c r="AI90" i="15"/>
  <c r="AI91" i="15"/>
  <c r="AJ91" i="15"/>
  <c r="AK91" i="15"/>
  <c r="AL91" i="15"/>
  <c r="AO91" i="15" s="1"/>
  <c r="AI92" i="15"/>
  <c r="AJ92" i="15"/>
  <c r="AK92" i="15" s="1"/>
  <c r="AL92" i="15"/>
  <c r="AM92" i="15" s="1"/>
  <c r="AP92" i="15"/>
  <c r="AI93" i="15"/>
  <c r="AJ93" i="15"/>
  <c r="AK93" i="15"/>
  <c r="AL93" i="15"/>
  <c r="AP93" i="15" s="1"/>
  <c r="AM93" i="15"/>
  <c r="AO93" i="15" s="1"/>
  <c r="AI94" i="15"/>
  <c r="AI95" i="15"/>
  <c r="AJ95" i="15" s="1"/>
  <c r="AK95" i="15" s="1"/>
  <c r="AL95" i="15" s="1"/>
  <c r="AM95" i="15" s="1"/>
  <c r="AO95" i="15"/>
  <c r="AP95" i="15"/>
  <c r="AI96" i="15"/>
  <c r="AI97" i="15"/>
  <c r="AJ97" i="15"/>
  <c r="AK97" i="15"/>
  <c r="AL97" i="15" s="1"/>
  <c r="AM97" i="15" s="1"/>
  <c r="AI98" i="15"/>
  <c r="AJ98" i="15"/>
  <c r="AK98" i="15" s="1"/>
  <c r="AL98" i="15" s="1"/>
  <c r="AM98" i="15"/>
  <c r="I99" i="15"/>
  <c r="J99" i="15"/>
  <c r="K99" i="15"/>
  <c r="L99" i="15"/>
  <c r="M99" i="15"/>
  <c r="AH99" i="15"/>
  <c r="AO100" i="15"/>
  <c r="AO101" i="15"/>
  <c r="AO102" i="15"/>
  <c r="AP102" i="15"/>
  <c r="AO103" i="15"/>
  <c r="AO104" i="15"/>
  <c r="AO105" i="15"/>
  <c r="AO106" i="15"/>
  <c r="AP106" i="15"/>
  <c r="AO107" i="15"/>
  <c r="AO108" i="15"/>
  <c r="AO109" i="15"/>
  <c r="AO110" i="15"/>
  <c r="AO111" i="15"/>
  <c r="AO112" i="15"/>
  <c r="AP112" i="15"/>
  <c r="AO113" i="15"/>
  <c r="AO114" i="15"/>
  <c r="AO115" i="15"/>
  <c r="AO116" i="15"/>
  <c r="AP116" i="15"/>
  <c r="AO117" i="15"/>
  <c r="AO137" i="15"/>
  <c r="L138" i="15"/>
  <c r="M138" i="15"/>
  <c r="N138" i="15"/>
  <c r="O138" i="15"/>
  <c r="O162" i="15" s="1"/>
  <c r="AL138" i="15"/>
  <c r="AM138" i="15"/>
  <c r="L139" i="15"/>
  <c r="L163" i="15" s="1"/>
  <c r="M139" i="15"/>
  <c r="M163" i="15" s="1"/>
  <c r="N139" i="15"/>
  <c r="O139" i="15"/>
  <c r="AL139" i="15"/>
  <c r="AM139" i="15"/>
  <c r="AO142" i="15"/>
  <c r="AO143" i="15"/>
  <c r="AO144" i="15"/>
  <c r="AO146" i="15"/>
  <c r="I147" i="15"/>
  <c r="J147" i="15"/>
  <c r="K147" i="15"/>
  <c r="L147" i="15"/>
  <c r="O147" i="15"/>
  <c r="K161" i="15"/>
  <c r="M161" i="15"/>
  <c r="N161" i="15"/>
  <c r="O161" i="15"/>
  <c r="AL161" i="15"/>
  <c r="AM161" i="15"/>
  <c r="L162" i="15"/>
  <c r="L171" i="15" s="1"/>
  <c r="M162" i="15"/>
  <c r="AL162" i="15"/>
  <c r="AM162" i="15"/>
  <c r="K163" i="15"/>
  <c r="N163" i="15"/>
  <c r="O163" i="15"/>
  <c r="K166" i="15"/>
  <c r="M166" i="15"/>
  <c r="N166" i="15"/>
  <c r="O166" i="15"/>
  <c r="AL166" i="15"/>
  <c r="AM166" i="15"/>
  <c r="K167" i="15"/>
  <c r="M167" i="15"/>
  <c r="N167" i="15"/>
  <c r="O167" i="15"/>
  <c r="AL167" i="15"/>
  <c r="AM167" i="15"/>
  <c r="K168" i="15"/>
  <c r="M168" i="15"/>
  <c r="AO168" i="15" s="1"/>
  <c r="N168" i="15"/>
  <c r="O168" i="15"/>
  <c r="AL168" i="15"/>
  <c r="AM168" i="15"/>
  <c r="AM169" i="15"/>
  <c r="AO169" i="15"/>
  <c r="Y170" i="15"/>
  <c r="AM170" i="15"/>
  <c r="I171" i="15"/>
  <c r="J171" i="15"/>
  <c r="P171" i="15"/>
  <c r="Q171" i="15"/>
  <c r="R171" i="15"/>
  <c r="S171" i="15"/>
  <c r="T171" i="15"/>
  <c r="U171" i="15"/>
  <c r="V171" i="15"/>
  <c r="W171" i="15"/>
  <c r="X171" i="15"/>
  <c r="Z171" i="15"/>
  <c r="AA171" i="15"/>
  <c r="AB171" i="15"/>
  <c r="AC171" i="15"/>
  <c r="AD171" i="15"/>
  <c r="AE171" i="15"/>
  <c r="AF171" i="15"/>
  <c r="AG171" i="15"/>
  <c r="AH171" i="15"/>
  <c r="AI171" i="15"/>
  <c r="AJ171" i="15"/>
  <c r="AK171" i="15"/>
  <c r="J7" i="5"/>
  <c r="K7" i="5" s="1"/>
  <c r="L7" i="5"/>
  <c r="M7" i="5" s="1"/>
  <c r="N7" i="5" s="1"/>
  <c r="O7" i="5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J10" i="5"/>
  <c r="K10" i="5"/>
  <c r="AL10" i="5"/>
  <c r="J11" i="5"/>
  <c r="K11" i="5"/>
  <c r="L11" i="5"/>
  <c r="M11" i="5" s="1"/>
  <c r="AL11" i="5"/>
  <c r="AM11" i="5"/>
  <c r="J12" i="5"/>
  <c r="K12" i="5"/>
  <c r="L12" i="5"/>
  <c r="J13" i="5"/>
  <c r="K13" i="5"/>
  <c r="J14" i="5"/>
  <c r="K14" i="5"/>
  <c r="L14" i="5"/>
  <c r="M14" i="5"/>
  <c r="N14" i="5" s="1"/>
  <c r="J15" i="5"/>
  <c r="K15" i="5"/>
  <c r="L15" i="5"/>
  <c r="J16" i="5"/>
  <c r="K16" i="5"/>
  <c r="L16" i="5"/>
  <c r="M16" i="5"/>
  <c r="I17" i="5"/>
  <c r="J17" i="5"/>
  <c r="J20" i="5"/>
  <c r="K20" i="5"/>
  <c r="J21" i="5"/>
  <c r="K21" i="5"/>
  <c r="J22" i="5"/>
  <c r="K22" i="5"/>
  <c r="L22" i="5"/>
  <c r="M22" i="5"/>
  <c r="J23" i="5"/>
  <c r="K23" i="5"/>
  <c r="L23" i="5"/>
  <c r="U23" i="5"/>
  <c r="V23" i="5"/>
  <c r="J24" i="5"/>
  <c r="AL24" i="5"/>
  <c r="AM24" i="5" s="1"/>
  <c r="J25" i="5"/>
  <c r="J26" i="5"/>
  <c r="J27" i="5"/>
  <c r="J28" i="5"/>
  <c r="J29" i="5"/>
  <c r="J30" i="5"/>
  <c r="K30" i="5" s="1"/>
  <c r="L30" i="5" s="1"/>
  <c r="M30" i="5"/>
  <c r="O30" i="5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AB30" i="5" s="1"/>
  <c r="AC30" i="5" s="1"/>
  <c r="AD30" i="5"/>
  <c r="AE30" i="5" s="1"/>
  <c r="AF30" i="5" s="1"/>
  <c r="AG30" i="5" s="1"/>
  <c r="AH30" i="5" s="1"/>
  <c r="AI30" i="5" s="1"/>
  <c r="AJ30" i="5" s="1"/>
  <c r="AL30" i="5"/>
  <c r="AM30" i="5"/>
  <c r="J31" i="5"/>
  <c r="K31" i="5" s="1"/>
  <c r="O31" i="5"/>
  <c r="P31" i="5"/>
  <c r="Q31" i="5"/>
  <c r="R31" i="5"/>
  <c r="S31" i="5" s="1"/>
  <c r="T31" i="5" s="1"/>
  <c r="U31" i="5" s="1"/>
  <c r="V31" i="5" s="1"/>
  <c r="W31" i="5" s="1"/>
  <c r="X31" i="5" s="1"/>
  <c r="Y31" i="5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L31" i="5"/>
  <c r="AM31" i="5" s="1"/>
  <c r="J32" i="5"/>
  <c r="I33" i="5"/>
  <c r="AO36" i="5"/>
  <c r="AP36" i="5"/>
  <c r="AO39" i="5"/>
  <c r="AP39" i="5"/>
  <c r="I45" i="5"/>
  <c r="I46" i="5"/>
  <c r="I47" i="5"/>
  <c r="I48" i="5"/>
  <c r="I49" i="5"/>
  <c r="I50" i="5"/>
  <c r="J50" i="5"/>
  <c r="K50" i="5"/>
  <c r="L50" i="5"/>
  <c r="I51" i="5"/>
  <c r="I52" i="5"/>
  <c r="J52" i="5"/>
  <c r="I53" i="5"/>
  <c r="J53" i="5"/>
  <c r="I54" i="5"/>
  <c r="J54" i="5"/>
  <c r="I55" i="5"/>
  <c r="J55" i="5"/>
  <c r="I56" i="5"/>
  <c r="I57" i="5"/>
  <c r="I58" i="5"/>
  <c r="I59" i="5"/>
  <c r="AQ60" i="5"/>
  <c r="AO60" i="5" s="1"/>
  <c r="AP60" i="5" s="1"/>
  <c r="AK61" i="5"/>
  <c r="AL61" i="5"/>
  <c r="AM61" i="5"/>
  <c r="AO64" i="5"/>
  <c r="AP64" i="5"/>
  <c r="AO67" i="5"/>
  <c r="AP67" i="5"/>
  <c r="J76" i="5"/>
  <c r="J77" i="5"/>
  <c r="J78" i="5"/>
  <c r="J79" i="5"/>
  <c r="J80" i="5"/>
  <c r="M80" i="5"/>
  <c r="N80" i="5" s="1"/>
  <c r="O80" i="5" s="1"/>
  <c r="P80" i="5"/>
  <c r="R80" i="5"/>
  <c r="S80" i="5"/>
  <c r="T80" i="5"/>
  <c r="U80" i="5" s="1"/>
  <c r="V80" i="5"/>
  <c r="W80" i="5" s="1"/>
  <c r="X80" i="5" s="1"/>
  <c r="Y80" i="5" s="1"/>
  <c r="Z80" i="5" s="1"/>
  <c r="AA80" i="5" s="1"/>
  <c r="AB80" i="5"/>
  <c r="AC80" i="5"/>
  <c r="AD80" i="5" s="1"/>
  <c r="AE80" i="5" s="1"/>
  <c r="AF80" i="5" s="1"/>
  <c r="AG80" i="5" s="1"/>
  <c r="AH80" i="5" s="1"/>
  <c r="AI80" i="5" s="1"/>
  <c r="AJ80" i="5" s="1"/>
  <c r="AM80" i="5"/>
  <c r="N81" i="5"/>
  <c r="R81" i="5"/>
  <c r="S81" i="5"/>
  <c r="T81" i="5" s="1"/>
  <c r="U81" i="5" s="1"/>
  <c r="V81" i="5" s="1"/>
  <c r="W81" i="5" s="1"/>
  <c r="X81" i="5" s="1"/>
  <c r="Y81" i="5" s="1"/>
  <c r="Z81" i="5" s="1"/>
  <c r="AA81" i="5" s="1"/>
  <c r="AB81" i="5" s="1"/>
  <c r="AC81" i="5" s="1"/>
  <c r="AD81" i="5" s="1"/>
  <c r="AE81" i="5" s="1"/>
  <c r="AF81" i="5" s="1"/>
  <c r="AG81" i="5" s="1"/>
  <c r="AH81" i="5" s="1"/>
  <c r="AI81" i="5" s="1"/>
  <c r="AJ81" i="5" s="1"/>
  <c r="AL81" i="5"/>
  <c r="AM81" i="5" s="1"/>
  <c r="J82" i="5"/>
  <c r="J51" i="5" s="1"/>
  <c r="K82" i="5"/>
  <c r="L82" i="5"/>
  <c r="M82" i="5"/>
  <c r="J83" i="5"/>
  <c r="K83" i="5"/>
  <c r="L83" i="5"/>
  <c r="J84" i="5"/>
  <c r="K84" i="5"/>
  <c r="J85" i="5"/>
  <c r="K85" i="5"/>
  <c r="L85" i="5"/>
  <c r="M85" i="5"/>
  <c r="N85" i="5"/>
  <c r="O85" i="5" s="1"/>
  <c r="P85" i="5"/>
  <c r="J86" i="5"/>
  <c r="K86" i="5"/>
  <c r="L86" i="5"/>
  <c r="M86" i="5"/>
  <c r="N86" i="5" s="1"/>
  <c r="O86" i="5" s="1"/>
  <c r="P86" i="5" s="1"/>
  <c r="Q86" i="5" s="1"/>
  <c r="R86" i="5" s="1"/>
  <c r="S86" i="5" s="1"/>
  <c r="T86" i="5" s="1"/>
  <c r="U86" i="5" s="1"/>
  <c r="V86" i="5" s="1"/>
  <c r="W86" i="5" s="1"/>
  <c r="X86" i="5" s="1"/>
  <c r="Y86" i="5" s="1"/>
  <c r="Z86" i="5" s="1"/>
  <c r="AA86" i="5" s="1"/>
  <c r="AB86" i="5" s="1"/>
  <c r="AC86" i="5" s="1"/>
  <c r="AD86" i="5" s="1"/>
  <c r="AE86" i="5" s="1"/>
  <c r="AF86" i="5" s="1"/>
  <c r="AG86" i="5" s="1"/>
  <c r="AH86" i="5" s="1"/>
  <c r="AI86" i="5" s="1"/>
  <c r="AJ86" i="5" s="1"/>
  <c r="AK86" i="5" s="1"/>
  <c r="AL86" i="5" s="1"/>
  <c r="AM86" i="5" s="1"/>
  <c r="J87" i="5"/>
  <c r="J56" i="5" s="1"/>
  <c r="K87" i="5"/>
  <c r="J88" i="5"/>
  <c r="J57" i="5" s="1"/>
  <c r="K88" i="5"/>
  <c r="M88" i="5"/>
  <c r="O88" i="5"/>
  <c r="P88" i="5" s="1"/>
  <c r="R88" i="5"/>
  <c r="S88" i="5"/>
  <c r="T88" i="5"/>
  <c r="U88" i="5" s="1"/>
  <c r="V88" i="5"/>
  <c r="W88" i="5" s="1"/>
  <c r="X88" i="5" s="1"/>
  <c r="Y88" i="5" s="1"/>
  <c r="Z88" i="5" s="1"/>
  <c r="AA88" i="5" s="1"/>
  <c r="AB88" i="5" s="1"/>
  <c r="AC88" i="5" s="1"/>
  <c r="AD88" i="5" s="1"/>
  <c r="AE88" i="5" s="1"/>
  <c r="AF88" i="5" s="1"/>
  <c r="AG88" i="5" s="1"/>
  <c r="AH88" i="5" s="1"/>
  <c r="AI88" i="5" s="1"/>
  <c r="AJ88" i="5" s="1"/>
  <c r="AL88" i="5"/>
  <c r="AM88" i="5"/>
  <c r="J89" i="5"/>
  <c r="M89" i="5"/>
  <c r="O89" i="5"/>
  <c r="P89" i="5" s="1"/>
  <c r="S89" i="5"/>
  <c r="T89" i="5" s="1"/>
  <c r="U89" i="5" s="1"/>
  <c r="Z89" i="5"/>
  <c r="AB89" i="5"/>
  <c r="AC89" i="5"/>
  <c r="AD89" i="5" s="1"/>
  <c r="AE89" i="5" s="1"/>
  <c r="AF89" i="5" s="1"/>
  <c r="AI89" i="5"/>
  <c r="AL89" i="5"/>
  <c r="AM89" i="5"/>
  <c r="J90" i="5"/>
  <c r="I91" i="5"/>
  <c r="AO94" i="5"/>
  <c r="AP94" i="5"/>
  <c r="AO97" i="5"/>
  <c r="AP97" i="5"/>
  <c r="AO100" i="5"/>
  <c r="AP100" i="5"/>
  <c r="AO103" i="5"/>
  <c r="AP103" i="5"/>
  <c r="AO109" i="5"/>
  <c r="AP109" i="5"/>
  <c r="AO112" i="5"/>
  <c r="AP112" i="5"/>
  <c r="AO120" i="5"/>
  <c r="J7" i="17"/>
  <c r="K7" i="17" s="1"/>
  <c r="L7" i="17" s="1"/>
  <c r="M7" i="17" s="1"/>
  <c r="N7" i="17" s="1"/>
  <c r="O7" i="17" s="1"/>
  <c r="P7" i="17" s="1"/>
  <c r="Q7" i="17" s="1"/>
  <c r="R7" i="17" s="1"/>
  <c r="S7" i="17" s="1"/>
  <c r="T7" i="17" s="1"/>
  <c r="U7" i="17" s="1"/>
  <c r="V7" i="17" s="1"/>
  <c r="W7" i="17" s="1"/>
  <c r="X7" i="17" s="1"/>
  <c r="Y7" i="17" s="1"/>
  <c r="Z7" i="17" s="1"/>
  <c r="AA7" i="17" s="1"/>
  <c r="AB7" i="17" s="1"/>
  <c r="AC7" i="17" s="1"/>
  <c r="AD7" i="17" s="1"/>
  <c r="AE7" i="17" s="1"/>
  <c r="AF7" i="17" s="1"/>
  <c r="AG7" i="17" s="1"/>
  <c r="AH7" i="17" s="1"/>
  <c r="AI7" i="17" s="1"/>
  <c r="AJ7" i="17" s="1"/>
  <c r="AK7" i="17" s="1"/>
  <c r="AL7" i="17" s="1"/>
  <c r="AM7" i="17" s="1"/>
  <c r="L10" i="17"/>
  <c r="M10" i="17"/>
  <c r="J11" i="17"/>
  <c r="AB11" i="17"/>
  <c r="AC11" i="17"/>
  <c r="AD11" i="17"/>
  <c r="J12" i="17"/>
  <c r="K12" i="17" s="1"/>
  <c r="X12" i="17"/>
  <c r="Z12" i="17"/>
  <c r="AA12" i="17"/>
  <c r="AB12" i="17"/>
  <c r="AD12" i="17"/>
  <c r="AD59" i="17" s="1"/>
  <c r="AE12" i="17"/>
  <c r="J13" i="17"/>
  <c r="K13" i="17"/>
  <c r="J14" i="17"/>
  <c r="Q14" i="17"/>
  <c r="R14" i="17"/>
  <c r="S14" i="17"/>
  <c r="T14" i="17"/>
  <c r="T61" i="17" s="1"/>
  <c r="U14" i="17"/>
  <c r="X14" i="17"/>
  <c r="Y14" i="17" s="1"/>
  <c r="Z14" i="17" s="1"/>
  <c r="AA14" i="17" s="1"/>
  <c r="AA61" i="17" s="1"/>
  <c r="AC14" i="17"/>
  <c r="AD14" i="17"/>
  <c r="AE14" i="17"/>
  <c r="K15" i="17"/>
  <c r="L15" i="17" s="1"/>
  <c r="M15" i="17"/>
  <c r="P15" i="17"/>
  <c r="Q15" i="17"/>
  <c r="R15" i="17"/>
  <c r="S15" i="17"/>
  <c r="L16" i="17"/>
  <c r="Q16" i="17"/>
  <c r="R16" i="17"/>
  <c r="S16" i="17"/>
  <c r="T16" i="17"/>
  <c r="U16" i="17" s="1"/>
  <c r="V16" i="17" s="1"/>
  <c r="W16" i="17" s="1"/>
  <c r="X16" i="17" s="1"/>
  <c r="Y16" i="17" s="1"/>
  <c r="Z16" i="17" s="1"/>
  <c r="AA16" i="17" s="1"/>
  <c r="AB16" i="17" s="1"/>
  <c r="AC16" i="17" s="1"/>
  <c r="AD16" i="17" s="1"/>
  <c r="AE16" i="17" s="1"/>
  <c r="AF16" i="17" s="1"/>
  <c r="AG16" i="17" s="1"/>
  <c r="AH16" i="17" s="1"/>
  <c r="AI16" i="17" s="1"/>
  <c r="AJ16" i="17" s="1"/>
  <c r="AL16" i="17"/>
  <c r="AM16" i="17" s="1"/>
  <c r="I17" i="17"/>
  <c r="J17" i="17"/>
  <c r="AM17" i="17"/>
  <c r="J20" i="17"/>
  <c r="S20" i="17"/>
  <c r="X20" i="17"/>
  <c r="Y20" i="17" s="1"/>
  <c r="Z20" i="17" s="1"/>
  <c r="J21" i="17"/>
  <c r="J22" i="17"/>
  <c r="J23" i="17"/>
  <c r="AD23" i="17"/>
  <c r="AE23" i="17" s="1"/>
  <c r="AF23" i="17"/>
  <c r="AG23" i="17"/>
  <c r="AO24" i="17"/>
  <c r="AP24" i="17"/>
  <c r="AO25" i="17"/>
  <c r="AP25" i="17"/>
  <c r="AO26" i="17"/>
  <c r="AP26" i="17"/>
  <c r="J27" i="17"/>
  <c r="K27" i="17"/>
  <c r="L27" i="17"/>
  <c r="M27" i="17" s="1"/>
  <c r="J28" i="17"/>
  <c r="K28" i="17"/>
  <c r="L28" i="17"/>
  <c r="M28" i="17"/>
  <c r="N28" i="17" s="1"/>
  <c r="O28" i="17" s="1"/>
  <c r="P28" i="17" s="1"/>
  <c r="Q28" i="17"/>
  <c r="R28" i="17" s="1"/>
  <c r="AL28" i="17"/>
  <c r="AM28" i="17"/>
  <c r="AO29" i="17"/>
  <c r="AP29" i="17"/>
  <c r="J30" i="17"/>
  <c r="K30" i="17"/>
  <c r="AL30" i="17"/>
  <c r="AM30" i="17"/>
  <c r="J31" i="17"/>
  <c r="K31" i="17"/>
  <c r="K65" i="17" s="1"/>
  <c r="L31" i="17"/>
  <c r="AC31" i="17"/>
  <c r="AD31" i="17"/>
  <c r="AE31" i="17"/>
  <c r="AF31" i="17" s="1"/>
  <c r="AG31" i="17" s="1"/>
  <c r="AH31" i="17" s="1"/>
  <c r="AI31" i="17" s="1"/>
  <c r="AJ31" i="17" s="1"/>
  <c r="J32" i="17"/>
  <c r="AL32" i="17"/>
  <c r="AM32" i="17" s="1"/>
  <c r="J33" i="17"/>
  <c r="K33" i="17"/>
  <c r="L33" i="17"/>
  <c r="M33" i="17"/>
  <c r="I34" i="17"/>
  <c r="AO37" i="17"/>
  <c r="AP37" i="17"/>
  <c r="AO40" i="17"/>
  <c r="AP40" i="17"/>
  <c r="AO42" i="17"/>
  <c r="AO43" i="17"/>
  <c r="AO44" i="17"/>
  <c r="AO45" i="17"/>
  <c r="AO47" i="17"/>
  <c r="AO48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AJ49" i="17"/>
  <c r="AK49" i="17"/>
  <c r="AL49" i="17"/>
  <c r="AM49" i="17"/>
  <c r="I53" i="17"/>
  <c r="AM53" i="17"/>
  <c r="I54" i="17"/>
  <c r="J54" i="17"/>
  <c r="I55" i="17"/>
  <c r="J55" i="17"/>
  <c r="AM55" i="17"/>
  <c r="I56" i="17"/>
  <c r="AC56" i="17"/>
  <c r="AD56" i="17"/>
  <c r="AE56" i="17"/>
  <c r="AF56" i="17"/>
  <c r="I57" i="17"/>
  <c r="J57" i="17"/>
  <c r="K57" i="17"/>
  <c r="L57" i="17"/>
  <c r="AM57" i="17"/>
  <c r="AQ58" i="17"/>
  <c r="AO58" i="17" s="1"/>
  <c r="AP58" i="17" s="1"/>
  <c r="I59" i="17"/>
  <c r="J59" i="17"/>
  <c r="V59" i="17"/>
  <c r="W59" i="17"/>
  <c r="X59" i="17"/>
  <c r="Y59" i="17"/>
  <c r="Z59" i="17"/>
  <c r="AA59" i="17"/>
  <c r="AB59" i="17"/>
  <c r="AC59" i="17"/>
  <c r="I60" i="17"/>
  <c r="J60" i="17"/>
  <c r="K60" i="17"/>
  <c r="I61" i="17"/>
  <c r="J61" i="17"/>
  <c r="O61" i="17"/>
  <c r="P61" i="17"/>
  <c r="Q61" i="17"/>
  <c r="R61" i="17"/>
  <c r="S61" i="17"/>
  <c r="U61" i="17"/>
  <c r="V61" i="17"/>
  <c r="W61" i="17"/>
  <c r="X61" i="17"/>
  <c r="Y61" i="17"/>
  <c r="Z61" i="17"/>
  <c r="AB61" i="17"/>
  <c r="AC61" i="17"/>
  <c r="AD61" i="17"/>
  <c r="I62" i="17"/>
  <c r="J62" i="17"/>
  <c r="K62" i="17"/>
  <c r="L62" i="17"/>
  <c r="AM62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A63" i="17"/>
  <c r="AB63" i="17"/>
  <c r="AC63" i="17"/>
  <c r="AD63" i="17"/>
  <c r="AE63" i="17"/>
  <c r="AF63" i="17"/>
  <c r="AG63" i="17"/>
  <c r="AH63" i="17"/>
  <c r="I64" i="17"/>
  <c r="J64" i="17"/>
  <c r="I65" i="17"/>
  <c r="J65" i="17"/>
  <c r="I66" i="17"/>
  <c r="I67" i="17"/>
  <c r="J67" i="17"/>
  <c r="K67" i="17"/>
  <c r="L67" i="17"/>
  <c r="J68" i="17"/>
  <c r="K68" i="17"/>
  <c r="AO68" i="17" s="1"/>
  <c r="L68" i="17"/>
  <c r="AO72" i="17"/>
  <c r="AO125" i="17" s="1"/>
  <c r="AP72" i="17"/>
  <c r="AP125" i="17" s="1"/>
  <c r="AO75" i="17"/>
  <c r="AP75" i="17"/>
  <c r="L84" i="17"/>
  <c r="M84" i="17"/>
  <c r="AI84" i="17"/>
  <c r="AJ84" i="17" s="1"/>
  <c r="AK84" i="17"/>
  <c r="AL84" i="17"/>
  <c r="AI85" i="17"/>
  <c r="AJ85" i="17"/>
  <c r="AK85" i="17" s="1"/>
  <c r="AL85" i="17" s="1"/>
  <c r="AO85" i="17"/>
  <c r="AP85" i="17"/>
  <c r="L86" i="17"/>
  <c r="M86" i="17"/>
  <c r="N86" i="17"/>
  <c r="P86" i="17"/>
  <c r="Q86" i="17" s="1"/>
  <c r="U86" i="17"/>
  <c r="V86" i="17"/>
  <c r="W86" i="17"/>
  <c r="Y86" i="17"/>
  <c r="Z86" i="17"/>
  <c r="AA86" i="17"/>
  <c r="AB86" i="17"/>
  <c r="AC86" i="17" s="1"/>
  <c r="AF86" i="17"/>
  <c r="AG86" i="17"/>
  <c r="AJ86" i="17"/>
  <c r="AK86" i="17" s="1"/>
  <c r="AK55" i="17" s="1"/>
  <c r="AL86" i="17"/>
  <c r="AL55" i="17" s="1"/>
  <c r="AI87" i="17"/>
  <c r="AJ87" i="17"/>
  <c r="AK87" i="17"/>
  <c r="AL87" i="17" s="1"/>
  <c r="AI88" i="17"/>
  <c r="AI89" i="17"/>
  <c r="AI90" i="17"/>
  <c r="AJ90" i="17"/>
  <c r="AK90" i="17"/>
  <c r="AL90" i="17"/>
  <c r="AM90" i="17" s="1"/>
  <c r="AM59" i="17" s="1"/>
  <c r="AI91" i="17"/>
  <c r="AI92" i="17"/>
  <c r="AJ92" i="17"/>
  <c r="AK92" i="17" s="1"/>
  <c r="AL92" i="17" s="1"/>
  <c r="AM92" i="17" s="1"/>
  <c r="AM61" i="17" s="1"/>
  <c r="AI93" i="17"/>
  <c r="AJ93" i="17" s="1"/>
  <c r="AK93" i="17" s="1"/>
  <c r="AL93" i="17" s="1"/>
  <c r="AM93" i="17" s="1"/>
  <c r="AI94" i="17"/>
  <c r="AI95" i="17"/>
  <c r="AI96" i="17"/>
  <c r="AJ96" i="17" s="1"/>
  <c r="AI97" i="17"/>
  <c r="AJ97" i="17"/>
  <c r="AK97" i="17" s="1"/>
  <c r="AI98" i="17"/>
  <c r="I99" i="17"/>
  <c r="J99" i="17"/>
  <c r="K99" i="17"/>
  <c r="AH99" i="17"/>
  <c r="AO100" i="17"/>
  <c r="AO101" i="17"/>
  <c r="AO102" i="17"/>
  <c r="AP102" i="17"/>
  <c r="AO103" i="17"/>
  <c r="AO104" i="17"/>
  <c r="AO105" i="17"/>
  <c r="AO106" i="17"/>
  <c r="AP106" i="17"/>
  <c r="AO107" i="17"/>
  <c r="AO108" i="17"/>
  <c r="AO109" i="17"/>
  <c r="AO110" i="17"/>
  <c r="AO111" i="17"/>
  <c r="AO112" i="17"/>
  <c r="AP112" i="17"/>
  <c r="AO113" i="17"/>
  <c r="AO114" i="17"/>
  <c r="AO115" i="17"/>
  <c r="AO116" i="17"/>
  <c r="AP116" i="17"/>
  <c r="AO117" i="17"/>
  <c r="AO137" i="17"/>
  <c r="L138" i="17"/>
  <c r="M138" i="17"/>
  <c r="M147" i="17" s="1"/>
  <c r="N138" i="17"/>
  <c r="N147" i="17" s="1"/>
  <c r="O138" i="17"/>
  <c r="O162" i="17" s="1"/>
  <c r="AL138" i="17"/>
  <c r="AM138" i="17"/>
  <c r="L139" i="17"/>
  <c r="M139" i="17"/>
  <c r="M163" i="17" s="1"/>
  <c r="N139" i="17"/>
  <c r="O139" i="17"/>
  <c r="O147" i="17" s="1"/>
  <c r="AL139" i="17"/>
  <c r="AL163" i="17" s="1"/>
  <c r="AM139" i="17"/>
  <c r="AO142" i="17"/>
  <c r="AO143" i="17"/>
  <c r="AO144" i="17"/>
  <c r="AO146" i="17"/>
  <c r="I147" i="17"/>
  <c r="J147" i="17"/>
  <c r="K147" i="17"/>
  <c r="AL147" i="17"/>
  <c r="K161" i="17"/>
  <c r="M161" i="17"/>
  <c r="M171" i="17" s="1"/>
  <c r="N161" i="17"/>
  <c r="O161" i="17"/>
  <c r="AL161" i="17"/>
  <c r="AM161" i="17"/>
  <c r="L162" i="17"/>
  <c r="M162" i="17"/>
  <c r="N162" i="17"/>
  <c r="AL162" i="17"/>
  <c r="AM162" i="17"/>
  <c r="K163" i="17"/>
  <c r="N163" i="17"/>
  <c r="O163" i="17"/>
  <c r="K166" i="17"/>
  <c r="M166" i="17"/>
  <c r="N166" i="17"/>
  <c r="N171" i="17" s="1"/>
  <c r="O166" i="17"/>
  <c r="AL166" i="17"/>
  <c r="AM166" i="17"/>
  <c r="K167" i="17"/>
  <c r="M167" i="17"/>
  <c r="N167" i="17"/>
  <c r="O167" i="17"/>
  <c r="AL167" i="17"/>
  <c r="AL171" i="17" s="1"/>
  <c r="AM167" i="17"/>
  <c r="K168" i="17"/>
  <c r="M168" i="17"/>
  <c r="N168" i="17"/>
  <c r="O168" i="17"/>
  <c r="AL168" i="17"/>
  <c r="AM168" i="17"/>
  <c r="AO168" i="17" s="1"/>
  <c r="AM169" i="17"/>
  <c r="AO169" i="17" s="1"/>
  <c r="Y170" i="17"/>
  <c r="AM170" i="17"/>
  <c r="I171" i="17"/>
  <c r="J171" i="17"/>
  <c r="O171" i="17"/>
  <c r="P171" i="17"/>
  <c r="Q171" i="17"/>
  <c r="R171" i="17"/>
  <c r="S171" i="17"/>
  <c r="T171" i="17"/>
  <c r="U171" i="17"/>
  <c r="V171" i="17"/>
  <c r="W171" i="17"/>
  <c r="X171" i="17"/>
  <c r="Y171" i="17"/>
  <c r="Z171" i="17"/>
  <c r="AA171" i="17"/>
  <c r="AB171" i="17"/>
  <c r="AC171" i="17"/>
  <c r="AD171" i="17"/>
  <c r="AE171" i="17"/>
  <c r="AF171" i="17"/>
  <c r="AG171" i="17"/>
  <c r="AH171" i="17"/>
  <c r="AI171" i="17"/>
  <c r="AJ171" i="17"/>
  <c r="AK171" i="17"/>
  <c r="J10" i="4"/>
  <c r="K10" i="4" s="1"/>
  <c r="J11" i="4"/>
  <c r="J12" i="4"/>
  <c r="K12" i="4" s="1"/>
  <c r="L12" i="4" s="1"/>
  <c r="J13" i="4"/>
  <c r="J14" i="4"/>
  <c r="K14" i="4" s="1"/>
  <c r="J15" i="4"/>
  <c r="I16" i="4"/>
  <c r="J19" i="4"/>
  <c r="K19" i="4"/>
  <c r="V19" i="4"/>
  <c r="W19" i="4" s="1"/>
  <c r="AA19" i="4"/>
  <c r="J20" i="4"/>
  <c r="J21" i="4"/>
  <c r="K21" i="4" s="1"/>
  <c r="J22" i="4"/>
  <c r="U22" i="4"/>
  <c r="V22" i="4"/>
  <c r="J23" i="4"/>
  <c r="K23" i="4"/>
  <c r="L23" i="4"/>
  <c r="M23" i="4" s="1"/>
  <c r="N23" i="4" s="1"/>
  <c r="O23" i="4" s="1"/>
  <c r="P23" i="4" s="1"/>
  <c r="Q23" i="4" s="1"/>
  <c r="R23" i="4" s="1"/>
  <c r="S23" i="4" s="1"/>
  <c r="T23" i="4" s="1"/>
  <c r="U23" i="4" s="1"/>
  <c r="V23" i="4"/>
  <c r="W23" i="4" s="1"/>
  <c r="X23" i="4" s="1"/>
  <c r="Y23" i="4" s="1"/>
  <c r="Z23" i="4" s="1"/>
  <c r="AB23" i="4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J24" i="4"/>
  <c r="K24" i="4"/>
  <c r="L24" i="4"/>
  <c r="J25" i="4"/>
  <c r="K25" i="4"/>
  <c r="L25" i="4"/>
  <c r="M25" i="4"/>
  <c r="N25" i="4" s="1"/>
  <c r="O25" i="4"/>
  <c r="P25" i="4"/>
  <c r="J26" i="4"/>
  <c r="K26" i="4"/>
  <c r="L26" i="4"/>
  <c r="AB26" i="4"/>
  <c r="AC26" i="4"/>
  <c r="AD26" i="4"/>
  <c r="AE26" i="4"/>
  <c r="AF26" i="4" s="1"/>
  <c r="J27" i="4"/>
  <c r="K27" i="4"/>
  <c r="J28" i="4"/>
  <c r="J29" i="4"/>
  <c r="K29" i="4"/>
  <c r="L29" i="4" s="1"/>
  <c r="M29" i="4" s="1"/>
  <c r="N29" i="4" s="1"/>
  <c r="O29" i="4"/>
  <c r="P29" i="4" s="1"/>
  <c r="Q29" i="4" s="1"/>
  <c r="R29" i="4" s="1"/>
  <c r="S29" i="4" s="1"/>
  <c r="T29" i="4" s="1"/>
  <c r="V29" i="4"/>
  <c r="W29" i="4"/>
  <c r="X29" i="4"/>
  <c r="Z29" i="4"/>
  <c r="AA29" i="4"/>
  <c r="AB29" i="4"/>
  <c r="AC29" i="4" s="1"/>
  <c r="AD29" i="4" s="1"/>
  <c r="AE29" i="4" s="1"/>
  <c r="AF29" i="4" s="1"/>
  <c r="AG29" i="4" s="1"/>
  <c r="AH29" i="4" s="1"/>
  <c r="AI29" i="4"/>
  <c r="AJ29" i="4" s="1"/>
  <c r="AK29" i="4" s="1"/>
  <c r="AL29" i="4" s="1"/>
  <c r="AM29" i="4" s="1"/>
  <c r="J30" i="4"/>
  <c r="K30" i="4"/>
  <c r="L30" i="4"/>
  <c r="M30" i="4"/>
  <c r="N30" i="4" s="1"/>
  <c r="I31" i="4"/>
  <c r="AO34" i="4"/>
  <c r="AP34" i="4"/>
  <c r="AO37" i="4"/>
  <c r="AP37" i="4"/>
  <c r="I43" i="4"/>
  <c r="J43" i="4"/>
  <c r="T43" i="4"/>
  <c r="U43" i="4"/>
  <c r="V43" i="4"/>
  <c r="Y43" i="4"/>
  <c r="Z43" i="4"/>
  <c r="I44" i="4"/>
  <c r="I45" i="4"/>
  <c r="J45" i="4"/>
  <c r="I46" i="4"/>
  <c r="T46" i="4"/>
  <c r="U46" i="4"/>
  <c r="I47" i="4"/>
  <c r="J47" i="4"/>
  <c r="I48" i="4"/>
  <c r="I49" i="4"/>
  <c r="J49" i="4"/>
  <c r="K49" i="4"/>
  <c r="I50" i="4"/>
  <c r="I51" i="4"/>
  <c r="J51" i="4"/>
  <c r="K51" i="4"/>
  <c r="Z51" i="4"/>
  <c r="AA51" i="4"/>
  <c r="AB51" i="4"/>
  <c r="AC51" i="4"/>
  <c r="AD51" i="4"/>
  <c r="AE51" i="4"/>
  <c r="I52" i="4"/>
  <c r="I53" i="4"/>
  <c r="I54" i="4"/>
  <c r="I55" i="4"/>
  <c r="J55" i="4"/>
  <c r="I56" i="4"/>
  <c r="J56" i="4"/>
  <c r="K56" i="4"/>
  <c r="L56" i="4"/>
  <c r="M56" i="4"/>
  <c r="AO57" i="4"/>
  <c r="AP57" i="4" s="1"/>
  <c r="AQ57" i="4"/>
  <c r="AO61" i="4"/>
  <c r="AO94" i="4" s="1"/>
  <c r="AP61" i="4"/>
  <c r="AP94" i="4" s="1"/>
  <c r="AO64" i="4"/>
  <c r="AP64" i="4"/>
  <c r="AO73" i="4"/>
  <c r="AO96" i="4" s="1"/>
  <c r="AP73" i="4"/>
  <c r="AO76" i="4"/>
  <c r="AP76" i="4"/>
  <c r="AP96" i="4" s="1"/>
  <c r="AO79" i="4"/>
  <c r="AP79" i="4"/>
  <c r="AO82" i="4"/>
  <c r="AP82" i="4"/>
  <c r="AO85" i="4"/>
  <c r="AP85" i="4"/>
  <c r="AO91" i="4"/>
  <c r="AP91" i="4"/>
  <c r="AO102" i="4"/>
  <c r="BR14" i="2"/>
  <c r="BU14" i="2"/>
  <c r="BY14" i="2"/>
  <c r="BZ14" i="2"/>
  <c r="CB14" i="2"/>
  <c r="BS14" i="2" s="1"/>
  <c r="BW14" i="2" s="1"/>
  <c r="CC14" i="2"/>
  <c r="CD14" i="2"/>
  <c r="CE14" i="2"/>
  <c r="CH14" i="2"/>
  <c r="CI14" i="2"/>
  <c r="Y15" i="2"/>
  <c r="Z15" i="2"/>
  <c r="Z16" i="2" s="1"/>
  <c r="Z17" i="2" s="1"/>
  <c r="Z18" i="2" s="1"/>
  <c r="Z19" i="2" s="1"/>
  <c r="AB15" i="2"/>
  <c r="AC15" i="2"/>
  <c r="AK15" i="2"/>
  <c r="AL15" i="2"/>
  <c r="AN15" i="2"/>
  <c r="AO15" i="2"/>
  <c r="AT15" i="2"/>
  <c r="AT16" i="2" s="1"/>
  <c r="AU15" i="2"/>
  <c r="AU16" i="2" s="1"/>
  <c r="AU17" i="2" s="1"/>
  <c r="AU18" i="2" s="1"/>
  <c r="AU19" i="2" s="1"/>
  <c r="AU20" i="2" s="1"/>
  <c r="AU21" i="2" s="1"/>
  <c r="AU22" i="2" s="1"/>
  <c r="AU23" i="2" s="1"/>
  <c r="AU24" i="2" s="1"/>
  <c r="AU25" i="2" s="1"/>
  <c r="AU26" i="2" s="1"/>
  <c r="AU27" i="2" s="1"/>
  <c r="AU28" i="2" s="1"/>
  <c r="AW15" i="2"/>
  <c r="AW16" i="2" s="1"/>
  <c r="AX15" i="2"/>
  <c r="BC15" i="2"/>
  <c r="BC16" i="2" s="1"/>
  <c r="BD15" i="2"/>
  <c r="BY15" i="2"/>
  <c r="BZ15" i="2"/>
  <c r="CH15" i="2"/>
  <c r="CI15" i="2"/>
  <c r="AC16" i="2"/>
  <c r="AC17" i="2" s="1"/>
  <c r="AL16" i="2"/>
  <c r="AN16" i="2"/>
  <c r="AO16" i="2"/>
  <c r="AX16" i="2"/>
  <c r="AX17" i="2" s="1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AX29" i="2" s="1"/>
  <c r="AX30" i="2" s="1"/>
  <c r="AX31" i="2" s="1"/>
  <c r="AX32" i="2" s="1"/>
  <c r="AX33" i="2" s="1"/>
  <c r="AX34" i="2" s="1"/>
  <c r="AX35" i="2" s="1"/>
  <c r="AX36" i="2" s="1"/>
  <c r="AX37" i="2" s="1"/>
  <c r="AX38" i="2" s="1"/>
  <c r="AX39" i="2" s="1"/>
  <c r="AX40" i="2" s="1"/>
  <c r="AX41" i="2" s="1"/>
  <c r="AX42" i="2" s="1"/>
  <c r="AX43" i="2" s="1"/>
  <c r="AX44" i="2" s="1"/>
  <c r="BD16" i="2"/>
  <c r="BD17" i="2" s="1"/>
  <c r="BD18" i="2" s="1"/>
  <c r="BD19" i="2" s="1"/>
  <c r="BD20" i="2" s="1"/>
  <c r="BD21" i="2" s="1"/>
  <c r="BD22" i="2" s="1"/>
  <c r="BD23" i="2" s="1"/>
  <c r="BD24" i="2" s="1"/>
  <c r="BY16" i="2"/>
  <c r="BZ16" i="2"/>
  <c r="CH16" i="2"/>
  <c r="CI16" i="2"/>
  <c r="AL17" i="2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O17" i="2"/>
  <c r="BC17" i="2"/>
  <c r="BC18" i="2" s="1"/>
  <c r="BY17" i="2"/>
  <c r="BZ17" i="2"/>
  <c r="CH17" i="2"/>
  <c r="CI17" i="2"/>
  <c r="AC18" i="2"/>
  <c r="AC19" i="2" s="1"/>
  <c r="AC20" i="2" s="1"/>
  <c r="AC21" i="2" s="1"/>
  <c r="AC22" i="2" s="1"/>
  <c r="AC23" i="2" s="1"/>
  <c r="AC24" i="2" s="1"/>
  <c r="AC25" i="2" s="1"/>
  <c r="AO18" i="2"/>
  <c r="BY18" i="2"/>
  <c r="BZ18" i="2"/>
  <c r="CH18" i="2"/>
  <c r="CI18" i="2"/>
  <c r="AO19" i="2"/>
  <c r="BY19" i="2"/>
  <c r="BZ19" i="2"/>
  <c r="CH19" i="2"/>
  <c r="CI19" i="2"/>
  <c r="Z20" i="2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AO20" i="2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BY20" i="2"/>
  <c r="BZ20" i="2"/>
  <c r="CH20" i="2"/>
  <c r="CI20" i="2"/>
  <c r="BY21" i="2"/>
  <c r="BZ21" i="2"/>
  <c r="CH21" i="2"/>
  <c r="CI21" i="2"/>
  <c r="BY22" i="2"/>
  <c r="BZ22" i="2"/>
  <c r="CH22" i="2"/>
  <c r="CI22" i="2"/>
  <c r="BY23" i="2"/>
  <c r="BZ23" i="2"/>
  <c r="CH23" i="2"/>
  <c r="CI23" i="2"/>
  <c r="BY24" i="2"/>
  <c r="BZ24" i="2"/>
  <c r="CH24" i="2"/>
  <c r="CI24" i="2"/>
  <c r="BD25" i="2"/>
  <c r="BD26" i="2" s="1"/>
  <c r="BD27" i="2" s="1"/>
  <c r="BD28" i="2" s="1"/>
  <c r="BD29" i="2" s="1"/>
  <c r="BD30" i="2" s="1"/>
  <c r="BD31" i="2" s="1"/>
  <c r="BD32" i="2" s="1"/>
  <c r="BD33" i="2" s="1"/>
  <c r="BD34" i="2" s="1"/>
  <c r="BD35" i="2" s="1"/>
  <c r="BD36" i="2" s="1"/>
  <c r="BD37" i="2" s="1"/>
  <c r="BD38" i="2" s="1"/>
  <c r="BD39" i="2" s="1"/>
  <c r="BD40" i="2" s="1"/>
  <c r="BD41" i="2" s="1"/>
  <c r="BD42" i="2" s="1"/>
  <c r="BD43" i="2" s="1"/>
  <c r="BD44" i="2" s="1"/>
  <c r="BY25" i="2"/>
  <c r="BZ25" i="2"/>
  <c r="CH25" i="2"/>
  <c r="CI25" i="2"/>
  <c r="AC26" i="2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BY26" i="2"/>
  <c r="BZ26" i="2"/>
  <c r="CH26" i="2"/>
  <c r="CI26" i="2"/>
  <c r="BY27" i="2"/>
  <c r="BZ27" i="2"/>
  <c r="CH27" i="2"/>
  <c r="CI27" i="2"/>
  <c r="BY28" i="2"/>
  <c r="BZ28" i="2"/>
  <c r="BZ46" i="2" s="1"/>
  <c r="F135" i="2" s="1"/>
  <c r="I135" i="2" s="1"/>
  <c r="CH28" i="2"/>
  <c r="CI28" i="2"/>
  <c r="AU29" i="2"/>
  <c r="AU30" i="2" s="1"/>
  <c r="AU31" i="2" s="1"/>
  <c r="AU32" i="2" s="1"/>
  <c r="AU33" i="2" s="1"/>
  <c r="AU34" i="2" s="1"/>
  <c r="AU35" i="2" s="1"/>
  <c r="BY29" i="2"/>
  <c r="BZ29" i="2"/>
  <c r="CH29" i="2"/>
  <c r="CI29" i="2"/>
  <c r="BY30" i="2"/>
  <c r="BZ30" i="2"/>
  <c r="CH30" i="2"/>
  <c r="CI30" i="2"/>
  <c r="BY31" i="2"/>
  <c r="BZ31" i="2"/>
  <c r="CH31" i="2"/>
  <c r="CI31" i="2"/>
  <c r="BY32" i="2"/>
  <c r="BZ32" i="2"/>
  <c r="CH32" i="2"/>
  <c r="CI32" i="2"/>
  <c r="AH33" i="2"/>
  <c r="AQ33" i="2"/>
  <c r="BY33" i="2"/>
  <c r="BZ33" i="2"/>
  <c r="CH33" i="2"/>
  <c r="CI33" i="2"/>
  <c r="AQ34" i="2"/>
  <c r="AQ35" i="2" s="1"/>
  <c r="AQ36" i="2" s="1"/>
  <c r="BY34" i="2"/>
  <c r="BZ34" i="2"/>
  <c r="CH34" i="2"/>
  <c r="CI34" i="2"/>
  <c r="BY35" i="2"/>
  <c r="BZ35" i="2"/>
  <c r="CH35" i="2"/>
  <c r="CI35" i="2"/>
  <c r="AU36" i="2"/>
  <c r="AU37" i="2" s="1"/>
  <c r="AU38" i="2" s="1"/>
  <c r="AU39" i="2" s="1"/>
  <c r="AU40" i="2" s="1"/>
  <c r="AU41" i="2" s="1"/>
  <c r="AU42" i="2" s="1"/>
  <c r="AU43" i="2" s="1"/>
  <c r="AU44" i="2" s="1"/>
  <c r="BY36" i="2"/>
  <c r="BZ36" i="2"/>
  <c r="CH36" i="2"/>
  <c r="CI36" i="2"/>
  <c r="AO37" i="2"/>
  <c r="AO38" i="2" s="1"/>
  <c r="AO39" i="2" s="1"/>
  <c r="AO40" i="2" s="1"/>
  <c r="AO41" i="2" s="1"/>
  <c r="AO42" i="2" s="1"/>
  <c r="AO43" i="2" s="1"/>
  <c r="AO44" i="2" s="1"/>
  <c r="AQ37" i="2"/>
  <c r="AQ38" i="2" s="1"/>
  <c r="AQ39" i="2" s="1"/>
  <c r="AQ40" i="2" s="1"/>
  <c r="AQ41" i="2" s="1"/>
  <c r="BY37" i="2"/>
  <c r="BZ37" i="2"/>
  <c r="CH37" i="2"/>
  <c r="CI37" i="2"/>
  <c r="BY38" i="2"/>
  <c r="BZ38" i="2"/>
  <c r="CH38" i="2"/>
  <c r="CI38" i="2"/>
  <c r="BY39" i="2"/>
  <c r="BZ39" i="2"/>
  <c r="CH39" i="2"/>
  <c r="CI39" i="2"/>
  <c r="BY40" i="2"/>
  <c r="BZ40" i="2"/>
  <c r="CH40" i="2"/>
  <c r="CI40" i="2"/>
  <c r="BY41" i="2"/>
  <c r="BZ41" i="2"/>
  <c r="CH41" i="2"/>
  <c r="CI41" i="2"/>
  <c r="AQ42" i="2"/>
  <c r="AQ43" i="2" s="1"/>
  <c r="AQ44" i="2" s="1"/>
  <c r="AQ86" i="2" s="1"/>
  <c r="BY42" i="2"/>
  <c r="BZ42" i="2"/>
  <c r="CH42" i="2"/>
  <c r="CI42" i="2"/>
  <c r="CI46" i="2" s="1"/>
  <c r="F137" i="2" s="1"/>
  <c r="BY43" i="2"/>
  <c r="BZ43" i="2"/>
  <c r="CH43" i="2"/>
  <c r="CI43" i="2"/>
  <c r="AC44" i="2"/>
  <c r="BY44" i="2"/>
  <c r="BZ44" i="2"/>
  <c r="CH44" i="2"/>
  <c r="CI44" i="2"/>
  <c r="C46" i="2"/>
  <c r="F46" i="2"/>
  <c r="I46" i="2"/>
  <c r="L46" i="2"/>
  <c r="O46" i="2"/>
  <c r="R46" i="2"/>
  <c r="V46" i="2"/>
  <c r="AE46" i="2"/>
  <c r="AZ46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S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N57" i="2"/>
  <c r="AQ57" i="2"/>
  <c r="AT57" i="2"/>
  <c r="AW57" i="2"/>
  <c r="AZ57" i="2"/>
  <c r="BC57" i="2"/>
  <c r="BJ57" i="2"/>
  <c r="BN57" i="2"/>
  <c r="CE57" i="2" s="1"/>
  <c r="CF57" i="2"/>
  <c r="CG57" i="2"/>
  <c r="C58" i="2"/>
  <c r="F58" i="2"/>
  <c r="I58" i="2"/>
  <c r="L58" i="2"/>
  <c r="O58" i="2"/>
  <c r="R58" i="2"/>
  <c r="V58" i="2"/>
  <c r="AE58" i="2"/>
  <c r="AH58" i="2"/>
  <c r="AN58" i="2"/>
  <c r="AQ58" i="2"/>
  <c r="AZ58" i="2"/>
  <c r="BC58" i="2"/>
  <c r="BJ58" i="2"/>
  <c r="BN58" i="2"/>
  <c r="CE58" i="2"/>
  <c r="CF58" i="2"/>
  <c r="CG58" i="2"/>
  <c r="C59" i="2"/>
  <c r="F59" i="2"/>
  <c r="I59" i="2"/>
  <c r="L59" i="2"/>
  <c r="O59" i="2"/>
  <c r="R59" i="2"/>
  <c r="V59" i="2"/>
  <c r="AE59" i="2"/>
  <c r="AH59" i="2"/>
  <c r="AQ59" i="2"/>
  <c r="AZ59" i="2"/>
  <c r="BC59" i="2"/>
  <c r="BJ59" i="2"/>
  <c r="BN59" i="2"/>
  <c r="CE59" i="2" s="1"/>
  <c r="CF59" i="2"/>
  <c r="CG59" i="2"/>
  <c r="C60" i="2"/>
  <c r="F60" i="2"/>
  <c r="I60" i="2"/>
  <c r="L60" i="2"/>
  <c r="O60" i="2"/>
  <c r="R60" i="2"/>
  <c r="V60" i="2"/>
  <c r="AE60" i="2"/>
  <c r="AH60" i="2"/>
  <c r="AQ60" i="2"/>
  <c r="AZ60" i="2"/>
  <c r="BC60" i="2"/>
  <c r="BJ60" i="2"/>
  <c r="BN60" i="2"/>
  <c r="CF60" i="2"/>
  <c r="CF88" i="2" s="1"/>
  <c r="F140" i="2" s="1"/>
  <c r="CG60" i="2"/>
  <c r="C61" i="2"/>
  <c r="F61" i="2"/>
  <c r="I61" i="2"/>
  <c r="L61" i="2"/>
  <c r="O61" i="2"/>
  <c r="R61" i="2"/>
  <c r="V61" i="2"/>
  <c r="AE61" i="2"/>
  <c r="AH61" i="2"/>
  <c r="AQ61" i="2"/>
  <c r="AZ61" i="2"/>
  <c r="BJ61" i="2"/>
  <c r="BN61" i="2"/>
  <c r="CE61" i="2" s="1"/>
  <c r="CF61" i="2"/>
  <c r="CG61" i="2"/>
  <c r="C62" i="2"/>
  <c r="F62" i="2"/>
  <c r="I62" i="2"/>
  <c r="L62" i="2"/>
  <c r="O62" i="2"/>
  <c r="R62" i="2"/>
  <c r="V62" i="2"/>
  <c r="AE62" i="2"/>
  <c r="AH62" i="2"/>
  <c r="AQ62" i="2"/>
  <c r="AZ62" i="2"/>
  <c r="BJ62" i="2"/>
  <c r="BN62" i="2"/>
  <c r="CE62" i="2"/>
  <c r="CF62" i="2"/>
  <c r="CG62" i="2"/>
  <c r="C63" i="2"/>
  <c r="F63" i="2"/>
  <c r="I63" i="2"/>
  <c r="L63" i="2"/>
  <c r="O63" i="2"/>
  <c r="R63" i="2"/>
  <c r="V63" i="2"/>
  <c r="AE63" i="2"/>
  <c r="AH63" i="2"/>
  <c r="AQ63" i="2"/>
  <c r="AZ63" i="2"/>
  <c r="BJ63" i="2"/>
  <c r="BN63" i="2"/>
  <c r="CE63" i="2" s="1"/>
  <c r="CF63" i="2"/>
  <c r="CG63" i="2"/>
  <c r="C64" i="2"/>
  <c r="F64" i="2"/>
  <c r="I64" i="2"/>
  <c r="L64" i="2"/>
  <c r="O64" i="2"/>
  <c r="R64" i="2"/>
  <c r="V64" i="2"/>
  <c r="AE64" i="2"/>
  <c r="AH64" i="2"/>
  <c r="AQ64" i="2"/>
  <c r="AZ64" i="2"/>
  <c r="AZ88" i="2" s="1"/>
  <c r="BJ64" i="2"/>
  <c r="CE64" i="2" s="1"/>
  <c r="BN64" i="2"/>
  <c r="CF64" i="2"/>
  <c r="CG64" i="2"/>
  <c r="C65" i="2"/>
  <c r="F65" i="2"/>
  <c r="I65" i="2"/>
  <c r="L65" i="2"/>
  <c r="O65" i="2"/>
  <c r="R65" i="2"/>
  <c r="V65" i="2"/>
  <c r="AE65" i="2"/>
  <c r="AH65" i="2"/>
  <c r="AQ65" i="2"/>
  <c r="AZ65" i="2"/>
  <c r="BJ65" i="2"/>
  <c r="BN65" i="2"/>
  <c r="CE65" i="2" s="1"/>
  <c r="CF65" i="2"/>
  <c r="CG65" i="2"/>
  <c r="C66" i="2"/>
  <c r="F66" i="2"/>
  <c r="I66" i="2"/>
  <c r="L66" i="2"/>
  <c r="O66" i="2"/>
  <c r="R66" i="2"/>
  <c r="V66" i="2"/>
  <c r="AE66" i="2"/>
  <c r="AH66" i="2"/>
  <c r="AQ66" i="2"/>
  <c r="AZ66" i="2"/>
  <c r="BJ66" i="2"/>
  <c r="BN66" i="2"/>
  <c r="CE66" i="2"/>
  <c r="CF66" i="2"/>
  <c r="CG66" i="2"/>
  <c r="C67" i="2"/>
  <c r="F67" i="2"/>
  <c r="I67" i="2"/>
  <c r="L67" i="2"/>
  <c r="O67" i="2"/>
  <c r="R67" i="2"/>
  <c r="R88" i="2" s="1"/>
  <c r="V67" i="2"/>
  <c r="AE67" i="2"/>
  <c r="AH67" i="2"/>
  <c r="AQ67" i="2"/>
  <c r="AZ67" i="2"/>
  <c r="BJ67" i="2"/>
  <c r="BN67" i="2"/>
  <c r="CE67" i="2"/>
  <c r="CF67" i="2"/>
  <c r="CG67" i="2"/>
  <c r="C68" i="2"/>
  <c r="F68" i="2"/>
  <c r="I68" i="2"/>
  <c r="L68" i="2"/>
  <c r="O68" i="2"/>
  <c r="R68" i="2"/>
  <c r="V68" i="2"/>
  <c r="AE68" i="2"/>
  <c r="AH68" i="2"/>
  <c r="AQ68" i="2"/>
  <c r="AZ68" i="2"/>
  <c r="BJ68" i="2"/>
  <c r="BN68" i="2"/>
  <c r="CE68" i="2"/>
  <c r="CF68" i="2"/>
  <c r="CG68" i="2"/>
  <c r="C69" i="2"/>
  <c r="F69" i="2"/>
  <c r="I69" i="2"/>
  <c r="L69" i="2"/>
  <c r="O69" i="2"/>
  <c r="R69" i="2"/>
  <c r="V69" i="2"/>
  <c r="AE69" i="2"/>
  <c r="AH69" i="2"/>
  <c r="AQ69" i="2"/>
  <c r="AZ69" i="2"/>
  <c r="BJ69" i="2"/>
  <c r="BN69" i="2"/>
  <c r="CE69" i="2"/>
  <c r="CF69" i="2"/>
  <c r="CG69" i="2"/>
  <c r="C70" i="2"/>
  <c r="F70" i="2"/>
  <c r="I70" i="2"/>
  <c r="L70" i="2"/>
  <c r="O70" i="2"/>
  <c r="R70" i="2"/>
  <c r="V70" i="2"/>
  <c r="AE70" i="2"/>
  <c r="AH70" i="2"/>
  <c r="AQ70" i="2"/>
  <c r="AZ70" i="2"/>
  <c r="BJ70" i="2"/>
  <c r="CE70" i="2" s="1"/>
  <c r="BN70" i="2"/>
  <c r="CF70" i="2"/>
  <c r="CG70" i="2"/>
  <c r="C71" i="2"/>
  <c r="F71" i="2"/>
  <c r="I71" i="2"/>
  <c r="L71" i="2"/>
  <c r="O71" i="2"/>
  <c r="R71" i="2"/>
  <c r="V71" i="2"/>
  <c r="AE71" i="2"/>
  <c r="AH71" i="2"/>
  <c r="AQ71" i="2"/>
  <c r="AZ71" i="2"/>
  <c r="BJ71" i="2"/>
  <c r="BN71" i="2"/>
  <c r="CE71" i="2"/>
  <c r="CF71" i="2"/>
  <c r="CG71" i="2"/>
  <c r="C72" i="2"/>
  <c r="F72" i="2"/>
  <c r="I72" i="2"/>
  <c r="L72" i="2"/>
  <c r="O72" i="2"/>
  <c r="R72" i="2"/>
  <c r="V72" i="2"/>
  <c r="AE72" i="2"/>
  <c r="AH72" i="2"/>
  <c r="AQ72" i="2"/>
  <c r="AZ72" i="2"/>
  <c r="BJ72" i="2"/>
  <c r="BN72" i="2"/>
  <c r="CE72" i="2"/>
  <c r="CF72" i="2"/>
  <c r="CG72" i="2"/>
  <c r="C73" i="2"/>
  <c r="F73" i="2"/>
  <c r="I73" i="2"/>
  <c r="L73" i="2"/>
  <c r="O73" i="2"/>
  <c r="R73" i="2"/>
  <c r="V73" i="2"/>
  <c r="AE73" i="2"/>
  <c r="AH73" i="2"/>
  <c r="AQ73" i="2"/>
  <c r="AZ73" i="2"/>
  <c r="BJ73" i="2"/>
  <c r="BN73" i="2"/>
  <c r="CE73" i="2"/>
  <c r="CF73" i="2"/>
  <c r="CG73" i="2"/>
  <c r="C74" i="2"/>
  <c r="F74" i="2"/>
  <c r="I74" i="2"/>
  <c r="L74" i="2"/>
  <c r="O74" i="2"/>
  <c r="R74" i="2"/>
  <c r="V74" i="2"/>
  <c r="AE74" i="2"/>
  <c r="AH74" i="2"/>
  <c r="AQ74" i="2"/>
  <c r="AZ74" i="2"/>
  <c r="BJ74" i="2"/>
  <c r="CE74" i="2" s="1"/>
  <c r="BN74" i="2"/>
  <c r="CF74" i="2"/>
  <c r="CG74" i="2"/>
  <c r="C75" i="2"/>
  <c r="F75" i="2"/>
  <c r="I75" i="2"/>
  <c r="L75" i="2"/>
  <c r="O75" i="2"/>
  <c r="R75" i="2"/>
  <c r="V75" i="2"/>
  <c r="AE75" i="2"/>
  <c r="AQ75" i="2"/>
  <c r="AZ75" i="2"/>
  <c r="BJ75" i="2"/>
  <c r="BN75" i="2"/>
  <c r="CE75" i="2"/>
  <c r="CF75" i="2"/>
  <c r="CG75" i="2"/>
  <c r="C76" i="2"/>
  <c r="F76" i="2"/>
  <c r="I76" i="2"/>
  <c r="L76" i="2"/>
  <c r="O76" i="2"/>
  <c r="R76" i="2"/>
  <c r="V76" i="2"/>
  <c r="AE76" i="2"/>
  <c r="AQ76" i="2"/>
  <c r="AZ76" i="2"/>
  <c r="BJ76" i="2"/>
  <c r="BN76" i="2"/>
  <c r="CE76" i="2"/>
  <c r="CF76" i="2"/>
  <c r="CG76" i="2"/>
  <c r="C77" i="2"/>
  <c r="F77" i="2"/>
  <c r="I77" i="2"/>
  <c r="L77" i="2"/>
  <c r="O77" i="2"/>
  <c r="R77" i="2"/>
  <c r="V77" i="2"/>
  <c r="AE77" i="2"/>
  <c r="AQ77" i="2"/>
  <c r="AZ77" i="2"/>
  <c r="BJ77" i="2"/>
  <c r="BN77" i="2"/>
  <c r="CE77" i="2"/>
  <c r="CF77" i="2"/>
  <c r="CG77" i="2"/>
  <c r="C78" i="2"/>
  <c r="F78" i="2"/>
  <c r="I78" i="2"/>
  <c r="L78" i="2"/>
  <c r="O78" i="2"/>
  <c r="R78" i="2"/>
  <c r="V78" i="2"/>
  <c r="AE78" i="2"/>
  <c r="AQ78" i="2"/>
  <c r="AZ78" i="2"/>
  <c r="BJ78" i="2"/>
  <c r="CE78" i="2" s="1"/>
  <c r="BN78" i="2"/>
  <c r="CF78" i="2"/>
  <c r="CG78" i="2"/>
  <c r="C79" i="2"/>
  <c r="F79" i="2"/>
  <c r="I79" i="2"/>
  <c r="L79" i="2"/>
  <c r="O79" i="2"/>
  <c r="R79" i="2"/>
  <c r="V79" i="2"/>
  <c r="AE79" i="2"/>
  <c r="AQ79" i="2"/>
  <c r="AZ79" i="2"/>
  <c r="BJ79" i="2"/>
  <c r="BN79" i="2"/>
  <c r="CE79" i="2"/>
  <c r="CF79" i="2"/>
  <c r="CG79" i="2"/>
  <c r="C80" i="2"/>
  <c r="F80" i="2"/>
  <c r="I80" i="2"/>
  <c r="L80" i="2"/>
  <c r="O80" i="2"/>
  <c r="R80" i="2"/>
  <c r="V80" i="2"/>
  <c r="AE80" i="2"/>
  <c r="AQ80" i="2"/>
  <c r="AZ80" i="2"/>
  <c r="BJ80" i="2"/>
  <c r="BN80" i="2"/>
  <c r="CE80" i="2"/>
  <c r="CF80" i="2"/>
  <c r="CG80" i="2"/>
  <c r="C81" i="2"/>
  <c r="F81" i="2"/>
  <c r="I81" i="2"/>
  <c r="L81" i="2"/>
  <c r="O81" i="2"/>
  <c r="R81" i="2"/>
  <c r="V81" i="2"/>
  <c r="AE81" i="2"/>
  <c r="AQ81" i="2"/>
  <c r="AZ81" i="2"/>
  <c r="BJ81" i="2"/>
  <c r="BN81" i="2"/>
  <c r="CE81" i="2"/>
  <c r="CF81" i="2"/>
  <c r="CG81" i="2"/>
  <c r="C82" i="2"/>
  <c r="F82" i="2"/>
  <c r="I82" i="2"/>
  <c r="L82" i="2"/>
  <c r="O82" i="2"/>
  <c r="R82" i="2"/>
  <c r="V82" i="2"/>
  <c r="AE82" i="2"/>
  <c r="AQ82" i="2"/>
  <c r="AZ82" i="2"/>
  <c r="BJ82" i="2"/>
  <c r="CE82" i="2" s="1"/>
  <c r="BN82" i="2"/>
  <c r="CF82" i="2"/>
  <c r="CG82" i="2"/>
  <c r="C83" i="2"/>
  <c r="F83" i="2"/>
  <c r="I83" i="2"/>
  <c r="L83" i="2"/>
  <c r="O83" i="2"/>
  <c r="R83" i="2"/>
  <c r="V83" i="2"/>
  <c r="AE83" i="2"/>
  <c r="AQ83" i="2"/>
  <c r="AZ83" i="2"/>
  <c r="BJ83" i="2"/>
  <c r="BN83" i="2"/>
  <c r="CE83" i="2"/>
  <c r="CF83" i="2"/>
  <c r="CG83" i="2"/>
  <c r="C84" i="2"/>
  <c r="F84" i="2"/>
  <c r="I84" i="2"/>
  <c r="L84" i="2"/>
  <c r="O84" i="2"/>
  <c r="R84" i="2"/>
  <c r="V84" i="2"/>
  <c r="AE84" i="2"/>
  <c r="AQ84" i="2"/>
  <c r="AZ84" i="2"/>
  <c r="BJ84" i="2"/>
  <c r="BN84" i="2"/>
  <c r="CE84" i="2"/>
  <c r="CF84" i="2"/>
  <c r="CG84" i="2"/>
  <c r="C85" i="2"/>
  <c r="F85" i="2"/>
  <c r="I85" i="2"/>
  <c r="L85" i="2"/>
  <c r="O85" i="2"/>
  <c r="R85" i="2"/>
  <c r="V85" i="2"/>
  <c r="AE85" i="2"/>
  <c r="AQ85" i="2"/>
  <c r="AZ85" i="2"/>
  <c r="BJ85" i="2"/>
  <c r="BN85" i="2"/>
  <c r="CE85" i="2"/>
  <c r="CF85" i="2"/>
  <c r="CG85" i="2"/>
  <c r="C86" i="2"/>
  <c r="F86" i="2"/>
  <c r="I86" i="2"/>
  <c r="L86" i="2"/>
  <c r="O86" i="2"/>
  <c r="R86" i="2"/>
  <c r="V86" i="2"/>
  <c r="AE86" i="2"/>
  <c r="AZ86" i="2"/>
  <c r="BJ86" i="2"/>
  <c r="BN86" i="2"/>
  <c r="CE86" i="2"/>
  <c r="CF86" i="2"/>
  <c r="CG86" i="2"/>
  <c r="Y88" i="2"/>
  <c r="BN88" i="2"/>
  <c r="CG88" i="2"/>
  <c r="BY98" i="2"/>
  <c r="BZ98" i="2"/>
  <c r="BY99" i="2"/>
  <c r="BZ99" i="2"/>
  <c r="BY100" i="2"/>
  <c r="BZ100" i="2"/>
  <c r="BY101" i="2"/>
  <c r="BZ101" i="2"/>
  <c r="BY102" i="2"/>
  <c r="BZ102" i="2"/>
  <c r="BY103" i="2"/>
  <c r="BZ103" i="2"/>
  <c r="BY104" i="2"/>
  <c r="BZ104" i="2"/>
  <c r="BY105" i="2"/>
  <c r="BZ105" i="2"/>
  <c r="BY106" i="2"/>
  <c r="BZ106" i="2"/>
  <c r="BY107" i="2"/>
  <c r="BZ107" i="2"/>
  <c r="BY108" i="2"/>
  <c r="BZ108" i="2"/>
  <c r="BY109" i="2"/>
  <c r="BZ109" i="2"/>
  <c r="BY110" i="2"/>
  <c r="BZ110" i="2"/>
  <c r="BY111" i="2"/>
  <c r="BZ111" i="2"/>
  <c r="BY112" i="2"/>
  <c r="BZ112" i="2"/>
  <c r="BY113" i="2"/>
  <c r="BZ113" i="2"/>
  <c r="BY114" i="2"/>
  <c r="BZ114" i="2"/>
  <c r="BY115" i="2"/>
  <c r="BZ115" i="2"/>
  <c r="BY116" i="2"/>
  <c r="BZ116" i="2"/>
  <c r="BY117" i="2"/>
  <c r="BZ117" i="2"/>
  <c r="BY118" i="2"/>
  <c r="BZ118" i="2"/>
  <c r="BY119" i="2"/>
  <c r="BZ119" i="2"/>
  <c r="BY120" i="2"/>
  <c r="BZ120" i="2"/>
  <c r="BY121" i="2"/>
  <c r="BZ121" i="2"/>
  <c r="BY122" i="2"/>
  <c r="BZ122" i="2"/>
  <c r="BY123" i="2"/>
  <c r="BZ123" i="2"/>
  <c r="BY124" i="2"/>
  <c r="BZ124" i="2"/>
  <c r="BY125" i="2"/>
  <c r="BZ125" i="2"/>
  <c r="BY126" i="2"/>
  <c r="BZ126" i="2"/>
  <c r="BY127" i="2"/>
  <c r="BZ127" i="2"/>
  <c r="BY128" i="2"/>
  <c r="BZ128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J7" i="16"/>
  <c r="K7" i="16"/>
  <c r="L7" i="16" s="1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X7" i="16" s="1"/>
  <c r="Y7" i="16" s="1"/>
  <c r="Z7" i="16" s="1"/>
  <c r="AA7" i="16" s="1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L10" i="16"/>
  <c r="M10" i="16"/>
  <c r="N10" i="16" s="1"/>
  <c r="J11" i="16"/>
  <c r="K11" i="16"/>
  <c r="L11" i="16"/>
  <c r="AB11" i="16"/>
  <c r="AC11" i="16"/>
  <c r="J12" i="16"/>
  <c r="K12" i="16" s="1"/>
  <c r="X12" i="16"/>
  <c r="X59" i="16" s="1"/>
  <c r="Z12" i="16"/>
  <c r="AA12" i="16"/>
  <c r="AB12" i="16" s="1"/>
  <c r="AB59" i="16" s="1"/>
  <c r="AD12" i="16"/>
  <c r="AE12" i="16" s="1"/>
  <c r="AF12" i="16" s="1"/>
  <c r="AF59" i="16" s="1"/>
  <c r="AG12" i="16"/>
  <c r="AG59" i="16" s="1"/>
  <c r="AH12" i="16"/>
  <c r="J13" i="16"/>
  <c r="J14" i="16"/>
  <c r="K14" i="16"/>
  <c r="Q14" i="16"/>
  <c r="R14" i="16"/>
  <c r="S14" i="16" s="1"/>
  <c r="T14" i="16" s="1"/>
  <c r="T61" i="16" s="1"/>
  <c r="X14" i="16"/>
  <c r="AC14" i="16"/>
  <c r="AD14" i="16" s="1"/>
  <c r="K15" i="16"/>
  <c r="P15" i="16"/>
  <c r="Q15" i="16" s="1"/>
  <c r="L16" i="16"/>
  <c r="M16" i="16" s="1"/>
  <c r="Q16" i="16"/>
  <c r="R16" i="16" s="1"/>
  <c r="S16" i="16" s="1"/>
  <c r="T16" i="16" s="1"/>
  <c r="U16" i="16" s="1"/>
  <c r="V16" i="16" s="1"/>
  <c r="W16" i="16" s="1"/>
  <c r="X16" i="16" s="1"/>
  <c r="Y16" i="16" s="1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L16" i="16"/>
  <c r="AM16" i="16" s="1"/>
  <c r="I17" i="16"/>
  <c r="J20" i="16"/>
  <c r="K20" i="16"/>
  <c r="L20" i="16"/>
  <c r="M20" i="16"/>
  <c r="S20" i="16"/>
  <c r="T20" i="16"/>
  <c r="U20" i="16"/>
  <c r="Z20" i="16"/>
  <c r="AB20" i="16"/>
  <c r="AD20" i="16"/>
  <c r="AE20" i="16" s="1"/>
  <c r="AF20" i="16" s="1"/>
  <c r="J21" i="16"/>
  <c r="K21" i="16"/>
  <c r="L21" i="16"/>
  <c r="M21" i="16"/>
  <c r="J22" i="16"/>
  <c r="K22" i="16"/>
  <c r="L22" i="16"/>
  <c r="M22" i="16" s="1"/>
  <c r="N22" i="16" s="1"/>
  <c r="O22" i="16" s="1"/>
  <c r="P22" i="16" s="1"/>
  <c r="Q22" i="16" s="1"/>
  <c r="R22" i="16" s="1"/>
  <c r="S22" i="16" s="1"/>
  <c r="T22" i="16" s="1"/>
  <c r="U22" i="16"/>
  <c r="V22" i="16" s="1"/>
  <c r="W22" i="16" s="1"/>
  <c r="X22" i="16" s="1"/>
  <c r="Y22" i="16" s="1"/>
  <c r="Z22" i="16" s="1"/>
  <c r="AA22" i="16" s="1"/>
  <c r="AB22" i="16"/>
  <c r="AC22" i="16" s="1"/>
  <c r="AD22" i="16" s="1"/>
  <c r="AE22" i="16" s="1"/>
  <c r="AF22" i="16" s="1"/>
  <c r="AG22" i="16" s="1"/>
  <c r="AH22" i="16" s="1"/>
  <c r="AI22" i="16" s="1"/>
  <c r="AJ22" i="16" s="1"/>
  <c r="AK22" i="16" s="1"/>
  <c r="AL22" i="16" s="1"/>
  <c r="AM22" i="16" s="1"/>
  <c r="J23" i="16"/>
  <c r="K23" i="16"/>
  <c r="L23" i="16"/>
  <c r="M23" i="16"/>
  <c r="AD23" i="16"/>
  <c r="AO24" i="16"/>
  <c r="AP24" i="16"/>
  <c r="AO25" i="16"/>
  <c r="AP25" i="16"/>
  <c r="AO26" i="16"/>
  <c r="AP26" i="16"/>
  <c r="J27" i="16"/>
  <c r="K27" i="16" s="1"/>
  <c r="J28" i="16"/>
  <c r="K28" i="16"/>
  <c r="L28" i="16" s="1"/>
  <c r="M28" i="16" s="1"/>
  <c r="N28" i="16" s="1"/>
  <c r="O28" i="16" s="1"/>
  <c r="P28" i="16"/>
  <c r="Q28" i="16"/>
  <c r="R28" i="16" s="1"/>
  <c r="S28" i="16" s="1"/>
  <c r="T28" i="16" s="1"/>
  <c r="U28" i="16" s="1"/>
  <c r="V28" i="16" s="1"/>
  <c r="W28" i="16" s="1"/>
  <c r="X28" i="16" s="1"/>
  <c r="Y28" i="16" s="1"/>
  <c r="Z28" i="16" s="1"/>
  <c r="AA28" i="16" s="1"/>
  <c r="AO29" i="16"/>
  <c r="AP29" i="16"/>
  <c r="J30" i="16"/>
  <c r="J64" i="16" s="1"/>
  <c r="K30" i="16"/>
  <c r="J31" i="16"/>
  <c r="K31" i="16"/>
  <c r="AC31" i="16"/>
  <c r="AD31" i="16"/>
  <c r="AE31" i="16"/>
  <c r="AF31" i="16" s="1"/>
  <c r="AG31" i="16" s="1"/>
  <c r="AH31" i="16" s="1"/>
  <c r="AI31" i="16" s="1"/>
  <c r="AJ31" i="16" s="1"/>
  <c r="J32" i="16"/>
  <c r="J33" i="16"/>
  <c r="I34" i="16"/>
  <c r="AO37" i="16"/>
  <c r="AP37" i="16"/>
  <c r="AO40" i="16"/>
  <c r="AP40" i="16"/>
  <c r="AO42" i="16"/>
  <c r="AO43" i="16"/>
  <c r="AO44" i="16"/>
  <c r="AO45" i="16"/>
  <c r="AO47" i="16"/>
  <c r="AO48" i="16"/>
  <c r="I49" i="16"/>
  <c r="J49" i="16"/>
  <c r="J68" i="16" s="1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I53" i="16"/>
  <c r="J53" i="16"/>
  <c r="K53" i="16"/>
  <c r="AM53" i="16"/>
  <c r="I54" i="16"/>
  <c r="J54" i="16"/>
  <c r="K54" i="16"/>
  <c r="L54" i="16"/>
  <c r="I55" i="16"/>
  <c r="J55" i="16"/>
  <c r="I56" i="16"/>
  <c r="J56" i="16"/>
  <c r="K56" i="16"/>
  <c r="AC56" i="16"/>
  <c r="I57" i="16"/>
  <c r="J57" i="16"/>
  <c r="K57" i="16"/>
  <c r="L57" i="16"/>
  <c r="M57" i="16"/>
  <c r="AM57" i="16"/>
  <c r="AO58" i="16"/>
  <c r="AP58" i="16"/>
  <c r="AQ58" i="16"/>
  <c r="I59" i="16"/>
  <c r="J59" i="16"/>
  <c r="V59" i="16"/>
  <c r="W59" i="16"/>
  <c r="Y59" i="16"/>
  <c r="Z59" i="16"/>
  <c r="AA59" i="16"/>
  <c r="AC59" i="16"/>
  <c r="AD59" i="16"/>
  <c r="AE59" i="16"/>
  <c r="I60" i="16"/>
  <c r="AM60" i="16"/>
  <c r="I61" i="16"/>
  <c r="J61" i="16"/>
  <c r="K61" i="16"/>
  <c r="O61" i="16"/>
  <c r="P61" i="16"/>
  <c r="Q61" i="16"/>
  <c r="R61" i="16"/>
  <c r="S61" i="16"/>
  <c r="V61" i="16"/>
  <c r="W61" i="16"/>
  <c r="AB61" i="16"/>
  <c r="AC61" i="16"/>
  <c r="I62" i="16"/>
  <c r="J62" i="16"/>
  <c r="K62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I64" i="16"/>
  <c r="K64" i="16"/>
  <c r="I65" i="16"/>
  <c r="J65" i="16"/>
  <c r="I66" i="16"/>
  <c r="J66" i="16"/>
  <c r="I67" i="16"/>
  <c r="I68" i="16"/>
  <c r="K68" i="16"/>
  <c r="L68" i="16"/>
  <c r="AO68" i="16" s="1"/>
  <c r="AO72" i="16"/>
  <c r="AP72" i="16"/>
  <c r="AO75" i="16"/>
  <c r="AO125" i="16" s="1"/>
  <c r="AP75" i="16"/>
  <c r="L84" i="16"/>
  <c r="AI84" i="16"/>
  <c r="AJ84" i="16" s="1"/>
  <c r="AI85" i="16"/>
  <c r="L86" i="16"/>
  <c r="M86" i="16" s="1"/>
  <c r="N86" i="16"/>
  <c r="P86" i="16"/>
  <c r="Q86" i="16"/>
  <c r="AO86" i="16" s="1"/>
  <c r="U86" i="16"/>
  <c r="V86" i="16" s="1"/>
  <c r="W86" i="16" s="1"/>
  <c r="Y86" i="16"/>
  <c r="Z86" i="16" s="1"/>
  <c r="AA86" i="16" s="1"/>
  <c r="AB86" i="16" s="1"/>
  <c r="AC86" i="16" s="1"/>
  <c r="AF86" i="16"/>
  <c r="AG86" i="16"/>
  <c r="AJ86" i="16"/>
  <c r="AK86" i="16"/>
  <c r="AL86" i="16" s="1"/>
  <c r="AI87" i="16"/>
  <c r="AJ87" i="16"/>
  <c r="AK87" i="16"/>
  <c r="AI88" i="16"/>
  <c r="AJ88" i="16"/>
  <c r="AI89" i="16"/>
  <c r="AJ89" i="16"/>
  <c r="AI90" i="16"/>
  <c r="AJ90" i="16" s="1"/>
  <c r="AK90" i="16"/>
  <c r="AI91" i="16"/>
  <c r="AJ91" i="16" s="1"/>
  <c r="AK91" i="16" s="1"/>
  <c r="AL91" i="16" s="1"/>
  <c r="AI92" i="16"/>
  <c r="AJ92" i="16" s="1"/>
  <c r="AK92" i="16"/>
  <c r="AL92" i="16" s="1"/>
  <c r="AM92" i="16" s="1"/>
  <c r="AM61" i="16" s="1"/>
  <c r="AI93" i="16"/>
  <c r="AI94" i="16"/>
  <c r="AJ94" i="16"/>
  <c r="AJ63" i="16" s="1"/>
  <c r="AK94" i="16"/>
  <c r="AK63" i="16" s="1"/>
  <c r="AL94" i="16"/>
  <c r="AI95" i="16"/>
  <c r="AI96" i="16"/>
  <c r="AJ96" i="16"/>
  <c r="AK96" i="16" s="1"/>
  <c r="AL96" i="16" s="1"/>
  <c r="AM96" i="16" s="1"/>
  <c r="AI97" i="16"/>
  <c r="AJ97" i="16" s="1"/>
  <c r="AK97" i="16" s="1"/>
  <c r="AL97" i="16"/>
  <c r="AM97" i="16" s="1"/>
  <c r="AI98" i="16"/>
  <c r="I99" i="16"/>
  <c r="J99" i="16"/>
  <c r="K99" i="16"/>
  <c r="AH99" i="16"/>
  <c r="AO100" i="16"/>
  <c r="AO101" i="16"/>
  <c r="AO102" i="16"/>
  <c r="AP102" i="16"/>
  <c r="AO103" i="16"/>
  <c r="AO104" i="16"/>
  <c r="AO105" i="16"/>
  <c r="AO106" i="16"/>
  <c r="AP106" i="16"/>
  <c r="AO107" i="16"/>
  <c r="AO108" i="16"/>
  <c r="AO109" i="16"/>
  <c r="AO110" i="16"/>
  <c r="AO111" i="16"/>
  <c r="AO112" i="16"/>
  <c r="AP112" i="16"/>
  <c r="AO113" i="16"/>
  <c r="AO114" i="16"/>
  <c r="AO115" i="16"/>
  <c r="AO116" i="16"/>
  <c r="AP116" i="16"/>
  <c r="AO117" i="16"/>
  <c r="AP125" i="16"/>
  <c r="AO137" i="16"/>
  <c r="L138" i="16"/>
  <c r="L162" i="16" s="1"/>
  <c r="M138" i="16"/>
  <c r="N138" i="16"/>
  <c r="O138" i="16"/>
  <c r="AL138" i="16"/>
  <c r="AM138" i="16"/>
  <c r="AM162" i="16" s="1"/>
  <c r="L139" i="16"/>
  <c r="L163" i="16" s="1"/>
  <c r="M139" i="16"/>
  <c r="N139" i="16"/>
  <c r="O139" i="16"/>
  <c r="AL139" i="16"/>
  <c r="AM139" i="16"/>
  <c r="AO142" i="16"/>
  <c r="AO143" i="16"/>
  <c r="AO144" i="16"/>
  <c r="AO146" i="16"/>
  <c r="I147" i="16"/>
  <c r="J147" i="16"/>
  <c r="K147" i="16"/>
  <c r="O147" i="16"/>
  <c r="AM147" i="16"/>
  <c r="K161" i="16"/>
  <c r="M161" i="16"/>
  <c r="N161" i="16"/>
  <c r="O161" i="16"/>
  <c r="AL161" i="16"/>
  <c r="AM161" i="16"/>
  <c r="M162" i="16"/>
  <c r="O162" i="16"/>
  <c r="O171" i="16" s="1"/>
  <c r="AL162" i="16"/>
  <c r="K163" i="16"/>
  <c r="N163" i="16"/>
  <c r="O163" i="16"/>
  <c r="AM163" i="16"/>
  <c r="K166" i="16"/>
  <c r="M166" i="16"/>
  <c r="N166" i="16"/>
  <c r="O166" i="16"/>
  <c r="AL166" i="16"/>
  <c r="AM166" i="16"/>
  <c r="AO166" i="16"/>
  <c r="AP44" i="16" s="1"/>
  <c r="K167" i="16"/>
  <c r="M167" i="16"/>
  <c r="N167" i="16"/>
  <c r="O167" i="16"/>
  <c r="AL167" i="16"/>
  <c r="AM167" i="16"/>
  <c r="K168" i="16"/>
  <c r="M168" i="16"/>
  <c r="N168" i="16"/>
  <c r="O168" i="16"/>
  <c r="AL168" i="16"/>
  <c r="AM168" i="16"/>
  <c r="AM169" i="16"/>
  <c r="AO169" i="16"/>
  <c r="Y170" i="16"/>
  <c r="Y171" i="16" s="1"/>
  <c r="AM170" i="16"/>
  <c r="I171" i="16"/>
  <c r="J171" i="16"/>
  <c r="P171" i="16"/>
  <c r="Q171" i="16"/>
  <c r="R171" i="16"/>
  <c r="S171" i="16"/>
  <c r="T171" i="16"/>
  <c r="U171" i="16"/>
  <c r="V171" i="16"/>
  <c r="W171" i="16"/>
  <c r="X171" i="16"/>
  <c r="Z171" i="16"/>
  <c r="AA171" i="16"/>
  <c r="AB171" i="16"/>
  <c r="AC171" i="16"/>
  <c r="AD171" i="16"/>
  <c r="AE171" i="16"/>
  <c r="AF171" i="16"/>
  <c r="AG171" i="16"/>
  <c r="AH171" i="16"/>
  <c r="AI171" i="16"/>
  <c r="AJ171" i="16"/>
  <c r="AK171" i="16"/>
  <c r="J7" i="10"/>
  <c r="K7" i="10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D7" i="10"/>
  <c r="AE7" i="10"/>
  <c r="AF7" i="10" s="1"/>
  <c r="AG7" i="10" s="1"/>
  <c r="AH7" i="10"/>
  <c r="AI7" i="10" s="1"/>
  <c r="AJ7" i="10" s="1"/>
  <c r="AK7" i="10" s="1"/>
  <c r="AL7" i="10" s="1"/>
  <c r="AM7" i="10" s="1"/>
  <c r="J10" i="10"/>
  <c r="J11" i="10"/>
  <c r="AO12" i="10"/>
  <c r="AP12" i="10"/>
  <c r="J13" i="10"/>
  <c r="K13" i="10" s="1"/>
  <c r="J14" i="10"/>
  <c r="K14" i="10"/>
  <c r="L14" i="10" s="1"/>
  <c r="L60" i="10" s="1"/>
  <c r="M14" i="10"/>
  <c r="AM15" i="10"/>
  <c r="AP15" i="10" s="1"/>
  <c r="AO16" i="10"/>
  <c r="AP16" i="10"/>
  <c r="I17" i="10"/>
  <c r="J20" i="10"/>
  <c r="K20" i="10"/>
  <c r="AC20" i="10"/>
  <c r="AD20" i="10"/>
  <c r="J21" i="10"/>
  <c r="K21" i="10"/>
  <c r="L21" i="10"/>
  <c r="J22" i="10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AB22" i="10" s="1"/>
  <c r="AC22" i="10" s="1"/>
  <c r="AD22" i="10" s="1"/>
  <c r="AE22" i="10" s="1"/>
  <c r="AF22" i="10" s="1"/>
  <c r="AG22" i="10" s="1"/>
  <c r="AH22" i="10" s="1"/>
  <c r="AI22" i="10" s="1"/>
  <c r="AJ22" i="10" s="1"/>
  <c r="AK22" i="10" s="1"/>
  <c r="AL22" i="10" s="1"/>
  <c r="AM22" i="10" s="1"/>
  <c r="J23" i="10"/>
  <c r="K23" i="10"/>
  <c r="L23" i="10"/>
  <c r="AD23" i="10"/>
  <c r="AE23" i="10"/>
  <c r="AO24" i="10"/>
  <c r="AP24" i="10"/>
  <c r="AO25" i="10"/>
  <c r="AP25" i="10"/>
  <c r="AO26" i="10"/>
  <c r="AP26" i="10"/>
  <c r="AO27" i="10"/>
  <c r="AP27" i="10"/>
  <c r="J28" i="10"/>
  <c r="AC28" i="10"/>
  <c r="AD28" i="10" s="1"/>
  <c r="AE28" i="10" s="1"/>
  <c r="AF28" i="10"/>
  <c r="AG28" i="10" s="1"/>
  <c r="AH28" i="10" s="1"/>
  <c r="AI28" i="10" s="1"/>
  <c r="AJ28" i="10" s="1"/>
  <c r="AK28" i="10" s="1"/>
  <c r="AL28" i="10" s="1"/>
  <c r="AM28" i="10" s="1"/>
  <c r="AO29" i="10"/>
  <c r="AP29" i="10"/>
  <c r="J30" i="10"/>
  <c r="K30" i="10"/>
  <c r="K63" i="10" s="1"/>
  <c r="L30" i="10"/>
  <c r="M30" i="10"/>
  <c r="N30" i="10" s="1"/>
  <c r="J31" i="10"/>
  <c r="K31" i="10" s="1"/>
  <c r="L31" i="10"/>
  <c r="J32" i="10"/>
  <c r="K32" i="10"/>
  <c r="K65" i="10" s="1"/>
  <c r="L32" i="10"/>
  <c r="L65" i="10" s="1"/>
  <c r="M32" i="10"/>
  <c r="N32" i="10" s="1"/>
  <c r="O32" i="10" s="1"/>
  <c r="P32" i="10" s="1"/>
  <c r="P65" i="10" s="1"/>
  <c r="J33" i="10"/>
  <c r="K33" i="10" s="1"/>
  <c r="L33" i="10"/>
  <c r="M33" i="10" s="1"/>
  <c r="N33" i="10" s="1"/>
  <c r="I34" i="10"/>
  <c r="AO37" i="10"/>
  <c r="AP37" i="10"/>
  <c r="AO40" i="10"/>
  <c r="AP40" i="10"/>
  <c r="AO42" i="10"/>
  <c r="AO43" i="10"/>
  <c r="AO44" i="10"/>
  <c r="AO45" i="10"/>
  <c r="AO46" i="10"/>
  <c r="AO47" i="10"/>
  <c r="I48" i="10"/>
  <c r="J48" i="10"/>
  <c r="K48" i="10"/>
  <c r="L48" i="10"/>
  <c r="L67" i="10" s="1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I52" i="10"/>
  <c r="J52" i="10"/>
  <c r="K52" i="10"/>
  <c r="I53" i="10"/>
  <c r="J53" i="10"/>
  <c r="K53" i="10"/>
  <c r="I54" i="10"/>
  <c r="I55" i="10"/>
  <c r="J55" i="10"/>
  <c r="K55" i="10"/>
  <c r="AC55" i="10"/>
  <c r="AD55" i="10"/>
  <c r="I56" i="10"/>
  <c r="AM56" i="10"/>
  <c r="AO57" i="10"/>
  <c r="AP57" i="10" s="1"/>
  <c r="AQ57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I59" i="10"/>
  <c r="J59" i="10"/>
  <c r="I60" i="10"/>
  <c r="J60" i="10"/>
  <c r="K60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I63" i="10"/>
  <c r="J63" i="10"/>
  <c r="L63" i="10"/>
  <c r="M63" i="10"/>
  <c r="I64" i="10"/>
  <c r="J64" i="10"/>
  <c r="K64" i="10"/>
  <c r="J65" i="10"/>
  <c r="O65" i="10"/>
  <c r="I66" i="10"/>
  <c r="J66" i="10"/>
  <c r="K66" i="10"/>
  <c r="L66" i="10"/>
  <c r="M66" i="10"/>
  <c r="J67" i="10"/>
  <c r="K67" i="10"/>
  <c r="AO67" i="10"/>
  <c r="AQ67" i="10" s="1"/>
  <c r="AO71" i="10"/>
  <c r="AP71" i="10"/>
  <c r="AO74" i="10"/>
  <c r="AP74" i="10"/>
  <c r="L83" i="10"/>
  <c r="M83" i="10"/>
  <c r="N83" i="10"/>
  <c r="O83" i="10"/>
  <c r="AI83" i="10"/>
  <c r="AJ83" i="10"/>
  <c r="AI84" i="10"/>
  <c r="L85" i="10"/>
  <c r="M85" i="10"/>
  <c r="P85" i="10"/>
  <c r="Q85" i="10"/>
  <c r="U85" i="10"/>
  <c r="V85" i="10" s="1"/>
  <c r="W85" i="10" s="1"/>
  <c r="Y85" i="10"/>
  <c r="Z85" i="10"/>
  <c r="AA85" i="10" s="1"/>
  <c r="AB85" i="10" s="1"/>
  <c r="AC85" i="10" s="1"/>
  <c r="AF85" i="10"/>
  <c r="AG85" i="10" s="1"/>
  <c r="AJ85" i="10"/>
  <c r="AK85" i="10" s="1"/>
  <c r="AL85" i="10" s="1"/>
  <c r="AI86" i="10"/>
  <c r="AJ86" i="10"/>
  <c r="AK86" i="10" s="1"/>
  <c r="AL86" i="10" s="1"/>
  <c r="AM86" i="10" s="1"/>
  <c r="AI87" i="10"/>
  <c r="AJ87" i="10"/>
  <c r="AP87" i="10" s="1"/>
  <c r="AK87" i="10"/>
  <c r="AL87" i="10" s="1"/>
  <c r="AO87" i="10" s="1"/>
  <c r="AI88" i="10"/>
  <c r="AJ88" i="10" s="1"/>
  <c r="AK88" i="10" s="1"/>
  <c r="AL88" i="10" s="1"/>
  <c r="AM88" i="10" s="1"/>
  <c r="AI89" i="10"/>
  <c r="AJ89" i="10" s="1"/>
  <c r="AI90" i="10"/>
  <c r="AJ90" i="10" s="1"/>
  <c r="AK90" i="10" s="1"/>
  <c r="AL90" i="10" s="1"/>
  <c r="AP90" i="10"/>
  <c r="AI91" i="10"/>
  <c r="AI92" i="10"/>
  <c r="AI61" i="10" s="1"/>
  <c r="AJ92" i="10"/>
  <c r="AI93" i="10"/>
  <c r="AJ93" i="10"/>
  <c r="AJ62" i="10" s="1"/>
  <c r="AK93" i="10"/>
  <c r="AI94" i="10"/>
  <c r="AJ94" i="10" s="1"/>
  <c r="AK94" i="10" s="1"/>
  <c r="AL94" i="10" s="1"/>
  <c r="AM94" i="10" s="1"/>
  <c r="AI95" i="10"/>
  <c r="AJ95" i="10"/>
  <c r="AK95" i="10" s="1"/>
  <c r="AL95" i="10" s="1"/>
  <c r="AM95" i="10" s="1"/>
  <c r="AI96" i="10"/>
  <c r="AJ96" i="10" s="1"/>
  <c r="AK96" i="10" s="1"/>
  <c r="AL96" i="10" s="1"/>
  <c r="AM96" i="10"/>
  <c r="AO96" i="10" s="1"/>
  <c r="AI97" i="10"/>
  <c r="AJ97" i="10"/>
  <c r="AK97" i="10" s="1"/>
  <c r="AL97" i="10" s="1"/>
  <c r="AM97" i="10" s="1"/>
  <c r="I98" i="10"/>
  <c r="J98" i="10"/>
  <c r="K98" i="10"/>
  <c r="AH98" i="10"/>
  <c r="AO101" i="10"/>
  <c r="AP101" i="10"/>
  <c r="AO104" i="10"/>
  <c r="AP104" i="10"/>
  <c r="AO107" i="10"/>
  <c r="AP107" i="10"/>
  <c r="AO110" i="10"/>
  <c r="AP110" i="10"/>
  <c r="AO119" i="10"/>
  <c r="AP119" i="10"/>
  <c r="AO131" i="10"/>
  <c r="AD132" i="10"/>
  <c r="AE132" i="10"/>
  <c r="AF132" i="10"/>
  <c r="AF148" i="10" s="1"/>
  <c r="AG132" i="10"/>
  <c r="AH132" i="10"/>
  <c r="AI132" i="10"/>
  <c r="AI137" i="10" s="1"/>
  <c r="AJ132" i="10"/>
  <c r="AJ148" i="10" s="1"/>
  <c r="AJ153" i="10" s="1"/>
  <c r="AK132" i="10"/>
  <c r="AL132" i="10"/>
  <c r="AO133" i="10"/>
  <c r="AO134" i="10"/>
  <c r="AO135" i="10"/>
  <c r="AO136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G137" i="10"/>
  <c r="AH137" i="10"/>
  <c r="AJ137" i="10"/>
  <c r="AL137" i="10"/>
  <c r="M147" i="10"/>
  <c r="AO147" i="10" s="1"/>
  <c r="AP42" i="10" s="1"/>
  <c r="N147" i="10"/>
  <c r="O147" i="10"/>
  <c r="P147" i="10"/>
  <c r="Q147" i="10"/>
  <c r="R147" i="10"/>
  <c r="S147" i="10"/>
  <c r="S153" i="10" s="1"/>
  <c r="T147" i="10"/>
  <c r="U147" i="10"/>
  <c r="U153" i="10" s="1"/>
  <c r="V147" i="10"/>
  <c r="W147" i="10"/>
  <c r="X147" i="10"/>
  <c r="X153" i="10" s="1"/>
  <c r="Y147" i="10"/>
  <c r="Z147" i="10"/>
  <c r="AA147" i="10"/>
  <c r="AB147" i="10"/>
  <c r="AC147" i="10"/>
  <c r="AC153" i="10" s="1"/>
  <c r="AD147" i="10"/>
  <c r="AE147" i="10"/>
  <c r="AF147" i="10"/>
  <c r="AG147" i="10"/>
  <c r="AH147" i="10"/>
  <c r="AI147" i="10"/>
  <c r="AJ147" i="10"/>
  <c r="AK147" i="10"/>
  <c r="AL147" i="10"/>
  <c r="AM147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G148" i="10"/>
  <c r="AG153" i="10" s="1"/>
  <c r="AH148" i="10"/>
  <c r="AI148" i="10"/>
  <c r="AL148" i="10"/>
  <c r="AM148" i="10"/>
  <c r="AM153" i="10" s="1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E153" i="10" s="1"/>
  <c r="AF149" i="10"/>
  <c r="AG149" i="10"/>
  <c r="AH149" i="10"/>
  <c r="AI149" i="10"/>
  <c r="AI153" i="10" s="1"/>
  <c r="AJ149" i="10"/>
  <c r="AK149" i="10"/>
  <c r="AL149" i="10"/>
  <c r="AM149" i="10"/>
  <c r="M150" i="10"/>
  <c r="N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H153" i="10" s="1"/>
  <c r="AI150" i="10"/>
  <c r="AJ150" i="10"/>
  <c r="AK150" i="10"/>
  <c r="AL150" i="10"/>
  <c r="AM150" i="10"/>
  <c r="M151" i="10"/>
  <c r="N151" i="10"/>
  <c r="O151" i="10"/>
  <c r="P151" i="10"/>
  <c r="P153" i="10" s="1"/>
  <c r="Q151" i="10"/>
  <c r="R151" i="10"/>
  <c r="S151" i="10"/>
  <c r="T151" i="10"/>
  <c r="U151" i="10"/>
  <c r="V151" i="10"/>
  <c r="V153" i="10" s="1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L153" i="10" s="1"/>
  <c r="AM151" i="10"/>
  <c r="AO152" i="10"/>
  <c r="I153" i="10"/>
  <c r="J153" i="10"/>
  <c r="K153" i="10"/>
  <c r="L153" i="10"/>
  <c r="M153" i="10"/>
  <c r="O153" i="10"/>
  <c r="W153" i="10"/>
  <c r="AA153" i="10"/>
  <c r="AF153" i="10"/>
  <c r="J7" i="9"/>
  <c r="K7" i="9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D7" i="9"/>
  <c r="AE7" i="9"/>
  <c r="AF7" i="9"/>
  <c r="AG7" i="9" s="1"/>
  <c r="AH7" i="9" s="1"/>
  <c r="AI7" i="9" s="1"/>
  <c r="AJ7" i="9" s="1"/>
  <c r="AK7" i="9" s="1"/>
  <c r="AL7" i="9" s="1"/>
  <c r="AM7" i="9" s="1"/>
  <c r="J10" i="9"/>
  <c r="K10" i="9"/>
  <c r="L10" i="9"/>
  <c r="J11" i="9"/>
  <c r="K11" i="9" s="1"/>
  <c r="AO12" i="9"/>
  <c r="AP12" i="9"/>
  <c r="K13" i="9"/>
  <c r="L13" i="9"/>
  <c r="J14" i="9"/>
  <c r="K14" i="9"/>
  <c r="L14" i="9" s="1"/>
  <c r="AM15" i="9"/>
  <c r="AO16" i="9"/>
  <c r="AP16" i="9"/>
  <c r="I17" i="9"/>
  <c r="J17" i="9"/>
  <c r="J20" i="9"/>
  <c r="K20" i="9"/>
  <c r="L20" i="9"/>
  <c r="J21" i="9"/>
  <c r="K21" i="9" s="1"/>
  <c r="J22" i="9"/>
  <c r="K22" i="9" s="1"/>
  <c r="J23" i="9"/>
  <c r="K23" i="9" s="1"/>
  <c r="AD23" i="9"/>
  <c r="AD55" i="9" s="1"/>
  <c r="AO24" i="9"/>
  <c r="AP24" i="9"/>
  <c r="AO25" i="9"/>
  <c r="AP25" i="9"/>
  <c r="AO26" i="9"/>
  <c r="AP26" i="9"/>
  <c r="AO27" i="9"/>
  <c r="AP27" i="9"/>
  <c r="AO28" i="9"/>
  <c r="AP28" i="9"/>
  <c r="AO29" i="9"/>
  <c r="AP29" i="9"/>
  <c r="AO30" i="9"/>
  <c r="AP30" i="9"/>
  <c r="J31" i="9"/>
  <c r="K31" i="9"/>
  <c r="L31" i="9" s="1"/>
  <c r="J32" i="9"/>
  <c r="K32" i="9"/>
  <c r="L32" i="9" s="1"/>
  <c r="M32" i="9" s="1"/>
  <c r="N32" i="9" s="1"/>
  <c r="J33" i="9"/>
  <c r="K33" i="9"/>
  <c r="L33" i="9" s="1"/>
  <c r="I34" i="9"/>
  <c r="J34" i="9"/>
  <c r="AO37" i="9"/>
  <c r="AP37" i="9"/>
  <c r="AO40" i="9"/>
  <c r="AP40" i="9"/>
  <c r="AO42" i="9"/>
  <c r="AO43" i="9"/>
  <c r="AO44" i="9"/>
  <c r="AO45" i="9"/>
  <c r="AO46" i="9"/>
  <c r="AO47" i="9"/>
  <c r="I48" i="9"/>
  <c r="J48" i="9"/>
  <c r="J67" i="9" s="1"/>
  <c r="K48" i="9"/>
  <c r="L48" i="9"/>
  <c r="M48" i="9"/>
  <c r="M67" i="9" s="1"/>
  <c r="M82" i="9" s="1"/>
  <c r="N48" i="9"/>
  <c r="O48" i="9"/>
  <c r="P48" i="9"/>
  <c r="Q48" i="9"/>
  <c r="R48" i="9"/>
  <c r="R67" i="9" s="1"/>
  <c r="R82" i="9" s="1"/>
  <c r="S48" i="9"/>
  <c r="T48" i="9"/>
  <c r="U48" i="9"/>
  <c r="U67" i="9" s="1"/>
  <c r="U82" i="9" s="1"/>
  <c r="V48" i="9"/>
  <c r="W48" i="9"/>
  <c r="X48" i="9"/>
  <c r="Y48" i="9"/>
  <c r="Z48" i="9"/>
  <c r="Z67" i="9" s="1"/>
  <c r="Z82" i="9" s="1"/>
  <c r="AA48" i="9"/>
  <c r="AB48" i="9"/>
  <c r="AC48" i="9"/>
  <c r="AC67" i="9" s="1"/>
  <c r="AC82" i="9" s="1"/>
  <c r="AD48" i="9"/>
  <c r="AE48" i="9"/>
  <c r="AF48" i="9"/>
  <c r="AG48" i="9"/>
  <c r="AH48" i="9"/>
  <c r="AH67" i="9" s="1"/>
  <c r="AH82" i="9" s="1"/>
  <c r="AI48" i="9"/>
  <c r="AJ48" i="9"/>
  <c r="AK48" i="9"/>
  <c r="AK67" i="9" s="1"/>
  <c r="AK82" i="9" s="1"/>
  <c r="AL48" i="9"/>
  <c r="AM48" i="9"/>
  <c r="I52" i="9"/>
  <c r="J52" i="9"/>
  <c r="K52" i="9"/>
  <c r="I53" i="9"/>
  <c r="J53" i="9"/>
  <c r="I54" i="9"/>
  <c r="J54" i="9"/>
  <c r="I55" i="9"/>
  <c r="J55" i="9"/>
  <c r="AC55" i="9"/>
  <c r="I56" i="9"/>
  <c r="J56" i="9"/>
  <c r="K56" i="9"/>
  <c r="AM56" i="9"/>
  <c r="AQ57" i="9"/>
  <c r="AO57" i="9" s="1"/>
  <c r="AP57" i="9" s="1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K58" i="9"/>
  <c r="I59" i="9"/>
  <c r="J59" i="9"/>
  <c r="K59" i="9"/>
  <c r="AM59" i="9"/>
  <c r="I60" i="9"/>
  <c r="J60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I64" i="9"/>
  <c r="J64" i="9"/>
  <c r="J65" i="9"/>
  <c r="K65" i="9"/>
  <c r="L65" i="9"/>
  <c r="M65" i="9"/>
  <c r="I66" i="9"/>
  <c r="J66" i="9"/>
  <c r="K66" i="9"/>
  <c r="I67" i="9"/>
  <c r="K67" i="9"/>
  <c r="L67" i="9"/>
  <c r="N67" i="9"/>
  <c r="O67" i="9"/>
  <c r="P67" i="9"/>
  <c r="P82" i="9" s="1"/>
  <c r="Q67" i="9"/>
  <c r="Q82" i="9" s="1"/>
  <c r="S67" i="9"/>
  <c r="S82" i="9" s="1"/>
  <c r="T67" i="9"/>
  <c r="V67" i="9"/>
  <c r="W67" i="9"/>
  <c r="X67" i="9"/>
  <c r="X82" i="9" s="1"/>
  <c r="Y67" i="9"/>
  <c r="Y82" i="9" s="1"/>
  <c r="AA67" i="9"/>
  <c r="AA82" i="9" s="1"/>
  <c r="AB67" i="9"/>
  <c r="AD67" i="9"/>
  <c r="AE67" i="9"/>
  <c r="AF67" i="9"/>
  <c r="AF82" i="9" s="1"/>
  <c r="AG67" i="9"/>
  <c r="AG82" i="9" s="1"/>
  <c r="AI67" i="9"/>
  <c r="AI82" i="9" s="1"/>
  <c r="AJ67" i="9"/>
  <c r="AL67" i="9"/>
  <c r="AO71" i="9"/>
  <c r="AP71" i="9"/>
  <c r="AO74" i="9"/>
  <c r="AP74" i="9"/>
  <c r="N82" i="9"/>
  <c r="O82" i="9"/>
  <c r="T82" i="9"/>
  <c r="V82" i="9"/>
  <c r="W82" i="9"/>
  <c r="AB82" i="9"/>
  <c r="AD82" i="9"/>
  <c r="AE82" i="9"/>
  <c r="AJ82" i="9"/>
  <c r="AL82" i="9"/>
  <c r="AM82" i="9"/>
  <c r="L84" i="9"/>
  <c r="M84" i="9" s="1"/>
  <c r="AI84" i="9"/>
  <c r="AJ84" i="9" s="1"/>
  <c r="AL84" i="9"/>
  <c r="AI85" i="9"/>
  <c r="AJ85" i="9"/>
  <c r="AK85" i="9" s="1"/>
  <c r="L86" i="9"/>
  <c r="M86" i="9"/>
  <c r="N86" i="9"/>
  <c r="P86" i="9"/>
  <c r="Q86" i="9" s="1"/>
  <c r="U86" i="9"/>
  <c r="V86" i="9" s="1"/>
  <c r="W86" i="9" s="1"/>
  <c r="Y86" i="9"/>
  <c r="Z86" i="9"/>
  <c r="AA86" i="9"/>
  <c r="AB86" i="9" s="1"/>
  <c r="AC86" i="9" s="1"/>
  <c r="AF86" i="9"/>
  <c r="AG86" i="9" s="1"/>
  <c r="AJ86" i="9"/>
  <c r="AI87" i="9"/>
  <c r="AI88" i="9"/>
  <c r="AO88" i="9" s="1"/>
  <c r="AJ88" i="9"/>
  <c r="AL88" i="9"/>
  <c r="AI89" i="9"/>
  <c r="AI90" i="9"/>
  <c r="AI58" i="9" s="1"/>
  <c r="AL90" i="9"/>
  <c r="AL58" i="9" s="1"/>
  <c r="AI91" i="9"/>
  <c r="AI92" i="9"/>
  <c r="AJ92" i="9" s="1"/>
  <c r="AI93" i="9"/>
  <c r="AI94" i="9"/>
  <c r="AI62" i="9" s="1"/>
  <c r="AI95" i="9"/>
  <c r="AJ95" i="9"/>
  <c r="AK95" i="9" s="1"/>
  <c r="AI96" i="9"/>
  <c r="AI97" i="9"/>
  <c r="AJ97" i="9" s="1"/>
  <c r="AK97" i="9" s="1"/>
  <c r="AL97" i="9" s="1"/>
  <c r="AM97" i="9" s="1"/>
  <c r="AI98" i="9"/>
  <c r="AJ98" i="9"/>
  <c r="AK98" i="9" s="1"/>
  <c r="AL98" i="9" s="1"/>
  <c r="AM98" i="9" s="1"/>
  <c r="I99" i="9"/>
  <c r="J99" i="9"/>
  <c r="K99" i="9"/>
  <c r="L99" i="9"/>
  <c r="AH99" i="9"/>
  <c r="AO102" i="9"/>
  <c r="AP102" i="9"/>
  <c r="AO105" i="9"/>
  <c r="AP105" i="9"/>
  <c r="AO108" i="9"/>
  <c r="AP108" i="9"/>
  <c r="AO111" i="9"/>
  <c r="AP111" i="9"/>
  <c r="AO120" i="9"/>
  <c r="AP120" i="9"/>
  <c r="AD132" i="9"/>
  <c r="AE132" i="9"/>
  <c r="AE138" i="9" s="1"/>
  <c r="AF132" i="9"/>
  <c r="AF148" i="9" s="1"/>
  <c r="AG132" i="9"/>
  <c r="AH132" i="9"/>
  <c r="AI132" i="9"/>
  <c r="AI148" i="9" s="1"/>
  <c r="AJ132" i="9"/>
  <c r="AK132" i="9"/>
  <c r="AL132" i="9"/>
  <c r="AD133" i="9"/>
  <c r="AE133" i="9"/>
  <c r="AF133" i="9"/>
  <c r="AG133" i="9"/>
  <c r="AH133" i="9"/>
  <c r="AI133" i="9"/>
  <c r="AI149" i="9" s="1"/>
  <c r="AJ133" i="9"/>
  <c r="AJ149" i="9" s="1"/>
  <c r="AK133" i="9"/>
  <c r="AK149" i="9" s="1"/>
  <c r="AL133" i="9"/>
  <c r="AD134" i="9"/>
  <c r="AE134" i="9"/>
  <c r="AF134" i="9"/>
  <c r="AG134" i="9"/>
  <c r="AH134" i="9"/>
  <c r="AI134" i="9"/>
  <c r="AJ134" i="9"/>
  <c r="AK134" i="9"/>
  <c r="AL134" i="9"/>
  <c r="AD135" i="9"/>
  <c r="AD151" i="9" s="1"/>
  <c r="AE135" i="9"/>
  <c r="AE151" i="9" s="1"/>
  <c r="AF135" i="9"/>
  <c r="AG135" i="9"/>
  <c r="AH135" i="9"/>
  <c r="AH151" i="9" s="1"/>
  <c r="AI135" i="9"/>
  <c r="AJ135" i="9"/>
  <c r="AK135" i="9"/>
  <c r="AK151" i="9" s="1"/>
  <c r="AL135" i="9"/>
  <c r="AL151" i="9" s="1"/>
  <c r="AO135" i="9"/>
  <c r="AO136" i="9"/>
  <c r="AO137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L138" i="9"/>
  <c r="AM138" i="9"/>
  <c r="M148" i="9"/>
  <c r="N148" i="9"/>
  <c r="O148" i="9"/>
  <c r="P148" i="9"/>
  <c r="Q148" i="9"/>
  <c r="R148" i="9"/>
  <c r="R154" i="9" s="1"/>
  <c r="S148" i="9"/>
  <c r="S154" i="9" s="1"/>
  <c r="T148" i="9"/>
  <c r="T154" i="9" s="1"/>
  <c r="U148" i="9"/>
  <c r="V148" i="9"/>
  <c r="W148" i="9"/>
  <c r="X148" i="9"/>
  <c r="Y148" i="9"/>
  <c r="Z148" i="9"/>
  <c r="Z154" i="9" s="1"/>
  <c r="AA148" i="9"/>
  <c r="AA154" i="9" s="1"/>
  <c r="AB148" i="9"/>
  <c r="AB154" i="9" s="1"/>
  <c r="AC148" i="9"/>
  <c r="AD148" i="9"/>
  <c r="AG148" i="9"/>
  <c r="AH148" i="9"/>
  <c r="AL148" i="9"/>
  <c r="M149" i="9"/>
  <c r="N149" i="9"/>
  <c r="O149" i="9"/>
  <c r="O154" i="9" s="1"/>
  <c r="P149" i="9"/>
  <c r="Q149" i="9"/>
  <c r="R149" i="9"/>
  <c r="S149" i="9"/>
  <c r="T149" i="9"/>
  <c r="U149" i="9"/>
  <c r="V149" i="9"/>
  <c r="V154" i="9" s="1"/>
  <c r="W149" i="9"/>
  <c r="W154" i="9" s="1"/>
  <c r="X149" i="9"/>
  <c r="Y149" i="9"/>
  <c r="Z149" i="9"/>
  <c r="AA149" i="9"/>
  <c r="AB149" i="9"/>
  <c r="AC149" i="9"/>
  <c r="AD149" i="9"/>
  <c r="AD154" i="9" s="1"/>
  <c r="AE149" i="9"/>
  <c r="AF149" i="9"/>
  <c r="AG149" i="9"/>
  <c r="AL149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H150" i="9"/>
  <c r="AI150" i="9"/>
  <c r="AJ150" i="9"/>
  <c r="AK150" i="9"/>
  <c r="AL150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X154" i="9" s="1"/>
  <c r="Y151" i="9"/>
  <c r="Z151" i="9"/>
  <c r="AA151" i="9"/>
  <c r="AB151" i="9"/>
  <c r="AC151" i="9"/>
  <c r="AF151" i="9"/>
  <c r="AG151" i="9"/>
  <c r="AI151" i="9"/>
  <c r="AJ151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C154" i="9" s="1"/>
  <c r="AD152" i="9"/>
  <c r="AE152" i="9"/>
  <c r="AF152" i="9"/>
  <c r="AG152" i="9"/>
  <c r="AH152" i="9"/>
  <c r="AI152" i="9"/>
  <c r="AJ152" i="9"/>
  <c r="AK152" i="9"/>
  <c r="AL152" i="9"/>
  <c r="AO153" i="9"/>
  <c r="I154" i="9"/>
  <c r="J154" i="9"/>
  <c r="K154" i="9"/>
  <c r="L154" i="9"/>
  <c r="M154" i="9"/>
  <c r="U154" i="9"/>
  <c r="AL154" i="9"/>
  <c r="AM154" i="9"/>
  <c r="J7" i="6"/>
  <c r="K7" i="6" s="1"/>
  <c r="L7" i="6" s="1"/>
  <c r="M7" i="6" s="1"/>
  <c r="N7" i="6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J16" i="6"/>
  <c r="I17" i="6"/>
  <c r="J20" i="6"/>
  <c r="J21" i="6"/>
  <c r="J22" i="6"/>
  <c r="J23" i="6"/>
  <c r="U23" i="6"/>
  <c r="V23" i="6"/>
  <c r="W23" i="6"/>
  <c r="X23" i="6" s="1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 s="1"/>
  <c r="I33" i="6"/>
  <c r="J33" i="6"/>
  <c r="AO36" i="6"/>
  <c r="AO109" i="6" s="1"/>
  <c r="AP36" i="6"/>
  <c r="AO39" i="6"/>
  <c r="AP39" i="6"/>
  <c r="I45" i="6"/>
  <c r="I46" i="6"/>
  <c r="I47" i="6"/>
  <c r="I48" i="6"/>
  <c r="I49" i="6"/>
  <c r="K49" i="6"/>
  <c r="L49" i="6"/>
  <c r="M49" i="6"/>
  <c r="N49" i="6"/>
  <c r="O49" i="6"/>
  <c r="P49" i="6"/>
  <c r="Q49" i="6"/>
  <c r="V49" i="6"/>
  <c r="X49" i="6"/>
  <c r="I50" i="6"/>
  <c r="J50" i="6"/>
  <c r="K50" i="6"/>
  <c r="L50" i="6"/>
  <c r="M50" i="6"/>
  <c r="N50" i="6"/>
  <c r="O50" i="6"/>
  <c r="P50" i="6"/>
  <c r="Q50" i="6"/>
  <c r="V50" i="6"/>
  <c r="W50" i="6"/>
  <c r="I51" i="6"/>
  <c r="N51" i="6"/>
  <c r="O51" i="6"/>
  <c r="P51" i="6"/>
  <c r="Q51" i="6"/>
  <c r="R51" i="6"/>
  <c r="V51" i="6"/>
  <c r="W51" i="6"/>
  <c r="X51" i="6"/>
  <c r="AB51" i="6"/>
  <c r="AC51" i="6"/>
  <c r="AF51" i="6"/>
  <c r="AG51" i="6"/>
  <c r="AH51" i="6"/>
  <c r="AI51" i="6"/>
  <c r="AK51" i="6"/>
  <c r="AL51" i="6"/>
  <c r="AM51" i="6"/>
  <c r="I52" i="6"/>
  <c r="I53" i="6"/>
  <c r="I54" i="6"/>
  <c r="I55" i="6"/>
  <c r="I56" i="6"/>
  <c r="J56" i="6"/>
  <c r="I57" i="6"/>
  <c r="I58" i="6"/>
  <c r="I59" i="6"/>
  <c r="AQ60" i="6"/>
  <c r="AO60" i="6" s="1"/>
  <c r="AO64" i="6"/>
  <c r="AP64" i="6"/>
  <c r="AO67" i="6"/>
  <c r="AP67" i="6"/>
  <c r="J76" i="6"/>
  <c r="K76" i="6" s="1"/>
  <c r="L76" i="6" s="1"/>
  <c r="M76" i="6"/>
  <c r="N76" i="6" s="1"/>
  <c r="O76" i="6" s="1"/>
  <c r="P76" i="6" s="1"/>
  <c r="Q76" i="6"/>
  <c r="J77" i="6"/>
  <c r="K77" i="6"/>
  <c r="L77" i="6" s="1"/>
  <c r="M77" i="6" s="1"/>
  <c r="N77" i="6" s="1"/>
  <c r="O77" i="6" s="1"/>
  <c r="P77" i="6"/>
  <c r="Q77" i="6" s="1"/>
  <c r="R77" i="6" s="1"/>
  <c r="S77" i="6" s="1"/>
  <c r="T77" i="6" s="1"/>
  <c r="U77" i="6" s="1"/>
  <c r="V77" i="6" s="1"/>
  <c r="W77" i="6" s="1"/>
  <c r="X77" i="6" s="1"/>
  <c r="Y77" i="6" s="1"/>
  <c r="Z77" i="6" s="1"/>
  <c r="AA77" i="6" s="1"/>
  <c r="AB77" i="6" s="1"/>
  <c r="AC77" i="6" s="1"/>
  <c r="AD77" i="6" s="1"/>
  <c r="AE77" i="6" s="1"/>
  <c r="AF77" i="6" s="1"/>
  <c r="AG77" i="6" s="1"/>
  <c r="AH77" i="6" s="1"/>
  <c r="AI77" i="6" s="1"/>
  <c r="AJ77" i="6" s="1"/>
  <c r="AK77" i="6" s="1"/>
  <c r="AL77" i="6" s="1"/>
  <c r="AM77" i="6" s="1"/>
  <c r="J78" i="6"/>
  <c r="J47" i="6" s="1"/>
  <c r="K78" i="6"/>
  <c r="L78" i="6" s="1"/>
  <c r="M78" i="6" s="1"/>
  <c r="J79" i="6"/>
  <c r="K79" i="6"/>
  <c r="L79" i="6" s="1"/>
  <c r="M79" i="6" s="1"/>
  <c r="N79" i="6" s="1"/>
  <c r="O79" i="6" s="1"/>
  <c r="P79" i="6"/>
  <c r="Q79" i="6"/>
  <c r="R79" i="6" s="1"/>
  <c r="S79" i="6" s="1"/>
  <c r="T79" i="6" s="1"/>
  <c r="J80" i="6"/>
  <c r="J49" i="6" s="1"/>
  <c r="R80" i="6"/>
  <c r="W80" i="6"/>
  <c r="W49" i="6" s="1"/>
  <c r="X80" i="6"/>
  <c r="Y80" i="6" s="1"/>
  <c r="Z80" i="6" s="1"/>
  <c r="R81" i="6"/>
  <c r="R50" i="6" s="1"/>
  <c r="W81" i="6"/>
  <c r="X81" i="6"/>
  <c r="X50" i="6" s="1"/>
  <c r="Y81" i="6"/>
  <c r="Y50" i="6" s="1"/>
  <c r="Z81" i="6"/>
  <c r="J82" i="6"/>
  <c r="S82" i="6"/>
  <c r="S51" i="6" s="1"/>
  <c r="T82" i="6"/>
  <c r="U82" i="6" s="1"/>
  <c r="U51" i="6" s="1"/>
  <c r="Y82" i="6"/>
  <c r="Y51" i="6" s="1"/>
  <c r="AD82" i="6"/>
  <c r="AJ82" i="6"/>
  <c r="AJ51" i="6" s="1"/>
  <c r="J83" i="6"/>
  <c r="J52" i="6" s="1"/>
  <c r="K83" i="6"/>
  <c r="K52" i="6" s="1"/>
  <c r="J84" i="6"/>
  <c r="K84" i="6" s="1"/>
  <c r="J85" i="6"/>
  <c r="J54" i="6" s="1"/>
  <c r="K85" i="6"/>
  <c r="K54" i="6" s="1"/>
  <c r="J86" i="6"/>
  <c r="J87" i="6"/>
  <c r="K87" i="6"/>
  <c r="K56" i="6" s="1"/>
  <c r="J88" i="6"/>
  <c r="K88" i="6"/>
  <c r="L88" i="6" s="1"/>
  <c r="M88" i="6" s="1"/>
  <c r="N88" i="6" s="1"/>
  <c r="O88" i="6" s="1"/>
  <c r="P88" i="6" s="1"/>
  <c r="Q88" i="6" s="1"/>
  <c r="R88" i="6" s="1"/>
  <c r="S88" i="6" s="1"/>
  <c r="T88" i="6" s="1"/>
  <c r="U88" i="6" s="1"/>
  <c r="V88" i="6" s="1"/>
  <c r="W88" i="6" s="1"/>
  <c r="X88" i="6" s="1"/>
  <c r="Y88" i="6" s="1"/>
  <c r="Z88" i="6" s="1"/>
  <c r="AA88" i="6" s="1"/>
  <c r="AB88" i="6" s="1"/>
  <c r="AC88" i="6" s="1"/>
  <c r="AD88" i="6" s="1"/>
  <c r="AE88" i="6" s="1"/>
  <c r="AF88" i="6" s="1"/>
  <c r="AG88" i="6" s="1"/>
  <c r="AH88" i="6" s="1"/>
  <c r="AI88" i="6" s="1"/>
  <c r="AJ88" i="6" s="1"/>
  <c r="AK88" i="6" s="1"/>
  <c r="AL88" i="6" s="1"/>
  <c r="AM88" i="6" s="1"/>
  <c r="J89" i="6"/>
  <c r="J58" i="6" s="1"/>
  <c r="K89" i="6"/>
  <c r="L89" i="6"/>
  <c r="M89" i="6"/>
  <c r="O89" i="6"/>
  <c r="P89" i="6"/>
  <c r="S89" i="6"/>
  <c r="T89" i="6"/>
  <c r="U89" i="6" s="1"/>
  <c r="W89" i="6"/>
  <c r="X89" i="6"/>
  <c r="Y89" i="6"/>
  <c r="Z89" i="6" s="1"/>
  <c r="AA89" i="6" s="1"/>
  <c r="AB89" i="6" s="1"/>
  <c r="AC89" i="6" s="1"/>
  <c r="AD89" i="6" s="1"/>
  <c r="AE89" i="6" s="1"/>
  <c r="AF89" i="6" s="1"/>
  <c r="AG89" i="6" s="1"/>
  <c r="AH89" i="6" s="1"/>
  <c r="AI89" i="6" s="1"/>
  <c r="AJ89" i="6"/>
  <c r="AK89" i="6" s="1"/>
  <c r="AL89" i="6" s="1"/>
  <c r="AM89" i="6" s="1"/>
  <c r="J90" i="6"/>
  <c r="K90" i="6"/>
  <c r="AO90" i="6" s="1"/>
  <c r="L90" i="6"/>
  <c r="M90" i="6" s="1"/>
  <c r="N90" i="6" s="1"/>
  <c r="O90" i="6" s="1"/>
  <c r="P90" i="6" s="1"/>
  <c r="Q90" i="6" s="1"/>
  <c r="R90" i="6" s="1"/>
  <c r="S90" i="6" s="1"/>
  <c r="T90" i="6" s="1"/>
  <c r="U90" i="6" s="1"/>
  <c r="V90" i="6" s="1"/>
  <c r="W90" i="6" s="1"/>
  <c r="X90" i="6" s="1"/>
  <c r="Y90" i="6" s="1"/>
  <c r="Z90" i="6" s="1"/>
  <c r="AA90" i="6" s="1"/>
  <c r="AB90" i="6" s="1"/>
  <c r="AC90" i="6" s="1"/>
  <c r="AD90" i="6" s="1"/>
  <c r="AE90" i="6" s="1"/>
  <c r="AF90" i="6" s="1"/>
  <c r="AG90" i="6" s="1"/>
  <c r="AH90" i="6" s="1"/>
  <c r="AI90" i="6" s="1"/>
  <c r="AJ90" i="6" s="1"/>
  <c r="AK90" i="6" s="1"/>
  <c r="AL90" i="6" s="1"/>
  <c r="AM90" i="6" s="1"/>
  <c r="I91" i="6"/>
  <c r="AO94" i="6"/>
  <c r="AP94" i="6"/>
  <c r="AO97" i="6"/>
  <c r="AP97" i="6"/>
  <c r="AO100" i="6"/>
  <c r="AP100" i="6"/>
  <c r="AO103" i="6"/>
  <c r="AP103" i="6"/>
  <c r="AP109" i="6"/>
  <c r="AO112" i="6"/>
  <c r="AP112" i="6"/>
  <c r="J7" i="8"/>
  <c r="K7" i="8" s="1"/>
  <c r="L7" i="8" s="1"/>
  <c r="M7" i="8" s="1"/>
  <c r="N7" i="8" s="1"/>
  <c r="O7" i="8" s="1"/>
  <c r="P7" i="8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AJ7" i="8" s="1"/>
  <c r="AK7" i="8" s="1"/>
  <c r="AL7" i="8" s="1"/>
  <c r="AM7" i="8" s="1"/>
  <c r="AO10" i="8"/>
  <c r="AP10" i="8"/>
  <c r="K11" i="8"/>
  <c r="L11" i="8"/>
  <c r="AO12" i="8"/>
  <c r="AP12" i="8"/>
  <c r="J13" i="8"/>
  <c r="K13" i="8" s="1"/>
  <c r="AO14" i="8"/>
  <c r="AP14" i="8"/>
  <c r="J15" i="8"/>
  <c r="K15" i="8"/>
  <c r="L15" i="8" s="1"/>
  <c r="M15" i="8" s="1"/>
  <c r="N15" i="8" s="1"/>
  <c r="K16" i="8"/>
  <c r="L16" i="8"/>
  <c r="M16" i="8" s="1"/>
  <c r="N16" i="8" s="1"/>
  <c r="I17" i="8"/>
  <c r="J17" i="8"/>
  <c r="J20" i="8"/>
  <c r="K20" i="8" s="1"/>
  <c r="L20" i="8"/>
  <c r="J21" i="8"/>
  <c r="K21" i="8" s="1"/>
  <c r="L21" i="8" s="1"/>
  <c r="J22" i="8"/>
  <c r="K22" i="8" s="1"/>
  <c r="L22" i="8"/>
  <c r="M22" i="8"/>
  <c r="N22" i="8" s="1"/>
  <c r="O22" i="8" s="1"/>
  <c r="P22" i="8" s="1"/>
  <c r="Q22" i="8" s="1"/>
  <c r="R22" i="8" s="1"/>
  <c r="S22" i="8" s="1"/>
  <c r="T22" i="8" s="1"/>
  <c r="U22" i="8" s="1"/>
  <c r="V22" i="8"/>
  <c r="W22" i="8" s="1"/>
  <c r="X22" i="8" s="1"/>
  <c r="Y22" i="8" s="1"/>
  <c r="Z22" i="8" s="1"/>
  <c r="AA22" i="8" s="1"/>
  <c r="AB22" i="8" s="1"/>
  <c r="AC22" i="8" s="1"/>
  <c r="AD22" i="8" s="1"/>
  <c r="AE22" i="8" s="1"/>
  <c r="AF22" i="8" s="1"/>
  <c r="AG22" i="8" s="1"/>
  <c r="AH22" i="8" s="1"/>
  <c r="AI22" i="8" s="1"/>
  <c r="AJ22" i="8" s="1"/>
  <c r="AK22" i="8" s="1"/>
  <c r="AL22" i="8" s="1"/>
  <c r="AM22" i="8" s="1"/>
  <c r="J23" i="8"/>
  <c r="K23" i="8" s="1"/>
  <c r="L23" i="8" s="1"/>
  <c r="AM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 s="1"/>
  <c r="J32" i="8"/>
  <c r="K32" i="8" s="1"/>
  <c r="J33" i="8"/>
  <c r="K33" i="8" s="1"/>
  <c r="I34" i="8"/>
  <c r="AO37" i="8"/>
  <c r="AP37" i="8"/>
  <c r="AO40" i="8"/>
  <c r="AP40" i="8"/>
  <c r="AO42" i="8"/>
  <c r="I46" i="8"/>
  <c r="I47" i="8"/>
  <c r="I48" i="8"/>
  <c r="J48" i="8"/>
  <c r="K48" i="8"/>
  <c r="I49" i="8"/>
  <c r="J49" i="8"/>
  <c r="I50" i="8"/>
  <c r="AQ51" i="8"/>
  <c r="AO51" i="8" s="1"/>
  <c r="AP51" i="8" s="1"/>
  <c r="I52" i="8"/>
  <c r="I53" i="8"/>
  <c r="I54" i="8"/>
  <c r="I55" i="8"/>
  <c r="J55" i="8"/>
  <c r="I56" i="8"/>
  <c r="I57" i="8"/>
  <c r="I58" i="8"/>
  <c r="I59" i="8"/>
  <c r="J59" i="8"/>
  <c r="K59" i="8"/>
  <c r="I60" i="8"/>
  <c r="AO61" i="8"/>
  <c r="AP61" i="8" s="1"/>
  <c r="AQ61" i="8"/>
  <c r="AO65" i="8"/>
  <c r="AO118" i="8" s="1"/>
  <c r="AP65" i="8"/>
  <c r="AO68" i="8"/>
  <c r="AP68" i="8"/>
  <c r="AP76" i="8"/>
  <c r="AP79" i="8"/>
  <c r="J82" i="8"/>
  <c r="J46" i="8" s="1"/>
  <c r="K82" i="8"/>
  <c r="L82" i="8" s="1"/>
  <c r="J83" i="8"/>
  <c r="J47" i="8" s="1"/>
  <c r="K83" i="8"/>
  <c r="O84" i="8"/>
  <c r="P84" i="8"/>
  <c r="Q84" i="8" s="1"/>
  <c r="AD84" i="8"/>
  <c r="AM84" i="8"/>
  <c r="K85" i="8"/>
  <c r="L85" i="8"/>
  <c r="M85" i="8"/>
  <c r="P85" i="8"/>
  <c r="Q85" i="8" s="1"/>
  <c r="R85" i="8" s="1"/>
  <c r="S85" i="8" s="1"/>
  <c r="T85" i="8" s="1"/>
  <c r="U85" i="8" s="1"/>
  <c r="Z85" i="8"/>
  <c r="AA85" i="8" s="1"/>
  <c r="AB85" i="8" s="1"/>
  <c r="AC85" i="8" s="1"/>
  <c r="AD85" i="8" s="1"/>
  <c r="AE85" i="8" s="1"/>
  <c r="AF85" i="8" s="1"/>
  <c r="AG85" i="8" s="1"/>
  <c r="AH85" i="8" s="1"/>
  <c r="AI85" i="8" s="1"/>
  <c r="AJ85" i="8" s="1"/>
  <c r="AK85" i="8" s="1"/>
  <c r="AL85" i="8" s="1"/>
  <c r="J86" i="8"/>
  <c r="K86" i="8"/>
  <c r="J87" i="8"/>
  <c r="K87" i="8"/>
  <c r="L87" i="8" s="1"/>
  <c r="M87" i="8" s="1"/>
  <c r="N87" i="8" s="1"/>
  <c r="O87" i="8" s="1"/>
  <c r="P87" i="8" s="1"/>
  <c r="Q87" i="8" s="1"/>
  <c r="R87" i="8" s="1"/>
  <c r="S87" i="8" s="1"/>
  <c r="T87" i="8" s="1"/>
  <c r="U87" i="8" s="1"/>
  <c r="V87" i="8" s="1"/>
  <c r="W87" i="8" s="1"/>
  <c r="X87" i="8" s="1"/>
  <c r="Y87" i="8" s="1"/>
  <c r="Z87" i="8" s="1"/>
  <c r="AA87" i="8" s="1"/>
  <c r="AB87" i="8" s="1"/>
  <c r="AC87" i="8" s="1"/>
  <c r="AD87" i="8" s="1"/>
  <c r="AE87" i="8" s="1"/>
  <c r="AF87" i="8" s="1"/>
  <c r="AG87" i="8" s="1"/>
  <c r="AH87" i="8" s="1"/>
  <c r="AI87" i="8" s="1"/>
  <c r="AJ87" i="8" s="1"/>
  <c r="AK87" i="8" s="1"/>
  <c r="AL87" i="8" s="1"/>
  <c r="AM87" i="8" s="1"/>
  <c r="J88" i="8"/>
  <c r="J52" i="8" s="1"/>
  <c r="K88" i="8"/>
  <c r="J89" i="8"/>
  <c r="K89" i="8"/>
  <c r="L89" i="8" s="1"/>
  <c r="M89" i="8" s="1"/>
  <c r="O89" i="8"/>
  <c r="P89" i="8"/>
  <c r="Q89" i="8"/>
  <c r="R89" i="8"/>
  <c r="S89" i="8" s="1"/>
  <c r="T89" i="8" s="1"/>
  <c r="U89" i="8" s="1"/>
  <c r="V89" i="8" s="1"/>
  <c r="Z89" i="8"/>
  <c r="AG89" i="8"/>
  <c r="AH89" i="8" s="1"/>
  <c r="AI89" i="8" s="1"/>
  <c r="AJ89" i="8" s="1"/>
  <c r="AK89" i="8" s="1"/>
  <c r="AL89" i="8" s="1"/>
  <c r="AM89" i="8" s="1"/>
  <c r="J90" i="8"/>
  <c r="K90" i="8"/>
  <c r="L90" i="8"/>
  <c r="J91" i="8"/>
  <c r="K91" i="8"/>
  <c r="K55" i="8" s="1"/>
  <c r="L91" i="8"/>
  <c r="J92" i="8"/>
  <c r="K92" i="8"/>
  <c r="L92" i="8"/>
  <c r="J93" i="8"/>
  <c r="K93" i="8"/>
  <c r="K57" i="8" s="1"/>
  <c r="L93" i="8"/>
  <c r="J94" i="8"/>
  <c r="K94" i="8"/>
  <c r="L94" i="8" s="1"/>
  <c r="M94" i="8" s="1"/>
  <c r="O94" i="8"/>
  <c r="P94" i="8" s="1"/>
  <c r="Q94" i="8" s="1"/>
  <c r="R94" i="8"/>
  <c r="S94" i="8"/>
  <c r="T94" i="8" s="1"/>
  <c r="U94" i="8" s="1"/>
  <c r="V94" i="8"/>
  <c r="X94" i="8"/>
  <c r="Y94" i="8" s="1"/>
  <c r="Z94" i="8" s="1"/>
  <c r="AA94" i="8" s="1"/>
  <c r="AB94" i="8" s="1"/>
  <c r="AC94" i="8" s="1"/>
  <c r="AD94" i="8" s="1"/>
  <c r="AE94" i="8" s="1"/>
  <c r="AF94" i="8" s="1"/>
  <c r="AG94" i="8" s="1"/>
  <c r="AH94" i="8" s="1"/>
  <c r="AI94" i="8" s="1"/>
  <c r="AJ94" i="8" s="1"/>
  <c r="AK94" i="8" s="1"/>
  <c r="AL94" i="8" s="1"/>
  <c r="AM94" i="8" s="1"/>
  <c r="M95" i="8"/>
  <c r="N95" i="8"/>
  <c r="J96" i="8"/>
  <c r="I97" i="8"/>
  <c r="AO100" i="8"/>
  <c r="AP100" i="8"/>
  <c r="AO103" i="8"/>
  <c r="AP103" i="8"/>
  <c r="AO106" i="8"/>
  <c r="AP106" i="8"/>
  <c r="AO109" i="8"/>
  <c r="AP109" i="8"/>
  <c r="AO115" i="8"/>
  <c r="AP115" i="8"/>
  <c r="AO126" i="8"/>
  <c r="J7" i="14"/>
  <c r="K7" i="14" s="1"/>
  <c r="L7" i="14" s="1"/>
  <c r="M7" i="14" s="1"/>
  <c r="N7" i="14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AI7" i="14" s="1"/>
  <c r="AJ7" i="14" s="1"/>
  <c r="AK7" i="14" s="1"/>
  <c r="AL7" i="14" s="1"/>
  <c r="AM7" i="14" s="1"/>
  <c r="L10" i="14"/>
  <c r="M10" i="14"/>
  <c r="N10" i="14"/>
  <c r="J11" i="14"/>
  <c r="J12" i="14"/>
  <c r="K12" i="14"/>
  <c r="X12" i="14"/>
  <c r="X59" i="14" s="1"/>
  <c r="Z12" i="14"/>
  <c r="AD12" i="14"/>
  <c r="AE12" i="14"/>
  <c r="AF12" i="14" s="1"/>
  <c r="J13" i="14"/>
  <c r="K13" i="14"/>
  <c r="L13" i="14"/>
  <c r="M13" i="14" s="1"/>
  <c r="N13" i="14" s="1"/>
  <c r="J14" i="14"/>
  <c r="K14" i="14" s="1"/>
  <c r="Q14" i="14"/>
  <c r="R14" i="14"/>
  <c r="S14" i="14"/>
  <c r="T14" i="14" s="1"/>
  <c r="X14" i="14"/>
  <c r="X61" i="14" s="1"/>
  <c r="Y14" i="14"/>
  <c r="AC14" i="14"/>
  <c r="AD14" i="14"/>
  <c r="K15" i="14"/>
  <c r="L15" i="14" s="1"/>
  <c r="M15" i="14" s="1"/>
  <c r="N15" i="14" s="1"/>
  <c r="AL15" i="14"/>
  <c r="L16" i="14"/>
  <c r="Q16" i="14"/>
  <c r="R16" i="14"/>
  <c r="S16" i="14" s="1"/>
  <c r="T16" i="14" s="1"/>
  <c r="U16" i="14" s="1"/>
  <c r="V16" i="14" s="1"/>
  <c r="W16" i="14" s="1"/>
  <c r="X16" i="14" s="1"/>
  <c r="Y16" i="14" s="1"/>
  <c r="Z16" i="14" s="1"/>
  <c r="AA16" i="14"/>
  <c r="AB16" i="14" s="1"/>
  <c r="AC16" i="14" s="1"/>
  <c r="AD16" i="14" s="1"/>
  <c r="AE16" i="14" s="1"/>
  <c r="AF16" i="14" s="1"/>
  <c r="AG16" i="14" s="1"/>
  <c r="AH16" i="14" s="1"/>
  <c r="AI16" i="14" s="1"/>
  <c r="AJ16" i="14" s="1"/>
  <c r="AL16" i="14"/>
  <c r="AM16" i="14"/>
  <c r="I17" i="14"/>
  <c r="J17" i="14"/>
  <c r="AM17" i="14"/>
  <c r="J20" i="14"/>
  <c r="K20" i="14" s="1"/>
  <c r="S20" i="14"/>
  <c r="T20" i="14"/>
  <c r="X20" i="14"/>
  <c r="Z20" i="14"/>
  <c r="AB20" i="14"/>
  <c r="AD20" i="14"/>
  <c r="AE20" i="14" s="1"/>
  <c r="AF20" i="14" s="1"/>
  <c r="J21" i="14"/>
  <c r="J22" i="14"/>
  <c r="J23" i="14"/>
  <c r="AD23" i="14"/>
  <c r="AE23" i="14"/>
  <c r="AO24" i="14"/>
  <c r="AP24" i="14"/>
  <c r="AO25" i="14"/>
  <c r="AP25" i="14"/>
  <c r="AO26" i="14"/>
  <c r="AP26" i="14"/>
  <c r="AO27" i="14"/>
  <c r="AP27" i="14"/>
  <c r="J28" i="14"/>
  <c r="K28" i="14"/>
  <c r="P28" i="14"/>
  <c r="S28" i="14"/>
  <c r="T28" i="14"/>
  <c r="V28" i="14"/>
  <c r="X28" i="14"/>
  <c r="Y28" i="14"/>
  <c r="Z28" i="14"/>
  <c r="AB28" i="14"/>
  <c r="AC28" i="14" s="1"/>
  <c r="AD28" i="14" s="1"/>
  <c r="AE28" i="14" s="1"/>
  <c r="AF28" i="14" s="1"/>
  <c r="AG28" i="14" s="1"/>
  <c r="AH28" i="14" s="1"/>
  <c r="AI28" i="14"/>
  <c r="AJ28" i="14" s="1"/>
  <c r="AK28" i="14" s="1"/>
  <c r="AO29" i="14"/>
  <c r="AP29" i="14"/>
  <c r="J30" i="14"/>
  <c r="K30" i="14"/>
  <c r="L30" i="14"/>
  <c r="M30" i="14" s="1"/>
  <c r="N30" i="14" s="1"/>
  <c r="AH30" i="14"/>
  <c r="AI30" i="14"/>
  <c r="AJ30" i="14"/>
  <c r="AK30" i="14" s="1"/>
  <c r="J31" i="14"/>
  <c r="K31" i="14"/>
  <c r="L31" i="14"/>
  <c r="M31" i="14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AC31" i="14"/>
  <c r="AD31" i="14" s="1"/>
  <c r="AE31" i="14" s="1"/>
  <c r="AF31" i="14" s="1"/>
  <c r="AG31" i="14" s="1"/>
  <c r="AH31" i="14" s="1"/>
  <c r="AI31" i="14" s="1"/>
  <c r="AJ31" i="14" s="1"/>
  <c r="AK31" i="14" s="1"/>
  <c r="AL31" i="14" s="1"/>
  <c r="J32" i="14"/>
  <c r="N32" i="14"/>
  <c r="O32" i="14"/>
  <c r="P32" i="14" s="1"/>
  <c r="J33" i="14"/>
  <c r="K33" i="14"/>
  <c r="L33" i="14"/>
  <c r="I34" i="14"/>
  <c r="AO37" i="14"/>
  <c r="AP37" i="14"/>
  <c r="AO40" i="14"/>
  <c r="AP40" i="14"/>
  <c r="AO42" i="14"/>
  <c r="AO43" i="14"/>
  <c r="AO44" i="14"/>
  <c r="AO45" i="14"/>
  <c r="AO47" i="14"/>
  <c r="AO48" i="14"/>
  <c r="I49" i="14"/>
  <c r="J49" i="14"/>
  <c r="K49" i="14"/>
  <c r="L49" i="14"/>
  <c r="L68" i="14" s="1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I53" i="14"/>
  <c r="AM53" i="14"/>
  <c r="I54" i="14"/>
  <c r="I55" i="14"/>
  <c r="J55" i="14"/>
  <c r="AM55" i="14"/>
  <c r="I56" i="14"/>
  <c r="AC56" i="14"/>
  <c r="AD56" i="14"/>
  <c r="I57" i="14"/>
  <c r="J57" i="14"/>
  <c r="K57" i="14"/>
  <c r="L57" i="14"/>
  <c r="M57" i="14"/>
  <c r="AM57" i="14"/>
  <c r="AO58" i="14"/>
  <c r="AP58" i="14"/>
  <c r="AQ58" i="14"/>
  <c r="I59" i="14"/>
  <c r="J59" i="14"/>
  <c r="V59" i="14"/>
  <c r="W59" i="14"/>
  <c r="Y59" i="14"/>
  <c r="AC59" i="14"/>
  <c r="AD59" i="14"/>
  <c r="AE59" i="14"/>
  <c r="I60" i="14"/>
  <c r="J60" i="14"/>
  <c r="L60" i="14"/>
  <c r="M60" i="14"/>
  <c r="AM60" i="14"/>
  <c r="I61" i="14"/>
  <c r="J61" i="14"/>
  <c r="O61" i="14"/>
  <c r="P61" i="14"/>
  <c r="Q61" i="14"/>
  <c r="R61" i="14"/>
  <c r="S61" i="14"/>
  <c r="V61" i="14"/>
  <c r="W61" i="14"/>
  <c r="AB61" i="14"/>
  <c r="AC61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K62" i="14"/>
  <c r="AM62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I64" i="14"/>
  <c r="J64" i="14"/>
  <c r="L64" i="14"/>
  <c r="M64" i="14"/>
  <c r="AG64" i="14"/>
  <c r="I65" i="14"/>
  <c r="J65" i="14"/>
  <c r="L65" i="14"/>
  <c r="M65" i="14"/>
  <c r="AK65" i="14"/>
  <c r="I66" i="14"/>
  <c r="L66" i="14"/>
  <c r="M66" i="14"/>
  <c r="N66" i="14"/>
  <c r="O66" i="14"/>
  <c r="I67" i="14"/>
  <c r="J67" i="14"/>
  <c r="K67" i="14"/>
  <c r="I68" i="14"/>
  <c r="J68" i="14"/>
  <c r="K68" i="14"/>
  <c r="AO68" i="14" s="1"/>
  <c r="AP68" i="14" s="1"/>
  <c r="AQ68" i="14"/>
  <c r="AO72" i="14"/>
  <c r="AP72" i="14"/>
  <c r="AP125" i="14" s="1"/>
  <c r="AO75" i="14"/>
  <c r="AP75" i="14"/>
  <c r="L84" i="14"/>
  <c r="AI84" i="14"/>
  <c r="AJ84" i="14"/>
  <c r="AK84" i="14"/>
  <c r="AI85" i="14"/>
  <c r="L86" i="14"/>
  <c r="M86" i="14"/>
  <c r="N86" i="14"/>
  <c r="P86" i="14"/>
  <c r="Q86" i="14" s="1"/>
  <c r="U86" i="14"/>
  <c r="V86" i="14"/>
  <c r="W86" i="14" s="1"/>
  <c r="Y86" i="14"/>
  <c r="Z86" i="14"/>
  <c r="AA86" i="14"/>
  <c r="AB86" i="14" s="1"/>
  <c r="AC86" i="14" s="1"/>
  <c r="AF86" i="14"/>
  <c r="AG86" i="14"/>
  <c r="AJ86" i="14"/>
  <c r="AK86" i="14"/>
  <c r="AL86" i="14"/>
  <c r="AO86" i="14"/>
  <c r="AI87" i="14"/>
  <c r="AJ87" i="14"/>
  <c r="AK87" i="14" s="1"/>
  <c r="AL87" i="14" s="1"/>
  <c r="AM87" i="14" s="1"/>
  <c r="AI88" i="14"/>
  <c r="AJ88" i="14" s="1"/>
  <c r="AK88" i="14"/>
  <c r="AL88" i="14" s="1"/>
  <c r="AI89" i="14"/>
  <c r="AJ89" i="14"/>
  <c r="AK89" i="14" s="1"/>
  <c r="AL89" i="14" s="1"/>
  <c r="AM89" i="14" s="1"/>
  <c r="AI90" i="14"/>
  <c r="AJ90" i="14"/>
  <c r="AK90" i="14"/>
  <c r="AL90" i="14" s="1"/>
  <c r="AM90" i="14" s="1"/>
  <c r="AM59" i="14" s="1"/>
  <c r="AP90" i="14"/>
  <c r="AI91" i="14"/>
  <c r="AO91" i="14" s="1"/>
  <c r="AJ91" i="14"/>
  <c r="AK91" i="14"/>
  <c r="AL91" i="14"/>
  <c r="AI92" i="14"/>
  <c r="AJ92" i="14"/>
  <c r="AK92" i="14" s="1"/>
  <c r="AL92" i="14" s="1"/>
  <c r="AM92" i="14" s="1"/>
  <c r="AM61" i="14" s="1"/>
  <c r="AI93" i="14"/>
  <c r="AI62" i="14" s="1"/>
  <c r="AJ93" i="14"/>
  <c r="AK93" i="14" s="1"/>
  <c r="AL93" i="14" s="1"/>
  <c r="AI94" i="14"/>
  <c r="AJ94" i="14" s="1"/>
  <c r="AK94" i="14" s="1"/>
  <c r="AK63" i="14" s="1"/>
  <c r="AL94" i="14"/>
  <c r="AI95" i="14"/>
  <c r="AI96" i="14"/>
  <c r="AP96" i="14" s="1"/>
  <c r="AJ96" i="14"/>
  <c r="AK96" i="14" s="1"/>
  <c r="AL96" i="14" s="1"/>
  <c r="AM96" i="14"/>
  <c r="AI97" i="14"/>
  <c r="AJ97" i="14"/>
  <c r="AK97" i="14"/>
  <c r="AI98" i="14"/>
  <c r="AJ98" i="14"/>
  <c r="AK98" i="14"/>
  <c r="AL98" i="14"/>
  <c r="AM98" i="14" s="1"/>
  <c r="AP98" i="14"/>
  <c r="I99" i="14"/>
  <c r="J99" i="14"/>
  <c r="K99" i="14"/>
  <c r="AH99" i="14"/>
  <c r="AO100" i="14"/>
  <c r="AO101" i="14"/>
  <c r="AO102" i="14"/>
  <c r="AP102" i="14"/>
  <c r="AO103" i="14"/>
  <c r="AO104" i="14"/>
  <c r="AO105" i="14"/>
  <c r="AO106" i="14"/>
  <c r="AP106" i="14"/>
  <c r="AO107" i="14"/>
  <c r="AO108" i="14"/>
  <c r="AO109" i="14"/>
  <c r="AO110" i="14"/>
  <c r="AO111" i="14"/>
  <c r="AO112" i="14"/>
  <c r="AP112" i="14"/>
  <c r="AO113" i="14"/>
  <c r="AO114" i="14"/>
  <c r="AO115" i="14"/>
  <c r="AO116" i="14"/>
  <c r="AP116" i="14"/>
  <c r="AO117" i="14"/>
  <c r="AO125" i="14"/>
  <c r="AO137" i="14"/>
  <c r="L138" i="14"/>
  <c r="M138" i="14"/>
  <c r="N138" i="14"/>
  <c r="O138" i="14"/>
  <c r="O162" i="14" s="1"/>
  <c r="Q138" i="14"/>
  <c r="Q147" i="14" s="1"/>
  <c r="R138" i="14"/>
  <c r="S138" i="14"/>
  <c r="T138" i="14"/>
  <c r="U138" i="14"/>
  <c r="AC138" i="14"/>
  <c r="AD138" i="14"/>
  <c r="AE138" i="14"/>
  <c r="AE162" i="14" s="1"/>
  <c r="AF138" i="14"/>
  <c r="AG138" i="14"/>
  <c r="AH138" i="14"/>
  <c r="AK138" i="14"/>
  <c r="AL138" i="14"/>
  <c r="AM138" i="14"/>
  <c r="L139" i="14"/>
  <c r="M139" i="14"/>
  <c r="M147" i="14" s="1"/>
  <c r="N139" i="14"/>
  <c r="O139" i="14"/>
  <c r="P139" i="14"/>
  <c r="W139" i="14"/>
  <c r="W163" i="14" s="1"/>
  <c r="AL139" i="14"/>
  <c r="AL163" i="14" s="1"/>
  <c r="AM139" i="14"/>
  <c r="AO142" i="14"/>
  <c r="AO143" i="14"/>
  <c r="AO144" i="14"/>
  <c r="AO146" i="14"/>
  <c r="I147" i="14"/>
  <c r="J147" i="14"/>
  <c r="K147" i="14"/>
  <c r="O147" i="14"/>
  <c r="P147" i="14"/>
  <c r="R147" i="14"/>
  <c r="S147" i="14"/>
  <c r="V147" i="14"/>
  <c r="X147" i="14"/>
  <c r="Y147" i="14"/>
  <c r="Z147" i="14"/>
  <c r="AA147" i="14"/>
  <c r="AB147" i="14"/>
  <c r="AC147" i="14"/>
  <c r="AD147" i="14"/>
  <c r="AE147" i="14"/>
  <c r="AG147" i="14"/>
  <c r="AH147" i="14"/>
  <c r="AI147" i="14"/>
  <c r="AJ147" i="14"/>
  <c r="AM147" i="14"/>
  <c r="K161" i="14"/>
  <c r="M161" i="14"/>
  <c r="N161" i="14"/>
  <c r="O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M162" i="14"/>
  <c r="N162" i="14"/>
  <c r="P162" i="14"/>
  <c r="Q162" i="14"/>
  <c r="R162" i="14"/>
  <c r="S162" i="14"/>
  <c r="V162" i="14"/>
  <c r="W162" i="14"/>
  <c r="X162" i="14"/>
  <c r="Y162" i="14"/>
  <c r="Z162" i="14"/>
  <c r="Z171" i="14" s="1"/>
  <c r="AA162" i="14"/>
  <c r="AB162" i="14"/>
  <c r="AC162" i="14"/>
  <c r="AD162" i="14"/>
  <c r="AG162" i="14"/>
  <c r="AH162" i="14"/>
  <c r="AI162" i="14"/>
  <c r="AJ162" i="14"/>
  <c r="AL162" i="14"/>
  <c r="AM162" i="14"/>
  <c r="K163" i="14"/>
  <c r="L163" i="14"/>
  <c r="M163" i="14"/>
  <c r="O163" i="14"/>
  <c r="P163" i="14"/>
  <c r="Q163" i="14"/>
  <c r="R163" i="14"/>
  <c r="S163" i="14"/>
  <c r="T163" i="14"/>
  <c r="U163" i="14"/>
  <c r="V163" i="14"/>
  <c r="X163" i="14"/>
  <c r="X171" i="14" s="1"/>
  <c r="Y163" i="14"/>
  <c r="Z163" i="14"/>
  <c r="AA163" i="14"/>
  <c r="AB163" i="14"/>
  <c r="AB171" i="14" s="1"/>
  <c r="AC163" i="14"/>
  <c r="AD163" i="14"/>
  <c r="AE163" i="14"/>
  <c r="AF163" i="14"/>
  <c r="AG163" i="14"/>
  <c r="AH163" i="14"/>
  <c r="AI163" i="14"/>
  <c r="AJ163" i="14"/>
  <c r="AK163" i="14"/>
  <c r="AM163" i="14"/>
  <c r="AH164" i="14"/>
  <c r="AI164" i="14"/>
  <c r="AJ164" i="14"/>
  <c r="AJ165" i="14"/>
  <c r="K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K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K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H171" i="14" s="1"/>
  <c r="AI168" i="14"/>
  <c r="AJ168" i="14"/>
  <c r="AK168" i="14"/>
  <c r="AL168" i="14"/>
  <c r="AM168" i="14"/>
  <c r="V169" i="14"/>
  <c r="W169" i="14"/>
  <c r="X169" i="14"/>
  <c r="Y169" i="14"/>
  <c r="Z169" i="14"/>
  <c r="AA169" i="14"/>
  <c r="AO169" i="14" s="1"/>
  <c r="AB169" i="14"/>
  <c r="AC169" i="14"/>
  <c r="AD169" i="14"/>
  <c r="AE169" i="14"/>
  <c r="AF169" i="14"/>
  <c r="AG169" i="14"/>
  <c r="AH169" i="14"/>
  <c r="AI169" i="14"/>
  <c r="AJ169" i="14"/>
  <c r="AM169" i="14"/>
  <c r="Y170" i="14"/>
  <c r="AO170" i="14" s="1"/>
  <c r="AM170" i="14"/>
  <c r="I171" i="14"/>
  <c r="J171" i="14"/>
  <c r="M171" i="14"/>
  <c r="AC171" i="14"/>
  <c r="AD171" i="14"/>
  <c r="J7" i="13"/>
  <c r="K7" i="13"/>
  <c r="L7" i="13" s="1"/>
  <c r="M7" i="13" s="1"/>
  <c r="N7" i="13"/>
  <c r="O7" i="13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AI7" i="13" s="1"/>
  <c r="AJ7" i="13" s="1"/>
  <c r="AK7" i="13" s="1"/>
  <c r="AL7" i="13" s="1"/>
  <c r="AM7" i="13" s="1"/>
  <c r="L10" i="13"/>
  <c r="M10" i="13"/>
  <c r="N10" i="13"/>
  <c r="O10" i="13"/>
  <c r="J11" i="13"/>
  <c r="K11" i="13"/>
  <c r="L11" i="13"/>
  <c r="J12" i="13"/>
  <c r="K12" i="13" s="1"/>
  <c r="L12" i="13"/>
  <c r="M12" i="13"/>
  <c r="N12" i="13" s="1"/>
  <c r="J13" i="13"/>
  <c r="K13" i="13" s="1"/>
  <c r="L13" i="13" s="1"/>
  <c r="J14" i="13"/>
  <c r="Q14" i="13"/>
  <c r="R14" i="13"/>
  <c r="S14" i="13"/>
  <c r="T14" i="13"/>
  <c r="U14" i="13" s="1"/>
  <c r="V14" i="13" s="1"/>
  <c r="W14" i="13" s="1"/>
  <c r="X14" i="13" s="1"/>
  <c r="AC14" i="13"/>
  <c r="K15" i="13"/>
  <c r="L15" i="13"/>
  <c r="M15" i="13"/>
  <c r="N15" i="13" s="1"/>
  <c r="AL15" i="13"/>
  <c r="L16" i="13"/>
  <c r="M16" i="13"/>
  <c r="Q16" i="13"/>
  <c r="R16" i="13" s="1"/>
  <c r="S16" i="13" s="1"/>
  <c r="T16" i="13" s="1"/>
  <c r="AL16" i="13"/>
  <c r="AM16" i="13" s="1"/>
  <c r="I17" i="13"/>
  <c r="J20" i="13"/>
  <c r="K20" i="13"/>
  <c r="L20" i="13"/>
  <c r="AB20" i="13"/>
  <c r="AC20" i="13"/>
  <c r="AD20" i="13" s="1"/>
  <c r="J21" i="13"/>
  <c r="J22" i="13"/>
  <c r="J23" i="13"/>
  <c r="AD23" i="13"/>
  <c r="AE23" i="13" s="1"/>
  <c r="AO24" i="13"/>
  <c r="AP24" i="13"/>
  <c r="AO25" i="13"/>
  <c r="AP25" i="13"/>
  <c r="AO26" i="13"/>
  <c r="AP26" i="13"/>
  <c r="AO27" i="13"/>
  <c r="AP27" i="13"/>
  <c r="J28" i="13"/>
  <c r="K28" i="13"/>
  <c r="K55" i="13" s="1"/>
  <c r="N28" i="13"/>
  <c r="O28" i="13"/>
  <c r="P28" i="13" s="1"/>
  <c r="Q28" i="13" s="1"/>
  <c r="R28" i="13" s="1"/>
  <c r="S28" i="13" s="1"/>
  <c r="T28" i="13" s="1"/>
  <c r="U28" i="13" s="1"/>
  <c r="V28" i="13" s="1"/>
  <c r="W28" i="13" s="1"/>
  <c r="X28" i="13" s="1"/>
  <c r="Y28" i="13" s="1"/>
  <c r="Z28" i="13" s="1"/>
  <c r="AB28" i="13"/>
  <c r="AC28" i="13" s="1"/>
  <c r="AD28" i="13"/>
  <c r="AE28" i="13"/>
  <c r="AF28" i="13" s="1"/>
  <c r="AG28" i="13" s="1"/>
  <c r="AH28" i="13" s="1"/>
  <c r="AI28" i="13" s="1"/>
  <c r="AJ28" i="13" s="1"/>
  <c r="AK28" i="13" s="1"/>
  <c r="AL28" i="13" s="1"/>
  <c r="AM28" i="13" s="1"/>
  <c r="AM55" i="13" s="1"/>
  <c r="AO29" i="13"/>
  <c r="AP29" i="13"/>
  <c r="J30" i="13"/>
  <c r="K30" i="13" s="1"/>
  <c r="L30" i="13"/>
  <c r="L64" i="13" s="1"/>
  <c r="AH30" i="13"/>
  <c r="AI30" i="13"/>
  <c r="AJ30" i="13" s="1"/>
  <c r="AK30" i="13" s="1"/>
  <c r="J31" i="13"/>
  <c r="K31" i="13"/>
  <c r="L31" i="13" s="1"/>
  <c r="M31" i="13"/>
  <c r="M65" i="13" s="1"/>
  <c r="AC31" i="13"/>
  <c r="AD31" i="13"/>
  <c r="AE31" i="13"/>
  <c r="AF31" i="13" s="1"/>
  <c r="AG31" i="13" s="1"/>
  <c r="AH31" i="13" s="1"/>
  <c r="AI31" i="13" s="1"/>
  <c r="AJ31" i="13" s="1"/>
  <c r="AK31" i="13" s="1"/>
  <c r="J32" i="13"/>
  <c r="K32" i="13" s="1"/>
  <c r="K66" i="13" s="1"/>
  <c r="N32" i="13"/>
  <c r="O32" i="13" s="1"/>
  <c r="P32" i="13"/>
  <c r="Q32" i="13"/>
  <c r="R32" i="13" s="1"/>
  <c r="J33" i="13"/>
  <c r="I34" i="13"/>
  <c r="AO37" i="13"/>
  <c r="AP37" i="13"/>
  <c r="AO40" i="13"/>
  <c r="AP40" i="13"/>
  <c r="AO42" i="13"/>
  <c r="AO43" i="13"/>
  <c r="AO44" i="13"/>
  <c r="AO45" i="13"/>
  <c r="AO47" i="13"/>
  <c r="AO48" i="13"/>
  <c r="I49" i="13"/>
  <c r="I68" i="13" s="1"/>
  <c r="J49" i="13"/>
  <c r="J68" i="13" s="1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I53" i="13"/>
  <c r="J53" i="13"/>
  <c r="K53" i="13"/>
  <c r="I54" i="13"/>
  <c r="I55" i="13"/>
  <c r="J55" i="13"/>
  <c r="L55" i="13"/>
  <c r="I56" i="13"/>
  <c r="J56" i="13"/>
  <c r="AC56" i="13"/>
  <c r="AD56" i="13"/>
  <c r="I57" i="13"/>
  <c r="J57" i="13"/>
  <c r="K57" i="13"/>
  <c r="L57" i="13"/>
  <c r="M57" i="13"/>
  <c r="AM57" i="13"/>
  <c r="AO58" i="13"/>
  <c r="AP58" i="13" s="1"/>
  <c r="AQ58" i="13"/>
  <c r="I59" i="13"/>
  <c r="J59" i="13"/>
  <c r="K59" i="13"/>
  <c r="L59" i="13"/>
  <c r="I60" i="13"/>
  <c r="J60" i="13"/>
  <c r="AM60" i="13"/>
  <c r="I61" i="13"/>
  <c r="O61" i="13"/>
  <c r="P61" i="13"/>
  <c r="Q61" i="13"/>
  <c r="R61" i="13"/>
  <c r="S61" i="13"/>
  <c r="T61" i="13"/>
  <c r="U61" i="13"/>
  <c r="V61" i="13"/>
  <c r="AB61" i="13"/>
  <c r="I62" i="13"/>
  <c r="J62" i="13"/>
  <c r="K62" i="13"/>
  <c r="L62" i="13"/>
  <c r="M62" i="13"/>
  <c r="N62" i="13"/>
  <c r="O62" i="13"/>
  <c r="P62" i="13"/>
  <c r="Q62" i="13"/>
  <c r="R62" i="13"/>
  <c r="S62" i="13"/>
  <c r="AK62" i="13"/>
  <c r="AL62" i="13"/>
  <c r="AM62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I64" i="13"/>
  <c r="J64" i="13"/>
  <c r="K64" i="13"/>
  <c r="AG64" i="13"/>
  <c r="AJ64" i="13"/>
  <c r="I65" i="13"/>
  <c r="J65" i="13"/>
  <c r="K65" i="13"/>
  <c r="I66" i="13"/>
  <c r="J66" i="13"/>
  <c r="L66" i="13"/>
  <c r="M66" i="13"/>
  <c r="N66" i="13"/>
  <c r="O66" i="13"/>
  <c r="I67" i="13"/>
  <c r="K68" i="13"/>
  <c r="L68" i="13"/>
  <c r="AO68" i="13"/>
  <c r="AO72" i="13"/>
  <c r="AP72" i="13"/>
  <c r="AO75" i="13"/>
  <c r="AO125" i="13" s="1"/>
  <c r="AP75" i="13"/>
  <c r="L84" i="13"/>
  <c r="M84" i="13" s="1"/>
  <c r="N84" i="13" s="1"/>
  <c r="O84" i="13" s="1"/>
  <c r="P84" i="13"/>
  <c r="P99" i="13" s="1"/>
  <c r="Q84" i="13"/>
  <c r="Q99" i="13" s="1"/>
  <c r="R84" i="13"/>
  <c r="AI84" i="13"/>
  <c r="AI85" i="13"/>
  <c r="AJ85" i="13"/>
  <c r="AK85" i="13" s="1"/>
  <c r="AL85" i="13" s="1"/>
  <c r="L86" i="13"/>
  <c r="M86" i="13"/>
  <c r="N86" i="13"/>
  <c r="N99" i="13" s="1"/>
  <c r="P86" i="13"/>
  <c r="Q86" i="13"/>
  <c r="U86" i="13"/>
  <c r="V86" i="13" s="1"/>
  <c r="W86" i="13" s="1"/>
  <c r="Y86" i="13"/>
  <c r="Z86" i="13"/>
  <c r="AA86" i="13"/>
  <c r="AB86" i="13" s="1"/>
  <c r="AF86" i="13"/>
  <c r="AG86" i="13" s="1"/>
  <c r="AJ86" i="13"/>
  <c r="AK86" i="13" s="1"/>
  <c r="AL86" i="13" s="1"/>
  <c r="AI87" i="13"/>
  <c r="AI88" i="13"/>
  <c r="AJ88" i="13"/>
  <c r="AK88" i="13" s="1"/>
  <c r="AL88" i="13" s="1"/>
  <c r="AI89" i="13"/>
  <c r="AJ89" i="13"/>
  <c r="AK89" i="13"/>
  <c r="AL89" i="13"/>
  <c r="AM89" i="13" s="1"/>
  <c r="AI90" i="13"/>
  <c r="AJ90" i="13"/>
  <c r="AK90" i="13"/>
  <c r="AL90" i="13"/>
  <c r="AM90" i="13" s="1"/>
  <c r="AI91" i="13"/>
  <c r="AJ91" i="13" s="1"/>
  <c r="AK91" i="13" s="1"/>
  <c r="AL91" i="13"/>
  <c r="AP91" i="13" s="1"/>
  <c r="AO91" i="13"/>
  <c r="AI92" i="13"/>
  <c r="AJ92" i="13" s="1"/>
  <c r="AK92" i="13" s="1"/>
  <c r="AL92" i="13" s="1"/>
  <c r="AM92" i="13" s="1"/>
  <c r="AP92" i="13"/>
  <c r="AI93" i="13"/>
  <c r="AI94" i="13"/>
  <c r="AJ94" i="13"/>
  <c r="AK94" i="13" s="1"/>
  <c r="AL94" i="13" s="1"/>
  <c r="AI95" i="13"/>
  <c r="AJ95" i="13"/>
  <c r="AK95" i="13" s="1"/>
  <c r="AL95" i="13" s="1"/>
  <c r="AM95" i="13" s="1"/>
  <c r="AI96" i="13"/>
  <c r="AJ96" i="13"/>
  <c r="AK96" i="13"/>
  <c r="AL96" i="13"/>
  <c r="AM96" i="13" s="1"/>
  <c r="AI97" i="13"/>
  <c r="AJ97" i="13"/>
  <c r="AK97" i="13"/>
  <c r="AL97" i="13" s="1"/>
  <c r="AM97" i="13" s="1"/>
  <c r="AI98" i="13"/>
  <c r="AJ98" i="13" s="1"/>
  <c r="I99" i="13"/>
  <c r="J99" i="13"/>
  <c r="K99" i="13"/>
  <c r="M99" i="13"/>
  <c r="O99" i="13"/>
  <c r="AH99" i="13"/>
  <c r="AO100" i="13"/>
  <c r="AO101" i="13"/>
  <c r="AO102" i="13"/>
  <c r="AP102" i="13"/>
  <c r="AO103" i="13"/>
  <c r="AO104" i="13"/>
  <c r="AO105" i="13"/>
  <c r="AO106" i="13"/>
  <c r="AP106" i="13"/>
  <c r="AO107" i="13"/>
  <c r="AO108" i="13"/>
  <c r="AO109" i="13"/>
  <c r="AO110" i="13"/>
  <c r="AO111" i="13"/>
  <c r="AO112" i="13"/>
  <c r="AP112" i="13"/>
  <c r="AO113" i="13"/>
  <c r="AO114" i="13"/>
  <c r="AO115" i="13"/>
  <c r="AO116" i="13"/>
  <c r="AP116" i="13"/>
  <c r="AO117" i="13"/>
  <c r="AO127" i="13" s="1"/>
  <c r="AO137" i="13"/>
  <c r="L138" i="13"/>
  <c r="M138" i="13"/>
  <c r="N138" i="13"/>
  <c r="N147" i="13" s="1"/>
  <c r="O138" i="13"/>
  <c r="O162" i="13" s="1"/>
  <c r="P138" i="13"/>
  <c r="P162" i="13" s="1"/>
  <c r="Q138" i="13"/>
  <c r="Q162" i="13" s="1"/>
  <c r="R138" i="13"/>
  <c r="R162" i="13" s="1"/>
  <c r="S138" i="13"/>
  <c r="T138" i="13"/>
  <c r="U138" i="13"/>
  <c r="AC138" i="13"/>
  <c r="AC147" i="13" s="1"/>
  <c r="AD138" i="13"/>
  <c r="AE138" i="13"/>
  <c r="AE162" i="13" s="1"/>
  <c r="AF138" i="13"/>
  <c r="AF162" i="13" s="1"/>
  <c r="AG138" i="13"/>
  <c r="AG162" i="13" s="1"/>
  <c r="AH138" i="13"/>
  <c r="AH162" i="13" s="1"/>
  <c r="AI138" i="13"/>
  <c r="AJ138" i="13"/>
  <c r="AJ147" i="13" s="1"/>
  <c r="AK138" i="13"/>
  <c r="AK147" i="13" s="1"/>
  <c r="AL138" i="13"/>
  <c r="AM138" i="13"/>
  <c r="AM162" i="13" s="1"/>
  <c r="AM171" i="13" s="1"/>
  <c r="L139" i="13"/>
  <c r="L163" i="13" s="1"/>
  <c r="M139" i="13"/>
  <c r="M163" i="13" s="1"/>
  <c r="N139" i="13"/>
  <c r="O139" i="13"/>
  <c r="P139" i="13"/>
  <c r="Q139" i="13"/>
  <c r="Q147" i="13" s="1"/>
  <c r="R139" i="13"/>
  <c r="S139" i="13"/>
  <c r="T139" i="13"/>
  <c r="T163" i="13" s="1"/>
  <c r="U139" i="13"/>
  <c r="U163" i="13" s="1"/>
  <c r="V139" i="13"/>
  <c r="W139" i="13"/>
  <c r="X139" i="13"/>
  <c r="Y139" i="13"/>
  <c r="Y147" i="13" s="1"/>
  <c r="Z139" i="13"/>
  <c r="AA139" i="13"/>
  <c r="AB139" i="13"/>
  <c r="AB163" i="13" s="1"/>
  <c r="AC139" i="13"/>
  <c r="AC163" i="13" s="1"/>
  <c r="AD139" i="13"/>
  <c r="AE139" i="13"/>
  <c r="AF139" i="13"/>
  <c r="AG139" i="13"/>
  <c r="AG147" i="13" s="1"/>
  <c r="AH139" i="13"/>
  <c r="AI139" i="13"/>
  <c r="AJ139" i="13"/>
  <c r="AJ163" i="13" s="1"/>
  <c r="AK139" i="13"/>
  <c r="AK163" i="13" s="1"/>
  <c r="AL139" i="13"/>
  <c r="AM139" i="13"/>
  <c r="AO142" i="13"/>
  <c r="AO143" i="13"/>
  <c r="AO144" i="13"/>
  <c r="AO146" i="13"/>
  <c r="I147" i="13"/>
  <c r="J147" i="13"/>
  <c r="K147" i="13"/>
  <c r="O147" i="13"/>
  <c r="P147" i="13"/>
  <c r="V147" i="13"/>
  <c r="W147" i="13"/>
  <c r="X147" i="13"/>
  <c r="AD147" i="13"/>
  <c r="AF147" i="13"/>
  <c r="AL147" i="13"/>
  <c r="AM147" i="13"/>
  <c r="K161" i="13"/>
  <c r="K171" i="13" s="1"/>
  <c r="M161" i="13"/>
  <c r="N161" i="13"/>
  <c r="O161" i="13"/>
  <c r="P161" i="13"/>
  <c r="Q161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J171" i="13" s="1"/>
  <c r="AK161" i="13"/>
  <c r="AL161" i="13"/>
  <c r="AM161" i="13"/>
  <c r="L162" i="13"/>
  <c r="M162" i="13"/>
  <c r="M171" i="13" s="1"/>
  <c r="N162" i="13"/>
  <c r="N171" i="13" s="1"/>
  <c r="S162" i="13"/>
  <c r="T162" i="13"/>
  <c r="U162" i="13"/>
  <c r="U171" i="13" s="1"/>
  <c r="V162" i="13"/>
  <c r="V171" i="13" s="1"/>
  <c r="W162" i="13"/>
  <c r="X162" i="13"/>
  <c r="Y162" i="13"/>
  <c r="Z162" i="13"/>
  <c r="AA162" i="13"/>
  <c r="AB162" i="13"/>
  <c r="AD162" i="13"/>
  <c r="AD171" i="13" s="1"/>
  <c r="AI162" i="13"/>
  <c r="AJ162" i="13"/>
  <c r="AL162" i="13"/>
  <c r="AL171" i="13" s="1"/>
  <c r="K163" i="13"/>
  <c r="N163" i="13"/>
  <c r="O163" i="13"/>
  <c r="P163" i="13"/>
  <c r="V163" i="13"/>
  <c r="W163" i="13"/>
  <c r="X163" i="13"/>
  <c r="X171" i="13" s="1"/>
  <c r="AD163" i="13"/>
  <c r="AE163" i="13"/>
  <c r="AF163" i="13"/>
  <c r="AL163" i="13"/>
  <c r="AM163" i="13"/>
  <c r="AH164" i="13"/>
  <c r="AI164" i="13"/>
  <c r="AJ164" i="13"/>
  <c r="AJ165" i="13"/>
  <c r="K166" i="13"/>
  <c r="M166" i="13"/>
  <c r="N166" i="13"/>
  <c r="AO166" i="13" s="1"/>
  <c r="AP44" i="13" s="1"/>
  <c r="O166" i="13"/>
  <c r="O171" i="13" s="1"/>
  <c r="P166" i="13"/>
  <c r="Q166" i="13"/>
  <c r="R166" i="13"/>
  <c r="S166" i="13"/>
  <c r="T166" i="13"/>
  <c r="U166" i="13"/>
  <c r="V166" i="13"/>
  <c r="W166" i="13"/>
  <c r="W171" i="13" s="1"/>
  <c r="X166" i="13"/>
  <c r="Y166" i="13"/>
  <c r="Z166" i="13"/>
  <c r="AA166" i="13"/>
  <c r="AB166" i="13"/>
  <c r="AC166" i="13"/>
  <c r="AD166" i="13"/>
  <c r="AE166" i="13"/>
  <c r="AE171" i="13" s="1"/>
  <c r="AF166" i="13"/>
  <c r="AG166" i="13"/>
  <c r="AH166" i="13"/>
  <c r="AI166" i="13"/>
  <c r="AJ166" i="13"/>
  <c r="AK166" i="13"/>
  <c r="AL166" i="13"/>
  <c r="AM166" i="13"/>
  <c r="K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K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A169" i="13"/>
  <c r="AB169" i="13"/>
  <c r="AC169" i="13"/>
  <c r="AD169" i="13"/>
  <c r="AE169" i="13"/>
  <c r="AO169" i="13" s="1"/>
  <c r="AF169" i="13"/>
  <c r="AG169" i="13"/>
  <c r="AH169" i="13"/>
  <c r="AI169" i="13"/>
  <c r="AJ169" i="13"/>
  <c r="AM169" i="13"/>
  <c r="Y170" i="13"/>
  <c r="AM170" i="13"/>
  <c r="I171" i="13"/>
  <c r="J171" i="13"/>
  <c r="J7" i="12"/>
  <c r="K7" i="12" s="1"/>
  <c r="L7" i="12" s="1"/>
  <c r="M7" i="12" s="1"/>
  <c r="N7" i="12"/>
  <c r="O7" i="12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D7" i="12"/>
  <c r="AE7" i="12"/>
  <c r="AF7" i="12"/>
  <c r="AG7" i="12"/>
  <c r="AH7" i="12" s="1"/>
  <c r="AI7" i="12" s="1"/>
  <c r="AJ7" i="12" s="1"/>
  <c r="AK7" i="12" s="1"/>
  <c r="AL7" i="12" s="1"/>
  <c r="AM7" i="12" s="1"/>
  <c r="L10" i="12"/>
  <c r="M10" i="12" s="1"/>
  <c r="J11" i="12"/>
  <c r="K11" i="12"/>
  <c r="L11" i="12"/>
  <c r="M11" i="12"/>
  <c r="N11" i="12" s="1"/>
  <c r="J12" i="12"/>
  <c r="K12" i="12" s="1"/>
  <c r="J13" i="12"/>
  <c r="K13" i="12" s="1"/>
  <c r="L13" i="12" s="1"/>
  <c r="J14" i="12"/>
  <c r="K14" i="12" s="1"/>
  <c r="Q14" i="12"/>
  <c r="R14" i="12"/>
  <c r="R61" i="12" s="1"/>
  <c r="S14" i="12"/>
  <c r="AC14" i="12"/>
  <c r="AD14" i="12" s="1"/>
  <c r="AE14" i="12" s="1"/>
  <c r="AF14" i="12" s="1"/>
  <c r="AG14" i="12" s="1"/>
  <c r="AH14" i="12" s="1"/>
  <c r="K15" i="12"/>
  <c r="AL15" i="12"/>
  <c r="L16" i="12"/>
  <c r="M16" i="12" s="1"/>
  <c r="M62" i="12" s="1"/>
  <c r="Q16" i="12"/>
  <c r="R16" i="12"/>
  <c r="R62" i="12" s="1"/>
  <c r="S16" i="12"/>
  <c r="S62" i="12" s="1"/>
  <c r="T16" i="12"/>
  <c r="U16" i="12" s="1"/>
  <c r="V16" i="12" s="1"/>
  <c r="W16" i="12" s="1"/>
  <c r="X16" i="12" s="1"/>
  <c r="Y16" i="12" s="1"/>
  <c r="Y62" i="12" s="1"/>
  <c r="AL16" i="12"/>
  <c r="AM16" i="12" s="1"/>
  <c r="I17" i="12"/>
  <c r="J17" i="12"/>
  <c r="J20" i="12"/>
  <c r="K20" i="12"/>
  <c r="L20" i="12"/>
  <c r="AB20" i="12"/>
  <c r="AC20" i="12" s="1"/>
  <c r="J21" i="12"/>
  <c r="K21" i="12"/>
  <c r="L21" i="12"/>
  <c r="M21" i="12"/>
  <c r="N21" i="12" s="1"/>
  <c r="J22" i="12"/>
  <c r="K22" i="12"/>
  <c r="L22" i="12"/>
  <c r="M22" i="12"/>
  <c r="N22" i="12" s="1"/>
  <c r="O22" i="12" s="1"/>
  <c r="P22" i="12" s="1"/>
  <c r="Q22" i="12" s="1"/>
  <c r="R22" i="12" s="1"/>
  <c r="S22" i="12" s="1"/>
  <c r="T22" i="12" s="1"/>
  <c r="U22" i="12" s="1"/>
  <c r="V22" i="12" s="1"/>
  <c r="W22" i="12" s="1"/>
  <c r="X22" i="12" s="1"/>
  <c r="Y22" i="12" s="1"/>
  <c r="Z22" i="12" s="1"/>
  <c r="AA22" i="12" s="1"/>
  <c r="AB22" i="12" s="1"/>
  <c r="AC22" i="12" s="1"/>
  <c r="AD22" i="12" s="1"/>
  <c r="AE22" i="12" s="1"/>
  <c r="AF22" i="12" s="1"/>
  <c r="AG22" i="12" s="1"/>
  <c r="AH22" i="12" s="1"/>
  <c r="AI22" i="12" s="1"/>
  <c r="AJ22" i="12" s="1"/>
  <c r="AK22" i="12" s="1"/>
  <c r="AL22" i="12" s="1"/>
  <c r="AM22" i="12" s="1"/>
  <c r="J23" i="12"/>
  <c r="K23" i="12"/>
  <c r="L23" i="12"/>
  <c r="M23" i="12"/>
  <c r="N23" i="12" s="1"/>
  <c r="O23" i="12" s="1"/>
  <c r="P23" i="12" s="1"/>
  <c r="AD23" i="12"/>
  <c r="AD56" i="12" s="1"/>
  <c r="AE23" i="12"/>
  <c r="AF23" i="12" s="1"/>
  <c r="AG23" i="12" s="1"/>
  <c r="AH23" i="12" s="1"/>
  <c r="AO24" i="12"/>
  <c r="AP24" i="12"/>
  <c r="AO25" i="12"/>
  <c r="AP25" i="12"/>
  <c r="AO26" i="12"/>
  <c r="AP26" i="12"/>
  <c r="AO27" i="12"/>
  <c r="AP27" i="12"/>
  <c r="J28" i="12"/>
  <c r="K28" i="12" s="1"/>
  <c r="AB28" i="12"/>
  <c r="AC28" i="12"/>
  <c r="AD28" i="12"/>
  <c r="AE28" i="12" s="1"/>
  <c r="AF28" i="12" s="1"/>
  <c r="AG28" i="12" s="1"/>
  <c r="AH28" i="12" s="1"/>
  <c r="AI28" i="12" s="1"/>
  <c r="AJ28" i="12" s="1"/>
  <c r="AK28" i="12" s="1"/>
  <c r="AL28" i="12" s="1"/>
  <c r="AO29" i="12"/>
  <c r="AP29" i="12"/>
  <c r="J30" i="12"/>
  <c r="K30" i="12" s="1"/>
  <c r="L30" i="12" s="1"/>
  <c r="M30" i="12" s="1"/>
  <c r="AH30" i="12"/>
  <c r="AI30" i="12" s="1"/>
  <c r="AJ30" i="12" s="1"/>
  <c r="AK30" i="12" s="1"/>
  <c r="AL30" i="12"/>
  <c r="AL64" i="12" s="1"/>
  <c r="J31" i="12"/>
  <c r="K31" i="12" s="1"/>
  <c r="L31" i="12" s="1"/>
  <c r="M31" i="12" s="1"/>
  <c r="N31" i="12" s="1"/>
  <c r="O31" i="12" s="1"/>
  <c r="P31" i="12" s="1"/>
  <c r="Q31" i="12" s="1"/>
  <c r="R31" i="12" s="1"/>
  <c r="S31" i="12" s="1"/>
  <c r="T31" i="12" s="1"/>
  <c r="U31" i="12" s="1"/>
  <c r="V31" i="12" s="1"/>
  <c r="W31" i="12" s="1"/>
  <c r="X31" i="12" s="1"/>
  <c r="Y31" i="12" s="1"/>
  <c r="Z31" i="12" s="1"/>
  <c r="AA31" i="12" s="1"/>
  <c r="AC31" i="12"/>
  <c r="AD31" i="12" s="1"/>
  <c r="AE31" i="12" s="1"/>
  <c r="AF31" i="12"/>
  <c r="AG31" i="12" s="1"/>
  <c r="AH31" i="12" s="1"/>
  <c r="AI31" i="12" s="1"/>
  <c r="AJ31" i="12" s="1"/>
  <c r="AK31" i="12" s="1"/>
  <c r="J32" i="12"/>
  <c r="J33" i="12"/>
  <c r="K33" i="12" s="1"/>
  <c r="I34" i="12"/>
  <c r="J34" i="12"/>
  <c r="AO37" i="12"/>
  <c r="AP37" i="12"/>
  <c r="AO40" i="12"/>
  <c r="AP40" i="12"/>
  <c r="AO42" i="12"/>
  <c r="AO43" i="12"/>
  <c r="AO44" i="12"/>
  <c r="AO45" i="12"/>
  <c r="AO47" i="12"/>
  <c r="AO48" i="12"/>
  <c r="I49" i="12"/>
  <c r="J49" i="12"/>
  <c r="J68" i="12" s="1"/>
  <c r="K49" i="12"/>
  <c r="K68" i="12" s="1"/>
  <c r="AO68" i="12" s="1"/>
  <c r="L49" i="12"/>
  <c r="L68" i="12" s="1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I53" i="12"/>
  <c r="J53" i="12"/>
  <c r="AM53" i="12"/>
  <c r="I54" i="12"/>
  <c r="J54" i="12"/>
  <c r="K54" i="12"/>
  <c r="L54" i="12"/>
  <c r="I55" i="12"/>
  <c r="AM55" i="12"/>
  <c r="I56" i="12"/>
  <c r="J56" i="12"/>
  <c r="K56" i="12"/>
  <c r="AC56" i="12"/>
  <c r="AF56" i="12"/>
  <c r="I57" i="12"/>
  <c r="J57" i="12"/>
  <c r="K57" i="12"/>
  <c r="AM57" i="12"/>
  <c r="AQ58" i="12"/>
  <c r="AO58" i="12" s="1"/>
  <c r="AP58" i="12" s="1"/>
  <c r="I59" i="12"/>
  <c r="J59" i="12"/>
  <c r="K59" i="12"/>
  <c r="I60" i="12"/>
  <c r="J60" i="12"/>
  <c r="AM60" i="12"/>
  <c r="I61" i="12"/>
  <c r="J61" i="12"/>
  <c r="O61" i="12"/>
  <c r="P61" i="12"/>
  <c r="Q61" i="12"/>
  <c r="AB61" i="12"/>
  <c r="AC61" i="12"/>
  <c r="AG61" i="12"/>
  <c r="I62" i="12"/>
  <c r="J62" i="12"/>
  <c r="K62" i="12"/>
  <c r="L62" i="12"/>
  <c r="N62" i="12"/>
  <c r="O62" i="12"/>
  <c r="P62" i="12"/>
  <c r="Q62" i="12"/>
  <c r="AK62" i="12"/>
  <c r="AL62" i="12"/>
  <c r="AM62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I64" i="12"/>
  <c r="J64" i="12"/>
  <c r="L64" i="12"/>
  <c r="AG64" i="12"/>
  <c r="AJ64" i="12"/>
  <c r="AK64" i="12"/>
  <c r="I65" i="12"/>
  <c r="J65" i="12"/>
  <c r="I66" i="12"/>
  <c r="J66" i="12"/>
  <c r="I67" i="12"/>
  <c r="J67" i="12"/>
  <c r="I68" i="12"/>
  <c r="I69" i="12"/>
  <c r="I81" i="12" s="1"/>
  <c r="AO72" i="12"/>
  <c r="AP72" i="12"/>
  <c r="AO75" i="12"/>
  <c r="AP75" i="12"/>
  <c r="L84" i="12"/>
  <c r="M84" i="12"/>
  <c r="AI84" i="12"/>
  <c r="AI99" i="12" s="1"/>
  <c r="AI85" i="12"/>
  <c r="AJ85" i="12"/>
  <c r="AK85" i="12"/>
  <c r="AO85" i="12" s="1"/>
  <c r="AL85" i="12"/>
  <c r="AP85" i="12" s="1"/>
  <c r="L86" i="12"/>
  <c r="P86" i="12"/>
  <c r="Q86" i="12"/>
  <c r="U86" i="12"/>
  <c r="V86" i="12" s="1"/>
  <c r="W86" i="12" s="1"/>
  <c r="Y86" i="12"/>
  <c r="Z86" i="12" s="1"/>
  <c r="AA86" i="12" s="1"/>
  <c r="AB86" i="12" s="1"/>
  <c r="AC86" i="12"/>
  <c r="AF86" i="12"/>
  <c r="AG86" i="12"/>
  <c r="AJ86" i="12"/>
  <c r="AK86" i="12"/>
  <c r="AL86" i="12" s="1"/>
  <c r="AI87" i="12"/>
  <c r="AJ87" i="12"/>
  <c r="AK87" i="12" s="1"/>
  <c r="AL87" i="12" s="1"/>
  <c r="AM87" i="12" s="1"/>
  <c r="AI88" i="12"/>
  <c r="AJ88" i="12"/>
  <c r="AK88" i="12"/>
  <c r="AL88" i="12" s="1"/>
  <c r="AO88" i="12" s="1"/>
  <c r="AI89" i="12"/>
  <c r="AJ89" i="12" s="1"/>
  <c r="AK89" i="12" s="1"/>
  <c r="AL89" i="12"/>
  <c r="AO89" i="12" s="1"/>
  <c r="AM89" i="12"/>
  <c r="AI90" i="12"/>
  <c r="AJ90" i="12" s="1"/>
  <c r="AK90" i="12" s="1"/>
  <c r="AL90" i="12" s="1"/>
  <c r="AM90" i="12"/>
  <c r="AM59" i="12" s="1"/>
  <c r="AI91" i="12"/>
  <c r="AJ91" i="12"/>
  <c r="AK91" i="12" s="1"/>
  <c r="AL91" i="12" s="1"/>
  <c r="AI92" i="12"/>
  <c r="AJ92" i="12" s="1"/>
  <c r="AK92" i="12" s="1"/>
  <c r="AL92" i="12" s="1"/>
  <c r="AM92" i="12" s="1"/>
  <c r="AI93" i="12"/>
  <c r="AJ93" i="12"/>
  <c r="AK93" i="12"/>
  <c r="AL93" i="12" s="1"/>
  <c r="AM93" i="12" s="1"/>
  <c r="AI94" i="12"/>
  <c r="AJ94" i="12"/>
  <c r="AJ63" i="12" s="1"/>
  <c r="AI95" i="12"/>
  <c r="AJ95" i="12"/>
  <c r="AK95" i="12"/>
  <c r="AL95" i="12"/>
  <c r="AM95" i="12" s="1"/>
  <c r="AI96" i="12"/>
  <c r="AJ96" i="12" s="1"/>
  <c r="AK96" i="12" s="1"/>
  <c r="AL96" i="12" s="1"/>
  <c r="AM96" i="12" s="1"/>
  <c r="AI97" i="12"/>
  <c r="AJ97" i="12"/>
  <c r="AK97" i="12" s="1"/>
  <c r="AL97" i="12"/>
  <c r="AM97" i="12" s="1"/>
  <c r="AM66" i="12" s="1"/>
  <c r="AI98" i="12"/>
  <c r="I99" i="12"/>
  <c r="J99" i="12"/>
  <c r="K99" i="12"/>
  <c r="AH99" i="12"/>
  <c r="AO102" i="12"/>
  <c r="AP102" i="12"/>
  <c r="AO106" i="12"/>
  <c r="AP106" i="12"/>
  <c r="AO112" i="12"/>
  <c r="AP112" i="12"/>
  <c r="AO116" i="12"/>
  <c r="AP116" i="12"/>
  <c r="AA120" i="12"/>
  <c r="AB120" i="12"/>
  <c r="AC120" i="12"/>
  <c r="AD120" i="12"/>
  <c r="AE120" i="12"/>
  <c r="AF120" i="12"/>
  <c r="AG120" i="12"/>
  <c r="AH120" i="12"/>
  <c r="AI120" i="12"/>
  <c r="AJ120" i="12"/>
  <c r="AO127" i="12" s="1"/>
  <c r="AO125" i="12"/>
  <c r="AP125" i="12"/>
  <c r="AO137" i="12"/>
  <c r="AH139" i="12"/>
  <c r="AI139" i="12"/>
  <c r="AI147" i="12" s="1"/>
  <c r="AO147" i="12" s="1"/>
  <c r="AJ139" i="12"/>
  <c r="AK139" i="12"/>
  <c r="AK147" i="12" s="1"/>
  <c r="AL139" i="12"/>
  <c r="AO142" i="12"/>
  <c r="AO143" i="12"/>
  <c r="AO144" i="12"/>
  <c r="AO146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J147" i="12"/>
  <c r="AL147" i="12"/>
  <c r="K161" i="12"/>
  <c r="AO161" i="12" s="1"/>
  <c r="M161" i="12"/>
  <c r="M171" i="12" s="1"/>
  <c r="N161" i="12"/>
  <c r="O161" i="12"/>
  <c r="P161" i="12"/>
  <c r="Q161" i="12"/>
  <c r="R161" i="12"/>
  <c r="R171" i="12" s="1"/>
  <c r="S161" i="12"/>
  <c r="S171" i="12" s="1"/>
  <c r="T161" i="12"/>
  <c r="U161" i="12"/>
  <c r="U171" i="12" s="1"/>
  <c r="V161" i="12"/>
  <c r="W161" i="12"/>
  <c r="X161" i="12"/>
  <c r="Y161" i="12"/>
  <c r="Z161" i="12"/>
  <c r="Z171" i="12" s="1"/>
  <c r="AA161" i="12"/>
  <c r="AA171" i="12" s="1"/>
  <c r="AB161" i="12"/>
  <c r="AC161" i="12"/>
  <c r="AC171" i="12" s="1"/>
  <c r="AD161" i="12"/>
  <c r="AE161" i="12"/>
  <c r="AF161" i="12"/>
  <c r="AG161" i="12"/>
  <c r="AH161" i="12"/>
  <c r="AH171" i="12" s="1"/>
  <c r="AI161" i="12"/>
  <c r="AI171" i="12" s="1"/>
  <c r="AJ161" i="12"/>
  <c r="AK161" i="12"/>
  <c r="AK171" i="12" s="1"/>
  <c r="AL161" i="12"/>
  <c r="AM161" i="12"/>
  <c r="AH162" i="12"/>
  <c r="AI162" i="12"/>
  <c r="AJ162" i="12"/>
  <c r="AJ171" i="12" s="1"/>
  <c r="AK162" i="12"/>
  <c r="AL162" i="12"/>
  <c r="AL171" i="12" s="1"/>
  <c r="K163" i="12"/>
  <c r="M163" i="12"/>
  <c r="N163" i="12"/>
  <c r="O163" i="12"/>
  <c r="P163" i="12"/>
  <c r="Q163" i="12"/>
  <c r="Q171" i="12" s="1"/>
  <c r="R163" i="12"/>
  <c r="S163" i="12"/>
  <c r="T163" i="12"/>
  <c r="U163" i="12"/>
  <c r="V163" i="12"/>
  <c r="W163" i="12"/>
  <c r="X163" i="12"/>
  <c r="Y163" i="12"/>
  <c r="Y171" i="12" s="1"/>
  <c r="Z163" i="12"/>
  <c r="AA163" i="12"/>
  <c r="AB163" i="12"/>
  <c r="AC163" i="12"/>
  <c r="AD163" i="12"/>
  <c r="AE163" i="12"/>
  <c r="AF163" i="12"/>
  <c r="AG163" i="12"/>
  <c r="AG171" i="12" s="1"/>
  <c r="AH163" i="12"/>
  <c r="AI163" i="12"/>
  <c r="AJ163" i="12"/>
  <c r="AK163" i="12"/>
  <c r="AL163" i="12"/>
  <c r="AM163" i="12"/>
  <c r="AH164" i="12"/>
  <c r="AI164" i="12"/>
  <c r="AJ164" i="12"/>
  <c r="AJ165" i="12"/>
  <c r="K166" i="12"/>
  <c r="K171" i="12" s="1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O166" i="12"/>
  <c r="AP44" i="12" s="1"/>
  <c r="K167" i="12"/>
  <c r="AO167" i="12" s="1"/>
  <c r="AP45" i="12" s="1"/>
  <c r="M167" i="12"/>
  <c r="N167" i="12"/>
  <c r="N171" i="12" s="1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K168" i="12"/>
  <c r="M168" i="12"/>
  <c r="AO168" i="12" s="1"/>
  <c r="N168" i="12"/>
  <c r="O168" i="12"/>
  <c r="P168" i="12"/>
  <c r="Q168" i="12"/>
  <c r="R168" i="12"/>
  <c r="S168" i="12"/>
  <c r="T168" i="12"/>
  <c r="U168" i="12"/>
  <c r="V168" i="12"/>
  <c r="V171" i="12" s="1"/>
  <c r="W168" i="12"/>
  <c r="X168" i="12"/>
  <c r="Y168" i="12"/>
  <c r="Z168" i="12"/>
  <c r="AA168" i="12"/>
  <c r="AB168" i="12"/>
  <c r="AC168" i="12"/>
  <c r="AD168" i="12"/>
  <c r="AD171" i="12" s="1"/>
  <c r="AE168" i="12"/>
  <c r="AF168" i="12"/>
  <c r="AG168" i="12"/>
  <c r="AH168" i="12"/>
  <c r="AI168" i="12"/>
  <c r="AJ168" i="12"/>
  <c r="AK168" i="12"/>
  <c r="AL168" i="12"/>
  <c r="AM168" i="12"/>
  <c r="AA169" i="12"/>
  <c r="AB169" i="12"/>
  <c r="AC169" i="12"/>
  <c r="AD169" i="12"/>
  <c r="AE169" i="12"/>
  <c r="AF169" i="12"/>
  <c r="AG169" i="12"/>
  <c r="AH169" i="12"/>
  <c r="AI169" i="12"/>
  <c r="AJ169" i="12"/>
  <c r="AM169" i="12"/>
  <c r="Y170" i="12"/>
  <c r="AM170" i="12"/>
  <c r="AO170" i="12"/>
  <c r="I171" i="12"/>
  <c r="J171" i="12"/>
  <c r="L171" i="12"/>
  <c r="O171" i="12"/>
  <c r="P171" i="12"/>
  <c r="T171" i="12"/>
  <c r="W171" i="12"/>
  <c r="X171" i="12"/>
  <c r="AB171" i="12"/>
  <c r="AE171" i="12"/>
  <c r="AF171" i="12"/>
  <c r="AM171" i="12"/>
  <c r="AP42" i="12" l="1"/>
  <c r="AP68" i="12"/>
  <c r="AQ68" i="12"/>
  <c r="O11" i="12"/>
  <c r="AK64" i="13"/>
  <c r="AL30" i="13"/>
  <c r="Y14" i="13"/>
  <c r="X61" i="13"/>
  <c r="AL30" i="14"/>
  <c r="AK64" i="14"/>
  <c r="AK65" i="13"/>
  <c r="AL31" i="13"/>
  <c r="L60" i="13"/>
  <c r="M13" i="13"/>
  <c r="S32" i="13"/>
  <c r="R66" i="13"/>
  <c r="L33" i="12"/>
  <c r="K67" i="12"/>
  <c r="O21" i="12"/>
  <c r="N54" i="12"/>
  <c r="AC86" i="13"/>
  <c r="AP86" i="13" s="1"/>
  <c r="AO86" i="13"/>
  <c r="AL49" i="8"/>
  <c r="AM85" i="8"/>
  <c r="AM49" i="8" s="1"/>
  <c r="AD20" i="12"/>
  <c r="AP88" i="12"/>
  <c r="M64" i="12"/>
  <c r="N30" i="12"/>
  <c r="Q23" i="12"/>
  <c r="P56" i="12"/>
  <c r="AK65" i="12"/>
  <c r="AL31" i="12"/>
  <c r="AM31" i="12" s="1"/>
  <c r="AM65" i="12" s="1"/>
  <c r="AH61" i="12"/>
  <c r="AI14" i="12"/>
  <c r="AP97" i="12"/>
  <c r="AM64" i="12"/>
  <c r="AP95" i="12"/>
  <c r="N10" i="12"/>
  <c r="M57" i="12"/>
  <c r="P10" i="13"/>
  <c r="O57" i="13"/>
  <c r="L56" i="12"/>
  <c r="M20" i="12"/>
  <c r="L53" i="12"/>
  <c r="AK162" i="13"/>
  <c r="AK171" i="13" s="1"/>
  <c r="Y171" i="13"/>
  <c r="AO85" i="13"/>
  <c r="AP85" i="13"/>
  <c r="Q66" i="13"/>
  <c r="O15" i="13"/>
  <c r="M11" i="13"/>
  <c r="AO167" i="14"/>
  <c r="AP45" i="14" s="1"/>
  <c r="AM94" i="14"/>
  <c r="AM63" i="14" s="1"/>
  <c r="AL63" i="14"/>
  <c r="AL84" i="14"/>
  <c r="K32" i="14"/>
  <c r="K66" i="14" s="1"/>
  <c r="J66" i="14"/>
  <c r="K21" i="14"/>
  <c r="J54" i="14"/>
  <c r="M16" i="14"/>
  <c r="AP16" i="14"/>
  <c r="AO16" i="14"/>
  <c r="K56" i="8"/>
  <c r="L52" i="9"/>
  <c r="M20" i="9"/>
  <c r="AG14" i="15"/>
  <c r="AF61" i="15"/>
  <c r="AO139" i="12"/>
  <c r="AO95" i="12"/>
  <c r="AO93" i="12"/>
  <c r="AP93" i="12"/>
  <c r="AP90" i="12"/>
  <c r="W62" i="12"/>
  <c r="AO49" i="12"/>
  <c r="AP31" i="12"/>
  <c r="K53" i="12"/>
  <c r="AO170" i="13"/>
  <c r="AO168" i="13"/>
  <c r="L171" i="13"/>
  <c r="AO89" i="13"/>
  <c r="AP89" i="13"/>
  <c r="AJ84" i="13"/>
  <c r="AI99" i="13"/>
  <c r="AP125" i="13"/>
  <c r="P66" i="13"/>
  <c r="AO49" i="13"/>
  <c r="AP89" i="14"/>
  <c r="AM31" i="14"/>
  <c r="AM65" i="14" s="1"/>
  <c r="AL65" i="14"/>
  <c r="Z14" i="14"/>
  <c r="Y61" i="14"/>
  <c r="AF59" i="14"/>
  <c r="AG12" i="14"/>
  <c r="AP68" i="13"/>
  <c r="AQ68" i="13"/>
  <c r="AP28" i="13"/>
  <c r="AJ95" i="14"/>
  <c r="AK95" i="14" s="1"/>
  <c r="AL95" i="14" s="1"/>
  <c r="AM95" i="14" s="1"/>
  <c r="AI99" i="14"/>
  <c r="AJ85" i="14"/>
  <c r="AK85" i="14" s="1"/>
  <c r="AL85" i="14" s="1"/>
  <c r="AO85" i="14"/>
  <c r="K61" i="14"/>
  <c r="L56" i="8"/>
  <c r="M92" i="8"/>
  <c r="AO163" i="12"/>
  <c r="AP43" i="12" s="1"/>
  <c r="AO91" i="12"/>
  <c r="M86" i="12"/>
  <c r="N86" i="12" s="1"/>
  <c r="K65" i="12"/>
  <c r="X62" i="12"/>
  <c r="K32" i="12"/>
  <c r="AH56" i="12"/>
  <c r="AI23" i="12"/>
  <c r="L65" i="13"/>
  <c r="U16" i="13"/>
  <c r="T62" i="13"/>
  <c r="O12" i="13"/>
  <c r="N59" i="13"/>
  <c r="N57" i="13"/>
  <c r="AL97" i="14"/>
  <c r="AM97" i="14" s="1"/>
  <c r="L20" i="14"/>
  <c r="K53" i="14"/>
  <c r="M90" i="8"/>
  <c r="L54" i="8"/>
  <c r="AL95" i="9"/>
  <c r="AK63" i="9"/>
  <c r="L99" i="12"/>
  <c r="AJ98" i="12"/>
  <c r="AP96" i="12"/>
  <c r="AK94" i="12"/>
  <c r="AO90" i="12"/>
  <c r="AJ84" i="12"/>
  <c r="V62" i="12"/>
  <c r="AG56" i="12"/>
  <c r="M54" i="12"/>
  <c r="AO31" i="12"/>
  <c r="L14" i="12"/>
  <c r="K61" i="12"/>
  <c r="AG163" i="13"/>
  <c r="AG171" i="13" s="1"/>
  <c r="Q163" i="13"/>
  <c r="AE147" i="13"/>
  <c r="AK98" i="13"/>
  <c r="AO96" i="13"/>
  <c r="AP96" i="13"/>
  <c r="AJ93" i="13"/>
  <c r="AK63" i="13"/>
  <c r="K60" i="13"/>
  <c r="M20" i="13"/>
  <c r="L53" i="13"/>
  <c r="AM93" i="14"/>
  <c r="AL62" i="14"/>
  <c r="AG20" i="14"/>
  <c r="AO22" i="8"/>
  <c r="N78" i="6"/>
  <c r="AJ63" i="13"/>
  <c r="K21" i="13"/>
  <c r="J34" i="13"/>
  <c r="V171" i="14"/>
  <c r="AE56" i="14"/>
  <c r="AF23" i="14"/>
  <c r="L55" i="8"/>
  <c r="M91" i="8"/>
  <c r="AO169" i="12"/>
  <c r="AO87" i="12"/>
  <c r="AP87" i="12"/>
  <c r="K64" i="12"/>
  <c r="T62" i="12"/>
  <c r="AF61" i="12"/>
  <c r="AE56" i="12"/>
  <c r="L28" i="12"/>
  <c r="K55" i="12"/>
  <c r="AL65" i="12"/>
  <c r="L12" i="12"/>
  <c r="AC162" i="13"/>
  <c r="AC171" i="13" s="1"/>
  <c r="AF171" i="13"/>
  <c r="AO92" i="13"/>
  <c r="AO90" i="13"/>
  <c r="AP90" i="13"/>
  <c r="AO88" i="13"/>
  <c r="AP88" i="13"/>
  <c r="AI63" i="13"/>
  <c r="AQ63" i="13"/>
  <c r="AO63" i="13" s="1"/>
  <c r="AP63" i="13" s="1"/>
  <c r="W61" i="13"/>
  <c r="AF23" i="13"/>
  <c r="AE56" i="13"/>
  <c r="AD14" i="13"/>
  <c r="AC61" i="13"/>
  <c r="O171" i="14"/>
  <c r="AO92" i="14"/>
  <c r="AO90" i="14"/>
  <c r="AO49" i="14"/>
  <c r="L17" i="8"/>
  <c r="L48" i="8"/>
  <c r="M11" i="8"/>
  <c r="AO120" i="6"/>
  <c r="AP60" i="6"/>
  <c r="AP98" i="16"/>
  <c r="AJ98" i="16"/>
  <c r="AK98" i="16" s="1"/>
  <c r="AL98" i="16" s="1"/>
  <c r="AM98" i="16" s="1"/>
  <c r="AO98" i="16"/>
  <c r="T14" i="12"/>
  <c r="S61" i="12"/>
  <c r="I69" i="13"/>
  <c r="I81" i="13" s="1"/>
  <c r="AD61" i="14"/>
  <c r="AE14" i="14"/>
  <c r="K54" i="9"/>
  <c r="L11" i="9"/>
  <c r="K17" i="9"/>
  <c r="U62" i="12"/>
  <c r="AO28" i="13"/>
  <c r="K23" i="13"/>
  <c r="AO97" i="12"/>
  <c r="AO92" i="12"/>
  <c r="AP92" i="12"/>
  <c r="AP89" i="12"/>
  <c r="AE61" i="12"/>
  <c r="K17" i="12"/>
  <c r="L57" i="12"/>
  <c r="AO167" i="13"/>
  <c r="AP45" i="13" s="1"/>
  <c r="AB171" i="13"/>
  <c r="T171" i="13"/>
  <c r="AI163" i="13"/>
  <c r="AI171" i="13" s="1"/>
  <c r="AI147" i="13"/>
  <c r="AA163" i="13"/>
  <c r="AA171" i="13" s="1"/>
  <c r="AA147" i="13"/>
  <c r="S163" i="13"/>
  <c r="S171" i="13" s="1"/>
  <c r="S147" i="13"/>
  <c r="P171" i="13"/>
  <c r="AO97" i="13"/>
  <c r="AP97" i="13"/>
  <c r="J54" i="13"/>
  <c r="K33" i="13"/>
  <c r="J67" i="13"/>
  <c r="J17" i="13"/>
  <c r="K14" i="13"/>
  <c r="J61" i="13"/>
  <c r="AJ171" i="14"/>
  <c r="R171" i="14"/>
  <c r="L31" i="8"/>
  <c r="K58" i="8"/>
  <c r="O16" i="8"/>
  <c r="U79" i="6"/>
  <c r="T48" i="6"/>
  <c r="L60" i="12"/>
  <c r="M13" i="12"/>
  <c r="R171" i="13"/>
  <c r="AL63" i="13"/>
  <c r="AM94" i="13"/>
  <c r="AM63" i="13" s="1"/>
  <c r="S84" i="13"/>
  <c r="R99" i="13"/>
  <c r="AO96" i="12"/>
  <c r="K60" i="12"/>
  <c r="M56" i="12"/>
  <c r="AL171" i="14"/>
  <c r="AJ64" i="14"/>
  <c r="AP91" i="12"/>
  <c r="N84" i="12"/>
  <c r="AD61" i="12"/>
  <c r="AO22" i="12"/>
  <c r="AP22" i="12"/>
  <c r="Z16" i="12"/>
  <c r="L15" i="12"/>
  <c r="Y163" i="13"/>
  <c r="AH163" i="13"/>
  <c r="AH171" i="13" s="1"/>
  <c r="AH147" i="13"/>
  <c r="Z163" i="13"/>
  <c r="Z171" i="13" s="1"/>
  <c r="Z147" i="13"/>
  <c r="R163" i="13"/>
  <c r="R147" i="13"/>
  <c r="AO95" i="13"/>
  <c r="AP95" i="13"/>
  <c r="AJ87" i="13"/>
  <c r="M59" i="13"/>
  <c r="N31" i="13"/>
  <c r="O31" i="13" s="1"/>
  <c r="P31" i="13" s="1"/>
  <c r="Q31" i="13" s="1"/>
  <c r="R31" i="13" s="1"/>
  <c r="S31" i="13" s="1"/>
  <c r="T31" i="13" s="1"/>
  <c r="U31" i="13" s="1"/>
  <c r="V31" i="13" s="1"/>
  <c r="W31" i="13" s="1"/>
  <c r="X31" i="13" s="1"/>
  <c r="Y31" i="13" s="1"/>
  <c r="Z31" i="13" s="1"/>
  <c r="AA31" i="13" s="1"/>
  <c r="M30" i="13"/>
  <c r="AE20" i="13"/>
  <c r="AO168" i="14"/>
  <c r="K171" i="14"/>
  <c r="AO166" i="14"/>
  <c r="AP44" i="14" s="1"/>
  <c r="Q171" i="14"/>
  <c r="AI171" i="14"/>
  <c r="AA171" i="14"/>
  <c r="S171" i="14"/>
  <c r="I69" i="14"/>
  <c r="I81" i="14" s="1"/>
  <c r="Q32" i="14"/>
  <c r="P66" i="14"/>
  <c r="K23" i="14"/>
  <c r="J56" i="14"/>
  <c r="U20" i="14"/>
  <c r="N65" i="14"/>
  <c r="O15" i="14"/>
  <c r="L14" i="14"/>
  <c r="L12" i="14"/>
  <c r="K59" i="14"/>
  <c r="M82" i="8"/>
  <c r="L66" i="9"/>
  <c r="M33" i="9"/>
  <c r="AO161" i="13"/>
  <c r="U147" i="13"/>
  <c r="M147" i="13"/>
  <c r="L99" i="13"/>
  <c r="K17" i="13"/>
  <c r="P171" i="14"/>
  <c r="Y171" i="14"/>
  <c r="AL147" i="14"/>
  <c r="U147" i="14"/>
  <c r="U162" i="14"/>
  <c r="U171" i="14" s="1"/>
  <c r="L147" i="14"/>
  <c r="AO147" i="14" s="1"/>
  <c r="AO127" i="14" s="1"/>
  <c r="L162" i="14"/>
  <c r="L171" i="14" s="1"/>
  <c r="AO96" i="14"/>
  <c r="AP92" i="14"/>
  <c r="AO88" i="14"/>
  <c r="AP88" i="14"/>
  <c r="L67" i="14"/>
  <c r="M33" i="14"/>
  <c r="AO88" i="6"/>
  <c r="AP88" i="6"/>
  <c r="J51" i="6"/>
  <c r="K82" i="6"/>
  <c r="M10" i="9"/>
  <c r="L56" i="9"/>
  <c r="M11" i="16"/>
  <c r="L55" i="16"/>
  <c r="J55" i="12"/>
  <c r="J69" i="12" s="1"/>
  <c r="J81" i="12" s="1"/>
  <c r="AB147" i="13"/>
  <c r="T147" i="13"/>
  <c r="L147" i="13"/>
  <c r="K22" i="13"/>
  <c r="AK147" i="14"/>
  <c r="AK162" i="14"/>
  <c r="AK171" i="14" s="1"/>
  <c r="T147" i="14"/>
  <c r="T162" i="14"/>
  <c r="T171" i="14" s="1"/>
  <c r="AO94" i="14"/>
  <c r="AJ63" i="14"/>
  <c r="AQ63" i="14" s="1"/>
  <c r="AO63" i="14" s="1"/>
  <c r="AP63" i="14" s="1"/>
  <c r="AP87" i="14"/>
  <c r="M84" i="14"/>
  <c r="L99" i="14"/>
  <c r="AQ62" i="14"/>
  <c r="AO62" i="14" s="1"/>
  <c r="AP62" i="14" s="1"/>
  <c r="N64" i="14"/>
  <c r="O30" i="14"/>
  <c r="K65" i="14"/>
  <c r="T61" i="14"/>
  <c r="U14" i="14"/>
  <c r="U61" i="14" s="1"/>
  <c r="N60" i="14"/>
  <c r="O13" i="14"/>
  <c r="AA12" i="14"/>
  <c r="Z59" i="14"/>
  <c r="O95" i="8"/>
  <c r="P95" i="8" s="1"/>
  <c r="Q95" i="8" s="1"/>
  <c r="R95" i="8" s="1"/>
  <c r="S95" i="8" s="1"/>
  <c r="T95" i="8" s="1"/>
  <c r="U95" i="8" s="1"/>
  <c r="V95" i="8" s="1"/>
  <c r="W95" i="8" s="1"/>
  <c r="X95" i="8" s="1"/>
  <c r="Y95" i="8" s="1"/>
  <c r="Z95" i="8" s="1"/>
  <c r="AA95" i="8" s="1"/>
  <c r="AB95" i="8" s="1"/>
  <c r="AC95" i="8" s="1"/>
  <c r="AD95" i="8" s="1"/>
  <c r="AE95" i="8" s="1"/>
  <c r="AF95" i="8" s="1"/>
  <c r="AG95" i="8" s="1"/>
  <c r="AH95" i="8" s="1"/>
  <c r="AI95" i="8" s="1"/>
  <c r="AJ95" i="8" s="1"/>
  <c r="AK95" i="8" s="1"/>
  <c r="AL95" i="8" s="1"/>
  <c r="AM95" i="8" s="1"/>
  <c r="AO95" i="8"/>
  <c r="AP95" i="8"/>
  <c r="K52" i="8"/>
  <c r="L88" i="8"/>
  <c r="L86" i="8"/>
  <c r="K50" i="8"/>
  <c r="R84" i="8"/>
  <c r="L46" i="8"/>
  <c r="M20" i="8"/>
  <c r="J55" i="6"/>
  <c r="K86" i="6"/>
  <c r="AA81" i="6"/>
  <c r="Z50" i="6"/>
  <c r="R76" i="6"/>
  <c r="K59" i="6"/>
  <c r="L32" i="6"/>
  <c r="AK148" i="9"/>
  <c r="AK154" i="9" s="1"/>
  <c r="AK138" i="9"/>
  <c r="AG171" i="14"/>
  <c r="AM171" i="14"/>
  <c r="AE171" i="14"/>
  <c r="W171" i="14"/>
  <c r="W147" i="14"/>
  <c r="AO98" i="14"/>
  <c r="AP93" i="14"/>
  <c r="AO89" i="14"/>
  <c r="AO31" i="14"/>
  <c r="AP31" i="14"/>
  <c r="K64" i="14"/>
  <c r="AO28" i="14"/>
  <c r="AP28" i="14"/>
  <c r="K22" i="14"/>
  <c r="K60" i="14"/>
  <c r="J60" i="8"/>
  <c r="K96" i="8"/>
  <c r="L96" i="8" s="1"/>
  <c r="M96" i="8" s="1"/>
  <c r="N96" i="8" s="1"/>
  <c r="O96" i="8" s="1"/>
  <c r="P96" i="8" s="1"/>
  <c r="Q96" i="8" s="1"/>
  <c r="R96" i="8" s="1"/>
  <c r="S96" i="8" s="1"/>
  <c r="T96" i="8" s="1"/>
  <c r="U96" i="8" s="1"/>
  <c r="V96" i="8" s="1"/>
  <c r="W96" i="8" s="1"/>
  <c r="X96" i="8" s="1"/>
  <c r="Y96" i="8" s="1"/>
  <c r="Z96" i="8" s="1"/>
  <c r="AA96" i="8" s="1"/>
  <c r="AB96" i="8" s="1"/>
  <c r="AC96" i="8" s="1"/>
  <c r="AD96" i="8" s="1"/>
  <c r="AE96" i="8" s="1"/>
  <c r="AF96" i="8" s="1"/>
  <c r="AG96" i="8" s="1"/>
  <c r="AH96" i="8" s="1"/>
  <c r="AI96" i="8" s="1"/>
  <c r="AJ96" i="8" s="1"/>
  <c r="AK96" i="8" s="1"/>
  <c r="AL96" i="8" s="1"/>
  <c r="AM96" i="8" s="1"/>
  <c r="J53" i="8"/>
  <c r="AO89" i="8"/>
  <c r="AP89" i="8"/>
  <c r="AO87" i="8"/>
  <c r="AP87" i="8"/>
  <c r="AO85" i="8"/>
  <c r="K47" i="8"/>
  <c r="L83" i="8"/>
  <c r="M83" i="8" s="1"/>
  <c r="N83" i="8" s="1"/>
  <c r="O83" i="8" s="1"/>
  <c r="P83" i="8" s="1"/>
  <c r="Q83" i="8" s="1"/>
  <c r="R83" i="8" s="1"/>
  <c r="S83" i="8" s="1"/>
  <c r="T83" i="8" s="1"/>
  <c r="U83" i="8" s="1"/>
  <c r="V83" i="8" s="1"/>
  <c r="W83" i="8" s="1"/>
  <c r="X83" i="8" s="1"/>
  <c r="Y83" i="8" s="1"/>
  <c r="Z83" i="8" s="1"/>
  <c r="AA83" i="8" s="1"/>
  <c r="AB83" i="8" s="1"/>
  <c r="AC83" i="8" s="1"/>
  <c r="AD83" i="8" s="1"/>
  <c r="AE83" i="8" s="1"/>
  <c r="AF83" i="8" s="1"/>
  <c r="AG83" i="8" s="1"/>
  <c r="AH83" i="8" s="1"/>
  <c r="AI83" i="8" s="1"/>
  <c r="AJ83" i="8" s="1"/>
  <c r="AK83" i="8" s="1"/>
  <c r="AL83" i="8" s="1"/>
  <c r="AM83" i="8" s="1"/>
  <c r="K54" i="8"/>
  <c r="M23" i="8"/>
  <c r="L49" i="8"/>
  <c r="AO161" i="14"/>
  <c r="AO87" i="14"/>
  <c r="AP86" i="14"/>
  <c r="J34" i="14"/>
  <c r="J53" i="14"/>
  <c r="K11" i="14"/>
  <c r="AP85" i="8"/>
  <c r="K46" i="8"/>
  <c r="K53" i="6"/>
  <c r="L84" i="6"/>
  <c r="Y23" i="6"/>
  <c r="AO82" i="9"/>
  <c r="AO91" i="10"/>
  <c r="AO168" i="16"/>
  <c r="K171" i="16"/>
  <c r="N163" i="14"/>
  <c r="N171" i="14" s="1"/>
  <c r="N147" i="14"/>
  <c r="AF147" i="14"/>
  <c r="AF162" i="14"/>
  <c r="AF171" i="14" s="1"/>
  <c r="AJ62" i="14"/>
  <c r="AO93" i="14"/>
  <c r="N57" i="14"/>
  <c r="O10" i="14"/>
  <c r="L57" i="8"/>
  <c r="M93" i="8"/>
  <c r="M21" i="8"/>
  <c r="AJ87" i="9"/>
  <c r="AI99" i="9"/>
  <c r="AP86" i="9"/>
  <c r="AJ95" i="16"/>
  <c r="AK95" i="16" s="1"/>
  <c r="AL95" i="16" s="1"/>
  <c r="AM95" i="16" s="1"/>
  <c r="AP95" i="16"/>
  <c r="AP91" i="14"/>
  <c r="AO94" i="8"/>
  <c r="AP94" i="8"/>
  <c r="J58" i="8"/>
  <c r="J56" i="8"/>
  <c r="J54" i="8"/>
  <c r="AP22" i="8"/>
  <c r="Y49" i="6"/>
  <c r="AO132" i="9"/>
  <c r="AJ148" i="9"/>
  <c r="AJ154" i="9" s="1"/>
  <c r="AJ138" i="9"/>
  <c r="AO86" i="9"/>
  <c r="AE23" i="9"/>
  <c r="M13" i="9"/>
  <c r="L59" i="9"/>
  <c r="AL90" i="16"/>
  <c r="AM90" i="16" s="1"/>
  <c r="AM59" i="16" s="1"/>
  <c r="AP90" i="16"/>
  <c r="AP118" i="8"/>
  <c r="AO32" i="8"/>
  <c r="L32" i="8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AB32" i="8" s="1"/>
  <c r="AC32" i="8" s="1"/>
  <c r="AD32" i="8" s="1"/>
  <c r="AE32" i="8" s="1"/>
  <c r="AF32" i="8" s="1"/>
  <c r="AG32" i="8" s="1"/>
  <c r="AH32" i="8" s="1"/>
  <c r="AI32" i="8" s="1"/>
  <c r="AJ32" i="8" s="1"/>
  <c r="AK32" i="8" s="1"/>
  <c r="AL32" i="8" s="1"/>
  <c r="AM32" i="8" s="1"/>
  <c r="AM59" i="8" s="1"/>
  <c r="L13" i="8"/>
  <c r="K53" i="8"/>
  <c r="AP89" i="6"/>
  <c r="Z49" i="6"/>
  <c r="AA80" i="6"/>
  <c r="AO77" i="6"/>
  <c r="J59" i="6"/>
  <c r="P154" i="9"/>
  <c r="AO151" i="9"/>
  <c r="AP45" i="9" s="1"/>
  <c r="N154" i="9"/>
  <c r="AO154" i="9" s="1"/>
  <c r="AO97" i="10"/>
  <c r="AJ58" i="10"/>
  <c r="AK89" i="10"/>
  <c r="L53" i="10"/>
  <c r="M21" i="10"/>
  <c r="J97" i="8"/>
  <c r="J50" i="8"/>
  <c r="AP90" i="6"/>
  <c r="AO89" i="6"/>
  <c r="AD51" i="6"/>
  <c r="AE82" i="6"/>
  <c r="AE51" i="6" s="1"/>
  <c r="K34" i="9"/>
  <c r="K53" i="9"/>
  <c r="L21" i="9"/>
  <c r="L34" i="9" s="1"/>
  <c r="J57" i="8"/>
  <c r="L33" i="8"/>
  <c r="O15" i="8"/>
  <c r="AO150" i="10"/>
  <c r="AP45" i="10" s="1"/>
  <c r="L55" i="10"/>
  <c r="M23" i="10"/>
  <c r="I62" i="8"/>
  <c r="I74" i="8" s="1"/>
  <c r="J53" i="6"/>
  <c r="R49" i="6"/>
  <c r="S80" i="6"/>
  <c r="AJ96" i="9"/>
  <c r="AK96" i="9" s="1"/>
  <c r="AL96" i="9" s="1"/>
  <c r="AM96" i="9" s="1"/>
  <c r="AO96" i="9"/>
  <c r="AO67" i="9"/>
  <c r="AO151" i="10"/>
  <c r="AD153" i="10"/>
  <c r="AK83" i="10"/>
  <c r="K34" i="8"/>
  <c r="K17" i="8"/>
  <c r="L87" i="6"/>
  <c r="L85" i="6"/>
  <c r="L83" i="6"/>
  <c r="Z82" i="6"/>
  <c r="J46" i="6"/>
  <c r="J45" i="6"/>
  <c r="K15" i="6"/>
  <c r="J17" i="6"/>
  <c r="J57" i="6"/>
  <c r="AO150" i="9"/>
  <c r="AP44" i="9" s="1"/>
  <c r="AG138" i="9"/>
  <c r="AG150" i="9"/>
  <c r="AH149" i="9"/>
  <c r="AO149" i="9" s="1"/>
  <c r="AP43" i="9" s="1"/>
  <c r="AH138" i="9"/>
  <c r="AI154" i="9"/>
  <c r="AK148" i="10"/>
  <c r="AK153" i="10" s="1"/>
  <c r="AK137" i="10"/>
  <c r="AO48" i="10"/>
  <c r="AO116" i="10" s="1"/>
  <c r="J34" i="8"/>
  <c r="AP77" i="6"/>
  <c r="T51" i="6"/>
  <c r="I61" i="6"/>
  <c r="I73" i="6" s="1"/>
  <c r="Y154" i="9"/>
  <c r="Q154" i="9"/>
  <c r="AF138" i="9"/>
  <c r="AO138" i="9" s="1"/>
  <c r="AF150" i="9"/>
  <c r="AO134" i="9"/>
  <c r="AO98" i="9"/>
  <c r="AK92" i="9"/>
  <c r="AL92" i="9" s="1"/>
  <c r="AM92" i="9" s="1"/>
  <c r="AM60" i="9" s="1"/>
  <c r="AL85" i="9"/>
  <c r="AO85" i="9" s="1"/>
  <c r="I68" i="9"/>
  <c r="I80" i="9" s="1"/>
  <c r="AO48" i="9"/>
  <c r="AO117" i="9" s="1"/>
  <c r="N65" i="9"/>
  <c r="O32" i="9"/>
  <c r="AI58" i="10"/>
  <c r="M60" i="10"/>
  <c r="N14" i="10"/>
  <c r="K49" i="8"/>
  <c r="J91" i="6"/>
  <c r="S81" i="6"/>
  <c r="AH154" i="9"/>
  <c r="AP98" i="9"/>
  <c r="AJ91" i="9"/>
  <c r="AO91" i="9"/>
  <c r="AP91" i="9"/>
  <c r="AP88" i="9"/>
  <c r="AP85" i="9"/>
  <c r="Z153" i="10"/>
  <c r="R153" i="10"/>
  <c r="AO86" i="10"/>
  <c r="AI98" i="10"/>
  <c r="AP86" i="10"/>
  <c r="I67" i="10"/>
  <c r="AO93" i="16"/>
  <c r="AP93" i="16"/>
  <c r="AJ93" i="16"/>
  <c r="AK93" i="16" s="1"/>
  <c r="AL93" i="16" s="1"/>
  <c r="AM93" i="16" s="1"/>
  <c r="AG154" i="9"/>
  <c r="AF154" i="9"/>
  <c r="M99" i="9"/>
  <c r="N84" i="9"/>
  <c r="J68" i="9"/>
  <c r="J80" i="9" s="1"/>
  <c r="M31" i="9"/>
  <c r="L64" i="9"/>
  <c r="K55" i="9"/>
  <c r="L23" i="9"/>
  <c r="AO148" i="10"/>
  <c r="AP43" i="10" s="1"/>
  <c r="AP48" i="10" s="1"/>
  <c r="AP116" i="10" s="1"/>
  <c r="N153" i="10"/>
  <c r="N85" i="10"/>
  <c r="M98" i="10"/>
  <c r="P83" i="10"/>
  <c r="O98" i="10"/>
  <c r="AJ99" i="16"/>
  <c r="AK84" i="16"/>
  <c r="AE88" i="2"/>
  <c r="K16" i="6"/>
  <c r="AO152" i="9"/>
  <c r="AO133" i="9"/>
  <c r="AO97" i="9"/>
  <c r="AP97" i="9"/>
  <c r="AO22" i="9"/>
  <c r="L22" i="9"/>
  <c r="M22" i="9" s="1"/>
  <c r="N22" i="9" s="1"/>
  <c r="O22" i="9" s="1"/>
  <c r="P22" i="9" s="1"/>
  <c r="Q22" i="9" s="1"/>
  <c r="R22" i="9" s="1"/>
  <c r="S22" i="9" s="1"/>
  <c r="T22" i="9" s="1"/>
  <c r="U22" i="9" s="1"/>
  <c r="V22" i="9" s="1"/>
  <c r="W22" i="9" s="1"/>
  <c r="X22" i="9" s="1"/>
  <c r="Y22" i="9" s="1"/>
  <c r="Z22" i="9" s="1"/>
  <c r="AA22" i="9" s="1"/>
  <c r="AB22" i="9" s="1"/>
  <c r="AC22" i="9" s="1"/>
  <c r="AD22" i="9" s="1"/>
  <c r="AE22" i="9" s="1"/>
  <c r="AF22" i="9" s="1"/>
  <c r="AG22" i="9" s="1"/>
  <c r="AH22" i="9" s="1"/>
  <c r="AI22" i="9" s="1"/>
  <c r="AJ22" i="9" s="1"/>
  <c r="AK22" i="9" s="1"/>
  <c r="AL22" i="9" s="1"/>
  <c r="AM22" i="9" s="1"/>
  <c r="AO15" i="9"/>
  <c r="AP15" i="9"/>
  <c r="M14" i="9"/>
  <c r="L60" i="9"/>
  <c r="AO149" i="10"/>
  <c r="AP44" i="10" s="1"/>
  <c r="AO95" i="10"/>
  <c r="AP95" i="10"/>
  <c r="AK92" i="10"/>
  <c r="AJ61" i="10"/>
  <c r="AP85" i="10"/>
  <c r="L98" i="10"/>
  <c r="AO85" i="10"/>
  <c r="N98" i="10"/>
  <c r="AF23" i="10"/>
  <c r="AE55" i="10"/>
  <c r="K11" i="10"/>
  <c r="J54" i="10"/>
  <c r="AM171" i="16"/>
  <c r="AO161" i="16"/>
  <c r="AL163" i="16"/>
  <c r="AL171" i="16" s="1"/>
  <c r="AL147" i="16"/>
  <c r="N162" i="16"/>
  <c r="N171" i="16" s="1"/>
  <c r="N147" i="16"/>
  <c r="AL87" i="16"/>
  <c r="AM87" i="16" s="1"/>
  <c r="AM99" i="16" s="1"/>
  <c r="AE23" i="16"/>
  <c r="AD56" i="16"/>
  <c r="AB153" i="10"/>
  <c r="T153" i="10"/>
  <c r="AO153" i="10" s="1"/>
  <c r="AP97" i="10"/>
  <c r="AP94" i="10"/>
  <c r="AK62" i="10"/>
  <c r="AL93" i="10"/>
  <c r="AP88" i="10"/>
  <c r="N65" i="10"/>
  <c r="AL63" i="16"/>
  <c r="AM94" i="16"/>
  <c r="AM63" i="16" s="1"/>
  <c r="AP68" i="16"/>
  <c r="AQ68" i="16"/>
  <c r="N20" i="16"/>
  <c r="L15" i="16"/>
  <c r="K65" i="16"/>
  <c r="J50" i="4"/>
  <c r="K13" i="4"/>
  <c r="J48" i="6"/>
  <c r="AE148" i="9"/>
  <c r="AE154" i="9" s="1"/>
  <c r="AI138" i="9"/>
  <c r="AM90" i="9"/>
  <c r="AM58" i="9" s="1"/>
  <c r="K64" i="9"/>
  <c r="K60" i="9"/>
  <c r="AF137" i="10"/>
  <c r="AO94" i="10"/>
  <c r="M65" i="10"/>
  <c r="O33" i="10"/>
  <c r="N66" i="10"/>
  <c r="M31" i="10"/>
  <c r="L64" i="10"/>
  <c r="AO22" i="10"/>
  <c r="J56" i="10"/>
  <c r="J17" i="10"/>
  <c r="K10" i="10"/>
  <c r="L171" i="16"/>
  <c r="AP96" i="16"/>
  <c r="AP91" i="16"/>
  <c r="AO89" i="16"/>
  <c r="AP89" i="16"/>
  <c r="AK89" i="16"/>
  <c r="AL89" i="16" s="1"/>
  <c r="AM89" i="16" s="1"/>
  <c r="AP86" i="16"/>
  <c r="AB28" i="16"/>
  <c r="AC28" i="16" s="1"/>
  <c r="AD28" i="16" s="1"/>
  <c r="AE28" i="16" s="1"/>
  <c r="AF28" i="16" s="1"/>
  <c r="AG28" i="16" s="1"/>
  <c r="AH28" i="16" s="1"/>
  <c r="AI28" i="16" s="1"/>
  <c r="AJ28" i="16" s="1"/>
  <c r="AK28" i="16" s="1"/>
  <c r="AL28" i="16" s="1"/>
  <c r="AM28" i="16" s="1"/>
  <c r="AM55" i="16" s="1"/>
  <c r="AA55" i="16"/>
  <c r="N23" i="16"/>
  <c r="O23" i="16" s="1"/>
  <c r="P23" i="16" s="1"/>
  <c r="M56" i="16"/>
  <c r="AO22" i="16"/>
  <c r="BY130" i="2"/>
  <c r="D142" i="2" s="1"/>
  <c r="O88" i="2"/>
  <c r="K23" i="6"/>
  <c r="K22" i="6"/>
  <c r="K21" i="6"/>
  <c r="K20" i="6"/>
  <c r="AJ93" i="9"/>
  <c r="AJ89" i="9"/>
  <c r="AJ63" i="9"/>
  <c r="AP96" i="10"/>
  <c r="AO90" i="10"/>
  <c r="I68" i="10"/>
  <c r="M163" i="16"/>
  <c r="M171" i="16" s="1"/>
  <c r="M147" i="16"/>
  <c r="AO96" i="16"/>
  <c r="AO91" i="16"/>
  <c r="AJ65" i="16"/>
  <c r="AK31" i="16"/>
  <c r="AP28" i="16"/>
  <c r="AD61" i="16"/>
  <c r="AE14" i="16"/>
  <c r="J60" i="16"/>
  <c r="K13" i="16"/>
  <c r="AQ88" i="2"/>
  <c r="BR56" i="2"/>
  <c r="AJ94" i="9"/>
  <c r="AJ90" i="9"/>
  <c r="Y153" i="10"/>
  <c r="Q153" i="10"/>
  <c r="AJ84" i="10"/>
  <c r="AK84" i="10" s="1"/>
  <c r="AL84" i="10" s="1"/>
  <c r="AO84" i="10"/>
  <c r="AP67" i="10"/>
  <c r="Q32" i="10"/>
  <c r="K28" i="10"/>
  <c r="L20" i="10"/>
  <c r="L13" i="10"/>
  <c r="K59" i="10"/>
  <c r="AK88" i="16"/>
  <c r="AL88" i="16" s="1"/>
  <c r="AP88" i="16"/>
  <c r="AI12" i="16"/>
  <c r="AH59" i="16"/>
  <c r="D98" i="2"/>
  <c r="AK96" i="17"/>
  <c r="AL96" i="17" s="1"/>
  <c r="AM96" i="17" s="1"/>
  <c r="AO96" i="17"/>
  <c r="AO88" i="10"/>
  <c r="O30" i="10"/>
  <c r="N63" i="10"/>
  <c r="AE20" i="10"/>
  <c r="AO49" i="16"/>
  <c r="AO16" i="16"/>
  <c r="AD11" i="16"/>
  <c r="AC55" i="16"/>
  <c r="CE88" i="2"/>
  <c r="D140" i="2" s="1"/>
  <c r="AO132" i="10"/>
  <c r="AP91" i="10"/>
  <c r="AJ91" i="10"/>
  <c r="AK91" i="10" s="1"/>
  <c r="AL91" i="10" s="1"/>
  <c r="AM91" i="10" s="1"/>
  <c r="AO167" i="16"/>
  <c r="AP45" i="16" s="1"/>
  <c r="AP85" i="16"/>
  <c r="AO85" i="16"/>
  <c r="AI99" i="16"/>
  <c r="AJ85" i="16"/>
  <c r="AK85" i="16" s="1"/>
  <c r="AL85" i="16" s="1"/>
  <c r="M84" i="16"/>
  <c r="M53" i="16" s="1"/>
  <c r="L99" i="16"/>
  <c r="N21" i="16"/>
  <c r="M54" i="16"/>
  <c r="BJ88" i="2"/>
  <c r="CE60" i="2"/>
  <c r="AH34" i="2"/>
  <c r="AH75" i="2"/>
  <c r="V88" i="2"/>
  <c r="L11" i="15"/>
  <c r="J34" i="10"/>
  <c r="AO170" i="16"/>
  <c r="AP97" i="16"/>
  <c r="AP92" i="16"/>
  <c r="L53" i="16"/>
  <c r="Y14" i="16"/>
  <c r="X61" i="16"/>
  <c r="K59" i="16"/>
  <c r="L12" i="16"/>
  <c r="K55" i="16"/>
  <c r="O10" i="16"/>
  <c r="BC19" i="2"/>
  <c r="CH46" i="2"/>
  <c r="D137" i="2" s="1"/>
  <c r="AP29" i="4"/>
  <c r="M24" i="4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P24" i="4"/>
  <c r="AO97" i="16"/>
  <c r="AI63" i="16"/>
  <c r="AQ63" i="16" s="1"/>
  <c r="AO63" i="16" s="1"/>
  <c r="AP63" i="16" s="1"/>
  <c r="AO92" i="16"/>
  <c r="AO28" i="16"/>
  <c r="AG20" i="16"/>
  <c r="U14" i="16"/>
  <c r="U61" i="16" s="1"/>
  <c r="AT58" i="2"/>
  <c r="AT17" i="2"/>
  <c r="Q25" i="4"/>
  <c r="AM87" i="17"/>
  <c r="AO87" i="17" s="1"/>
  <c r="AP22" i="10"/>
  <c r="L147" i="16"/>
  <c r="AO147" i="16" s="1"/>
  <c r="AO127" i="16" s="1"/>
  <c r="L27" i="16"/>
  <c r="AP22" i="16"/>
  <c r="R15" i="16"/>
  <c r="BZ130" i="2"/>
  <c r="F142" i="2" s="1"/>
  <c r="C88" i="2"/>
  <c r="L88" i="2"/>
  <c r="AO15" i="10"/>
  <c r="AO90" i="16"/>
  <c r="AO88" i="16"/>
  <c r="N57" i="16"/>
  <c r="L56" i="16"/>
  <c r="AM17" i="16"/>
  <c r="AM62" i="16"/>
  <c r="L14" i="16"/>
  <c r="AB55" i="16"/>
  <c r="F88" i="2"/>
  <c r="I88" i="2"/>
  <c r="K47" i="4"/>
  <c r="L10" i="4"/>
  <c r="BY46" i="2"/>
  <c r="L21" i="4"/>
  <c r="K45" i="4"/>
  <c r="N84" i="17"/>
  <c r="M99" i="17"/>
  <c r="AF14" i="17"/>
  <c r="AE61" i="17"/>
  <c r="J59" i="5"/>
  <c r="K32" i="5"/>
  <c r="J33" i="5"/>
  <c r="L31" i="16"/>
  <c r="L30" i="16"/>
  <c r="J17" i="16"/>
  <c r="BR57" i="2"/>
  <c r="AJ65" i="17"/>
  <c r="AK31" i="17"/>
  <c r="L30" i="17"/>
  <c r="K64" i="17"/>
  <c r="S28" i="17"/>
  <c r="T28" i="17" s="1"/>
  <c r="U28" i="17" s="1"/>
  <c r="V28" i="17" s="1"/>
  <c r="W28" i="17" s="1"/>
  <c r="X28" i="17" s="1"/>
  <c r="Y28" i="17" s="1"/>
  <c r="Z28" i="17" s="1"/>
  <c r="AA28" i="17" s="1"/>
  <c r="BZ56" i="2"/>
  <c r="AN17" i="2"/>
  <c r="T15" i="17"/>
  <c r="I69" i="16"/>
  <c r="I81" i="16" s="1"/>
  <c r="J67" i="16"/>
  <c r="J34" i="16"/>
  <c r="K33" i="16"/>
  <c r="K32" i="16"/>
  <c r="K34" i="16" s="1"/>
  <c r="AP16" i="16"/>
  <c r="BY56" i="2"/>
  <c r="AQ46" i="2"/>
  <c r="AK57" i="2"/>
  <c r="CC15" i="2"/>
  <c r="AK16" i="2"/>
  <c r="L27" i="4"/>
  <c r="K52" i="4"/>
  <c r="J31" i="4"/>
  <c r="L163" i="17"/>
  <c r="L147" i="17"/>
  <c r="AO147" i="17" s="1"/>
  <c r="AO127" i="17" s="1"/>
  <c r="AO93" i="17"/>
  <c r="AP93" i="17"/>
  <c r="AA20" i="17"/>
  <c r="L12" i="17"/>
  <c r="K59" i="17"/>
  <c r="J46" i="4"/>
  <c r="K22" i="4"/>
  <c r="AK66" i="17"/>
  <c r="AL97" i="17"/>
  <c r="AO88" i="17"/>
  <c r="AL53" i="17"/>
  <c r="J48" i="5"/>
  <c r="K79" i="5"/>
  <c r="K171" i="15"/>
  <c r="AW58" i="2"/>
  <c r="AW17" i="2"/>
  <c r="AB19" i="4"/>
  <c r="AA43" i="4"/>
  <c r="AO86" i="17"/>
  <c r="AK53" i="17"/>
  <c r="AF12" i="17"/>
  <c r="AE59" i="17"/>
  <c r="Y171" i="15"/>
  <c r="AO170" i="15"/>
  <c r="CF14" i="2"/>
  <c r="AO29" i="4"/>
  <c r="J52" i="4"/>
  <c r="W43" i="4"/>
  <c r="X19" i="4"/>
  <c r="AP90" i="17"/>
  <c r="AP86" i="17"/>
  <c r="L99" i="17"/>
  <c r="M67" i="17"/>
  <c r="N33" i="17"/>
  <c r="AH23" i="17"/>
  <c r="AG56" i="17"/>
  <c r="AE11" i="17"/>
  <c r="AK85" i="15"/>
  <c r="AL85" i="15" s="1"/>
  <c r="AJ99" i="15"/>
  <c r="CE15" i="2"/>
  <c r="AO23" i="4"/>
  <c r="M12" i="4"/>
  <c r="L49" i="4"/>
  <c r="L171" i="17"/>
  <c r="AJ95" i="17"/>
  <c r="AO92" i="17"/>
  <c r="AP92" i="17"/>
  <c r="AO90" i="17"/>
  <c r="M57" i="17"/>
  <c r="N10" i="17"/>
  <c r="Q85" i="5"/>
  <c r="R85" i="5" s="1"/>
  <c r="S85" i="5" s="1"/>
  <c r="T85" i="5" s="1"/>
  <c r="U85" i="5" s="1"/>
  <c r="V85" i="5" s="1"/>
  <c r="W85" i="5" s="1"/>
  <c r="X85" i="5" s="1"/>
  <c r="Y85" i="5" s="1"/>
  <c r="Z85" i="5" s="1"/>
  <c r="AA85" i="5" s="1"/>
  <c r="AB85" i="5" s="1"/>
  <c r="AC85" i="5" s="1"/>
  <c r="AD85" i="5" s="1"/>
  <c r="AE85" i="5" s="1"/>
  <c r="AF85" i="5" s="1"/>
  <c r="AG85" i="5" s="1"/>
  <c r="AH85" i="5" s="1"/>
  <c r="AI85" i="5" s="1"/>
  <c r="AJ85" i="5" s="1"/>
  <c r="AK85" i="5" s="1"/>
  <c r="AL85" i="5" s="1"/>
  <c r="AM85" i="5" s="1"/>
  <c r="I61" i="5"/>
  <c r="I73" i="5" s="1"/>
  <c r="AB16" i="2"/>
  <c r="CB15" i="2"/>
  <c r="V46" i="4"/>
  <c r="W22" i="4"/>
  <c r="J44" i="4"/>
  <c r="J58" i="4" s="1"/>
  <c r="J70" i="4" s="1"/>
  <c r="K20" i="4"/>
  <c r="K15" i="4"/>
  <c r="AO167" i="17"/>
  <c r="AP45" i="17" s="1"/>
  <c r="K171" i="17"/>
  <c r="AP68" i="17"/>
  <c r="AQ68" i="17"/>
  <c r="I69" i="17"/>
  <c r="K22" i="17"/>
  <c r="L22" i="17" s="1"/>
  <c r="M22" i="17" s="1"/>
  <c r="N22" i="17" s="1"/>
  <c r="O22" i="17" s="1"/>
  <c r="P22" i="17" s="1"/>
  <c r="Q22" i="17" s="1"/>
  <c r="R22" i="17" s="1"/>
  <c r="S22" i="17" s="1"/>
  <c r="T22" i="17" s="1"/>
  <c r="U22" i="17" s="1"/>
  <c r="V22" i="17" s="1"/>
  <c r="W22" i="17" s="1"/>
  <c r="X22" i="17" s="1"/>
  <c r="Y22" i="17" s="1"/>
  <c r="Z22" i="17" s="1"/>
  <c r="AA22" i="17" s="1"/>
  <c r="AB22" i="17" s="1"/>
  <c r="AC22" i="17" s="1"/>
  <c r="AD22" i="17" s="1"/>
  <c r="AE22" i="17" s="1"/>
  <c r="AF22" i="17" s="1"/>
  <c r="AG22" i="17" s="1"/>
  <c r="AH22" i="17" s="1"/>
  <c r="AI22" i="17" s="1"/>
  <c r="AJ22" i="17" s="1"/>
  <c r="AK22" i="17" s="1"/>
  <c r="AL22" i="17" s="1"/>
  <c r="AM22" i="17" s="1"/>
  <c r="AO22" i="17"/>
  <c r="N82" i="5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Z82" i="5" s="1"/>
  <c r="AA82" i="5" s="1"/>
  <c r="AB82" i="5" s="1"/>
  <c r="AC82" i="5" s="1"/>
  <c r="AD82" i="5" s="1"/>
  <c r="AE82" i="5" s="1"/>
  <c r="AF82" i="5" s="1"/>
  <c r="AG82" i="5" s="1"/>
  <c r="AH82" i="5" s="1"/>
  <c r="AI82" i="5" s="1"/>
  <c r="AJ82" i="5" s="1"/>
  <c r="AK82" i="5" s="1"/>
  <c r="AL82" i="5" s="1"/>
  <c r="AM82" i="5" s="1"/>
  <c r="AO82" i="5"/>
  <c r="W23" i="5"/>
  <c r="M15" i="5"/>
  <c r="L57" i="5"/>
  <c r="T15" i="15"/>
  <c r="BR15" i="2"/>
  <c r="N56" i="4"/>
  <c r="O30" i="4"/>
  <c r="AF51" i="4"/>
  <c r="AG26" i="4"/>
  <c r="L51" i="4"/>
  <c r="M26" i="4"/>
  <c r="AP23" i="4"/>
  <c r="L19" i="4"/>
  <c r="K43" i="4"/>
  <c r="AJ89" i="17"/>
  <c r="K32" i="17"/>
  <c r="J66" i="17"/>
  <c r="L65" i="17"/>
  <c r="M31" i="17"/>
  <c r="N31" i="17" s="1"/>
  <c r="O31" i="17" s="1"/>
  <c r="N15" i="17"/>
  <c r="AO86" i="5"/>
  <c r="O81" i="5"/>
  <c r="Y16" i="2"/>
  <c r="I58" i="4"/>
  <c r="K54" i="4"/>
  <c r="L14" i="4"/>
  <c r="J48" i="4"/>
  <c r="J16" i="4"/>
  <c r="K11" i="4"/>
  <c r="K16" i="4" s="1"/>
  <c r="J46" i="5"/>
  <c r="AO77" i="5"/>
  <c r="K77" i="5"/>
  <c r="L77" i="5" s="1"/>
  <c r="M77" i="5" s="1"/>
  <c r="N77" i="5" s="1"/>
  <c r="O77" i="5" s="1"/>
  <c r="P77" i="5" s="1"/>
  <c r="Q77" i="5" s="1"/>
  <c r="R77" i="5" s="1"/>
  <c r="S77" i="5" s="1"/>
  <c r="T77" i="5" s="1"/>
  <c r="U77" i="5" s="1"/>
  <c r="V77" i="5" s="1"/>
  <c r="W77" i="5" s="1"/>
  <c r="X77" i="5" s="1"/>
  <c r="Y77" i="5" s="1"/>
  <c r="Z77" i="5" s="1"/>
  <c r="AA77" i="5" s="1"/>
  <c r="AB77" i="5" s="1"/>
  <c r="AC77" i="5" s="1"/>
  <c r="AD77" i="5" s="1"/>
  <c r="AE77" i="5" s="1"/>
  <c r="AF77" i="5" s="1"/>
  <c r="AG77" i="5" s="1"/>
  <c r="AH77" i="5" s="1"/>
  <c r="AI77" i="5" s="1"/>
  <c r="AJ77" i="5" s="1"/>
  <c r="AK77" i="5" s="1"/>
  <c r="AL77" i="5" s="1"/>
  <c r="AM77" i="5" s="1"/>
  <c r="K28" i="4"/>
  <c r="J53" i="4"/>
  <c r="AJ88" i="17"/>
  <c r="AK88" i="17" s="1"/>
  <c r="AL88" i="17" s="1"/>
  <c r="K23" i="17"/>
  <c r="J56" i="17"/>
  <c r="K20" i="17"/>
  <c r="J34" i="17"/>
  <c r="J53" i="17"/>
  <c r="AO85" i="5"/>
  <c r="AO166" i="17"/>
  <c r="AP44" i="17" s="1"/>
  <c r="AO161" i="17"/>
  <c r="T20" i="17"/>
  <c r="K89" i="5"/>
  <c r="AO89" i="5"/>
  <c r="J58" i="5"/>
  <c r="AP89" i="5"/>
  <c r="AJ98" i="17"/>
  <c r="AK98" i="17" s="1"/>
  <c r="AL98" i="17" s="1"/>
  <c r="AM98" i="17" s="1"/>
  <c r="M62" i="17"/>
  <c r="N27" i="17"/>
  <c r="K21" i="17"/>
  <c r="K14" i="17"/>
  <c r="AO87" i="5"/>
  <c r="L87" i="5"/>
  <c r="M87" i="5" s="1"/>
  <c r="N87" i="5" s="1"/>
  <c r="O87" i="5" s="1"/>
  <c r="P87" i="5" s="1"/>
  <c r="Q87" i="5" s="1"/>
  <c r="R87" i="5" s="1"/>
  <c r="S87" i="5" s="1"/>
  <c r="T87" i="5" s="1"/>
  <c r="U87" i="5" s="1"/>
  <c r="V87" i="5" s="1"/>
  <c r="W87" i="5" s="1"/>
  <c r="X87" i="5" s="1"/>
  <c r="Y87" i="5" s="1"/>
  <c r="Z87" i="5" s="1"/>
  <c r="AA87" i="5" s="1"/>
  <c r="AB87" i="5" s="1"/>
  <c r="AC87" i="5" s="1"/>
  <c r="AD87" i="5" s="1"/>
  <c r="AE87" i="5" s="1"/>
  <c r="AF87" i="5" s="1"/>
  <c r="AG87" i="5" s="1"/>
  <c r="AH87" i="5" s="1"/>
  <c r="AI87" i="5" s="1"/>
  <c r="AJ87" i="5" s="1"/>
  <c r="AK87" i="5" s="1"/>
  <c r="AL87" i="5" s="1"/>
  <c r="AM87" i="5" s="1"/>
  <c r="J49" i="5"/>
  <c r="K80" i="5"/>
  <c r="AP80" i="5" s="1"/>
  <c r="J47" i="5"/>
  <c r="AO78" i="5"/>
  <c r="K78" i="5"/>
  <c r="L78" i="5" s="1"/>
  <c r="M78" i="5" s="1"/>
  <c r="N78" i="5" s="1"/>
  <c r="O78" i="5" s="1"/>
  <c r="P78" i="5" s="1"/>
  <c r="Q78" i="5" s="1"/>
  <c r="R78" i="5" s="1"/>
  <c r="S78" i="5" s="1"/>
  <c r="T78" i="5" s="1"/>
  <c r="U78" i="5" s="1"/>
  <c r="V78" i="5" s="1"/>
  <c r="W78" i="5" s="1"/>
  <c r="X78" i="5" s="1"/>
  <c r="Y78" i="5" s="1"/>
  <c r="Z78" i="5" s="1"/>
  <c r="AA78" i="5" s="1"/>
  <c r="AB78" i="5" s="1"/>
  <c r="AC78" i="5" s="1"/>
  <c r="AD78" i="5" s="1"/>
  <c r="AE78" i="5" s="1"/>
  <c r="AF78" i="5" s="1"/>
  <c r="AG78" i="5" s="1"/>
  <c r="AH78" i="5" s="1"/>
  <c r="AI78" i="5" s="1"/>
  <c r="AJ78" i="5" s="1"/>
  <c r="AK78" i="5" s="1"/>
  <c r="AL78" i="5" s="1"/>
  <c r="AM78" i="5" s="1"/>
  <c r="J91" i="5"/>
  <c r="K76" i="5"/>
  <c r="M23" i="5"/>
  <c r="AO147" i="15"/>
  <c r="AO127" i="15" s="1"/>
  <c r="AO170" i="17"/>
  <c r="AM163" i="17"/>
  <c r="AM171" i="17" s="1"/>
  <c r="AM147" i="17"/>
  <c r="AJ91" i="17"/>
  <c r="AI99" i="17"/>
  <c r="AJ96" i="15"/>
  <c r="AK96" i="15" s="1"/>
  <c r="AL96" i="15" s="1"/>
  <c r="AM96" i="15" s="1"/>
  <c r="AP96" i="15"/>
  <c r="AO96" i="15"/>
  <c r="J54" i="4"/>
  <c r="AJ94" i="17"/>
  <c r="AI63" i="17"/>
  <c r="AO49" i="17"/>
  <c r="I68" i="17"/>
  <c r="M16" i="17"/>
  <c r="AP16" i="17" s="1"/>
  <c r="AO84" i="5"/>
  <c r="L84" i="5"/>
  <c r="M84" i="5" s="1"/>
  <c r="N84" i="5" s="1"/>
  <c r="O84" i="5" s="1"/>
  <c r="P84" i="5" s="1"/>
  <c r="Q84" i="5" s="1"/>
  <c r="R84" i="5" s="1"/>
  <c r="S84" i="5" s="1"/>
  <c r="T84" i="5" s="1"/>
  <c r="U84" i="5" s="1"/>
  <c r="V84" i="5" s="1"/>
  <c r="W84" i="5" s="1"/>
  <c r="X84" i="5" s="1"/>
  <c r="Y84" i="5" s="1"/>
  <c r="Z84" i="5" s="1"/>
  <c r="AA84" i="5" s="1"/>
  <c r="AB84" i="5" s="1"/>
  <c r="AC84" i="5" s="1"/>
  <c r="AD84" i="5" s="1"/>
  <c r="AE84" i="5" s="1"/>
  <c r="AF84" i="5" s="1"/>
  <c r="AG84" i="5" s="1"/>
  <c r="AH84" i="5" s="1"/>
  <c r="AI84" i="5" s="1"/>
  <c r="AJ84" i="5" s="1"/>
  <c r="AK84" i="5" s="1"/>
  <c r="AL84" i="5" s="1"/>
  <c r="AM84" i="5" s="1"/>
  <c r="L31" i="5"/>
  <c r="K58" i="5"/>
  <c r="N16" i="5"/>
  <c r="N57" i="7"/>
  <c r="O88" i="7"/>
  <c r="K57" i="5"/>
  <c r="AO88" i="5"/>
  <c r="AP88" i="5"/>
  <c r="AL30" i="15"/>
  <c r="AK64" i="15"/>
  <c r="L13" i="17"/>
  <c r="AP86" i="5"/>
  <c r="AM10" i="5"/>
  <c r="K22" i="15"/>
  <c r="L22" i="15" s="1"/>
  <c r="M22" i="15" s="1"/>
  <c r="N22" i="15" s="1"/>
  <c r="O22" i="15" s="1"/>
  <c r="P22" i="15" s="1"/>
  <c r="Q22" i="15" s="1"/>
  <c r="R22" i="15" s="1"/>
  <c r="S22" i="15" s="1"/>
  <c r="T22" i="15" s="1"/>
  <c r="U22" i="15" s="1"/>
  <c r="V22" i="15" s="1"/>
  <c r="W22" i="15" s="1"/>
  <c r="X22" i="15" s="1"/>
  <c r="Y22" i="15" s="1"/>
  <c r="Z22" i="15" s="1"/>
  <c r="AA22" i="15" s="1"/>
  <c r="AB22" i="15" s="1"/>
  <c r="AC22" i="15" s="1"/>
  <c r="AD22" i="15" s="1"/>
  <c r="AE22" i="15" s="1"/>
  <c r="AF22" i="15" s="1"/>
  <c r="AG22" i="15" s="1"/>
  <c r="AH22" i="15" s="1"/>
  <c r="AI22" i="15" s="1"/>
  <c r="AJ22" i="15" s="1"/>
  <c r="AK22" i="15" s="1"/>
  <c r="AL22" i="15" s="1"/>
  <c r="AM22" i="15" s="1"/>
  <c r="T14" i="15"/>
  <c r="S61" i="15"/>
  <c r="K11" i="17"/>
  <c r="M83" i="5"/>
  <c r="AP30" i="5"/>
  <c r="L13" i="5"/>
  <c r="AI99" i="15"/>
  <c r="M21" i="15"/>
  <c r="L54" i="15"/>
  <c r="T20" i="15"/>
  <c r="AO90" i="5"/>
  <c r="K90" i="5"/>
  <c r="L90" i="5" s="1"/>
  <c r="M90" i="5" s="1"/>
  <c r="N90" i="5" s="1"/>
  <c r="O90" i="5" s="1"/>
  <c r="P90" i="5" s="1"/>
  <c r="Q90" i="5" s="1"/>
  <c r="R90" i="5" s="1"/>
  <c r="S90" i="5" s="1"/>
  <c r="T90" i="5" s="1"/>
  <c r="U90" i="5" s="1"/>
  <c r="V90" i="5" s="1"/>
  <c r="W90" i="5" s="1"/>
  <c r="X90" i="5" s="1"/>
  <c r="Y90" i="5" s="1"/>
  <c r="Z90" i="5" s="1"/>
  <c r="AA90" i="5" s="1"/>
  <c r="AB90" i="5" s="1"/>
  <c r="AC90" i="5" s="1"/>
  <c r="AD90" i="5" s="1"/>
  <c r="AE90" i="5" s="1"/>
  <c r="AF90" i="5" s="1"/>
  <c r="AG90" i="5" s="1"/>
  <c r="AH90" i="5" s="1"/>
  <c r="AI90" i="5" s="1"/>
  <c r="AJ90" i="5" s="1"/>
  <c r="AK90" i="5" s="1"/>
  <c r="AL90" i="5" s="1"/>
  <c r="AM90" i="5" s="1"/>
  <c r="N22" i="5"/>
  <c r="M47" i="5"/>
  <c r="O14" i="5"/>
  <c r="AL84" i="15"/>
  <c r="AJ65" i="15"/>
  <c r="AK31" i="15"/>
  <c r="S16" i="15"/>
  <c r="T16" i="15" s="1"/>
  <c r="U16" i="15" s="1"/>
  <c r="V16" i="15" s="1"/>
  <c r="W16" i="15" s="1"/>
  <c r="X16" i="15" s="1"/>
  <c r="Y16" i="15" s="1"/>
  <c r="Z16" i="15" s="1"/>
  <c r="AA16" i="15" s="1"/>
  <c r="AB16" i="15" s="1"/>
  <c r="AC16" i="15" s="1"/>
  <c r="AD16" i="15" s="1"/>
  <c r="AE16" i="15" s="1"/>
  <c r="AF16" i="15" s="1"/>
  <c r="AG16" i="15" s="1"/>
  <c r="AH16" i="15" s="1"/>
  <c r="AI16" i="15" s="1"/>
  <c r="AJ16" i="15" s="1"/>
  <c r="AJ90" i="15"/>
  <c r="AK90" i="15" s="1"/>
  <c r="AL90" i="15" s="1"/>
  <c r="AM90" i="15" s="1"/>
  <c r="AM59" i="15" s="1"/>
  <c r="AP90" i="15"/>
  <c r="AO86" i="15"/>
  <c r="K56" i="15"/>
  <c r="L23" i="15"/>
  <c r="AI64" i="11"/>
  <c r="AJ95" i="11"/>
  <c r="AK95" i="11" s="1"/>
  <c r="AL95" i="11" s="1"/>
  <c r="AM95" i="11" s="1"/>
  <c r="K46" i="5"/>
  <c r="L21" i="5"/>
  <c r="AJ89" i="15"/>
  <c r="L20" i="5"/>
  <c r="K45" i="5"/>
  <c r="K49" i="5"/>
  <c r="L10" i="5"/>
  <c r="K17" i="5"/>
  <c r="AL171" i="15"/>
  <c r="AO161" i="15"/>
  <c r="AL163" i="15"/>
  <c r="AO163" i="15" s="1"/>
  <c r="AP43" i="15" s="1"/>
  <c r="AL147" i="15"/>
  <c r="N147" i="15"/>
  <c r="N162" i="15"/>
  <c r="N171" i="15" s="1"/>
  <c r="AP86" i="15"/>
  <c r="K29" i="5"/>
  <c r="K28" i="5"/>
  <c r="K27" i="5"/>
  <c r="K26" i="5"/>
  <c r="AP25" i="5"/>
  <c r="K25" i="5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M25" i="5" s="1"/>
  <c r="AM171" i="15"/>
  <c r="AJ88" i="15"/>
  <c r="AK88" i="15" s="1"/>
  <c r="AL88" i="15" s="1"/>
  <c r="AO88" i="15"/>
  <c r="AP88" i="15"/>
  <c r="AO30" i="5"/>
  <c r="K47" i="5"/>
  <c r="M50" i="5"/>
  <c r="N11" i="5"/>
  <c r="O84" i="15"/>
  <c r="N99" i="15"/>
  <c r="N12" i="15"/>
  <c r="M59" i="15"/>
  <c r="J45" i="5"/>
  <c r="M12" i="5"/>
  <c r="J69" i="15"/>
  <c r="J81" i="15" s="1"/>
  <c r="J56" i="15"/>
  <c r="J34" i="15"/>
  <c r="L20" i="15"/>
  <c r="K53" i="15"/>
  <c r="AO152" i="11"/>
  <c r="AP44" i="11" s="1"/>
  <c r="K157" i="11"/>
  <c r="AA157" i="11"/>
  <c r="S157" i="11"/>
  <c r="AE157" i="11"/>
  <c r="AK89" i="11"/>
  <c r="AL89" i="11" s="1"/>
  <c r="AO166" i="15"/>
  <c r="AP44" i="15" s="1"/>
  <c r="AM163" i="15"/>
  <c r="AM147" i="15"/>
  <c r="O171" i="15"/>
  <c r="AJ94" i="15"/>
  <c r="AI63" i="15"/>
  <c r="K24" i="5"/>
  <c r="M171" i="15"/>
  <c r="M147" i="15"/>
  <c r="AO97" i="15"/>
  <c r="AO92" i="15"/>
  <c r="I69" i="15"/>
  <c r="I81" i="15" s="1"/>
  <c r="J66" i="15"/>
  <c r="AD56" i="15"/>
  <c r="AE23" i="15"/>
  <c r="AK20" i="15"/>
  <c r="AJ53" i="15"/>
  <c r="AO167" i="15"/>
  <c r="AP45" i="15" s="1"/>
  <c r="AP91" i="15"/>
  <c r="M31" i="15"/>
  <c r="L65" i="15"/>
  <c r="M33" i="11"/>
  <c r="L67" i="11"/>
  <c r="AO98" i="15"/>
  <c r="AP98" i="15"/>
  <c r="AO68" i="15"/>
  <c r="AO49" i="15"/>
  <c r="L33" i="15"/>
  <c r="O27" i="15"/>
  <c r="AJ94" i="11"/>
  <c r="AI63" i="11"/>
  <c r="AP97" i="15"/>
  <c r="T66" i="15"/>
  <c r="U32" i="15"/>
  <c r="P30" i="15"/>
  <c r="AO154" i="11"/>
  <c r="AF157" i="11"/>
  <c r="M84" i="11"/>
  <c r="L99" i="11"/>
  <c r="AI23" i="11"/>
  <c r="AH56" i="11"/>
  <c r="AO150" i="11"/>
  <c r="AP42" i="11" s="1"/>
  <c r="AL139" i="11"/>
  <c r="AL151" i="11"/>
  <c r="AL157" i="11" s="1"/>
  <c r="AD139" i="11"/>
  <c r="AD151" i="11"/>
  <c r="AD157" i="11" s="1"/>
  <c r="AO133" i="11"/>
  <c r="AP91" i="11"/>
  <c r="K28" i="15"/>
  <c r="AP28" i="15" s="1"/>
  <c r="K14" i="15"/>
  <c r="AF12" i="15"/>
  <c r="N10" i="15"/>
  <c r="M57" i="15"/>
  <c r="Y157" i="11"/>
  <c r="AK139" i="11"/>
  <c r="AK151" i="11"/>
  <c r="AK157" i="11" s="1"/>
  <c r="AL30" i="11"/>
  <c r="M23" i="11"/>
  <c r="L56" i="11"/>
  <c r="AI157" i="11"/>
  <c r="AO139" i="11"/>
  <c r="AO96" i="11"/>
  <c r="AP96" i="11"/>
  <c r="M32" i="11"/>
  <c r="L66" i="11"/>
  <c r="AO22" i="11"/>
  <c r="K22" i="11"/>
  <c r="L22" i="11" s="1"/>
  <c r="M22" i="11" s="1"/>
  <c r="N22" i="11" s="1"/>
  <c r="O22" i="11" s="1"/>
  <c r="P22" i="11" s="1"/>
  <c r="Q22" i="11" s="1"/>
  <c r="R22" i="11" s="1"/>
  <c r="S22" i="11" s="1"/>
  <c r="T22" i="11" s="1"/>
  <c r="U22" i="11" s="1"/>
  <c r="V22" i="11" s="1"/>
  <c r="W22" i="11" s="1"/>
  <c r="X22" i="11" s="1"/>
  <c r="Y22" i="11" s="1"/>
  <c r="Z22" i="11" s="1"/>
  <c r="AA22" i="11" s="1"/>
  <c r="AB22" i="11" s="1"/>
  <c r="AC22" i="11" s="1"/>
  <c r="AD22" i="11" s="1"/>
  <c r="AE22" i="11" s="1"/>
  <c r="AF22" i="11" s="1"/>
  <c r="AG22" i="11" s="1"/>
  <c r="AH22" i="11" s="1"/>
  <c r="AI22" i="11" s="1"/>
  <c r="AJ22" i="11" s="1"/>
  <c r="AK22" i="11" s="1"/>
  <c r="AL22" i="11" s="1"/>
  <c r="AM22" i="11" s="1"/>
  <c r="J55" i="7"/>
  <c r="K86" i="7"/>
  <c r="K91" i="7" s="1"/>
  <c r="J55" i="15"/>
  <c r="AH157" i="11"/>
  <c r="Z157" i="11"/>
  <c r="R157" i="11"/>
  <c r="AI61" i="11"/>
  <c r="AJ14" i="11"/>
  <c r="AM62" i="15"/>
  <c r="Y61" i="15"/>
  <c r="AO16" i="15"/>
  <c r="K13" i="15"/>
  <c r="K17" i="15" s="1"/>
  <c r="AP98" i="11"/>
  <c r="AO98" i="11"/>
  <c r="AL31" i="11"/>
  <c r="AK65" i="11"/>
  <c r="L68" i="11"/>
  <c r="AO68" i="11" s="1"/>
  <c r="AO49" i="11"/>
  <c r="AO117" i="11" s="1"/>
  <c r="AJ97" i="11"/>
  <c r="AO93" i="11"/>
  <c r="AJ90" i="11"/>
  <c r="Q13" i="11"/>
  <c r="P60" i="11"/>
  <c r="M11" i="11"/>
  <c r="M48" i="7"/>
  <c r="N79" i="7"/>
  <c r="O79" i="7" s="1"/>
  <c r="P79" i="7" s="1"/>
  <c r="Q79" i="7" s="1"/>
  <c r="R79" i="7" s="1"/>
  <c r="S79" i="7" s="1"/>
  <c r="T79" i="7" s="1"/>
  <c r="U79" i="7" s="1"/>
  <c r="V79" i="7" s="1"/>
  <c r="W79" i="7" s="1"/>
  <c r="X79" i="7" s="1"/>
  <c r="Y79" i="7" s="1"/>
  <c r="Z79" i="7" s="1"/>
  <c r="AA79" i="7" s="1"/>
  <c r="AB79" i="7" s="1"/>
  <c r="AC79" i="7" s="1"/>
  <c r="AD79" i="7" s="1"/>
  <c r="AE79" i="7" s="1"/>
  <c r="AF79" i="7" s="1"/>
  <c r="AG79" i="7" s="1"/>
  <c r="AH79" i="7" s="1"/>
  <c r="AI79" i="7" s="1"/>
  <c r="AJ79" i="7" s="1"/>
  <c r="AK79" i="7" s="1"/>
  <c r="AL79" i="7" s="1"/>
  <c r="AM79" i="7" s="1"/>
  <c r="AE151" i="11"/>
  <c r="AO151" i="11" s="1"/>
  <c r="AP43" i="11" s="1"/>
  <c r="AI99" i="11"/>
  <c r="AP88" i="11"/>
  <c r="AP85" i="11"/>
  <c r="K66" i="11"/>
  <c r="K65" i="11"/>
  <c r="L31" i="11"/>
  <c r="M30" i="11"/>
  <c r="L64" i="11"/>
  <c r="K21" i="11"/>
  <c r="T14" i="11"/>
  <c r="S61" i="11"/>
  <c r="R10" i="11"/>
  <c r="J53" i="7"/>
  <c r="J91" i="7"/>
  <c r="K84" i="7"/>
  <c r="AO88" i="11"/>
  <c r="AP86" i="11"/>
  <c r="K28" i="11"/>
  <c r="N15" i="11"/>
  <c r="Q89" i="7"/>
  <c r="R89" i="7" s="1"/>
  <c r="S89" i="7" s="1"/>
  <c r="T89" i="7" s="1"/>
  <c r="U89" i="7" s="1"/>
  <c r="V89" i="7" s="1"/>
  <c r="W89" i="7" s="1"/>
  <c r="X89" i="7" s="1"/>
  <c r="Y89" i="7" s="1"/>
  <c r="Z89" i="7" s="1"/>
  <c r="AA89" i="7" s="1"/>
  <c r="AB89" i="7" s="1"/>
  <c r="AC89" i="7" s="1"/>
  <c r="AD89" i="7" s="1"/>
  <c r="AE89" i="7" s="1"/>
  <c r="AF89" i="7" s="1"/>
  <c r="AG89" i="7" s="1"/>
  <c r="AH89" i="7" s="1"/>
  <c r="AI89" i="7" s="1"/>
  <c r="AJ89" i="7" s="1"/>
  <c r="AK89" i="7" s="1"/>
  <c r="AL89" i="7" s="1"/>
  <c r="AM89" i="7" s="1"/>
  <c r="AM58" i="7" s="1"/>
  <c r="AO86" i="11"/>
  <c r="I69" i="11"/>
  <c r="I81" i="11" s="1"/>
  <c r="K20" i="11"/>
  <c r="J53" i="11"/>
  <c r="J69" i="11" s="1"/>
  <c r="J81" i="11" s="1"/>
  <c r="S16" i="11"/>
  <c r="S12" i="11"/>
  <c r="R59" i="11"/>
  <c r="M51" i="7"/>
  <c r="N82" i="7"/>
  <c r="L56" i="7"/>
  <c r="M87" i="7"/>
  <c r="L14" i="11"/>
  <c r="K54" i="7"/>
  <c r="L85" i="7"/>
  <c r="Q49" i="7"/>
  <c r="R80" i="7"/>
  <c r="L48" i="7"/>
  <c r="AO79" i="7"/>
  <c r="K59" i="7"/>
  <c r="L90" i="7"/>
  <c r="AO89" i="7"/>
  <c r="J57" i="7"/>
  <c r="K51" i="7"/>
  <c r="J54" i="7"/>
  <c r="O32" i="7"/>
  <c r="W15" i="7"/>
  <c r="AO83" i="7"/>
  <c r="AP83" i="7"/>
  <c r="AO120" i="7"/>
  <c r="AP60" i="7"/>
  <c r="L77" i="7"/>
  <c r="K46" i="7"/>
  <c r="I61" i="7"/>
  <c r="I73" i="7" s="1"/>
  <c r="S30" i="7"/>
  <c r="K45" i="7"/>
  <c r="L76" i="7"/>
  <c r="P81" i="7"/>
  <c r="AP79" i="7"/>
  <c r="J45" i="7"/>
  <c r="K47" i="7"/>
  <c r="L78" i="7"/>
  <c r="O20" i="7"/>
  <c r="N16" i="7"/>
  <c r="M58" i="7"/>
  <c r="M31" i="7"/>
  <c r="N31" i="7" s="1"/>
  <c r="O31" i="7" s="1"/>
  <c r="P31" i="7" s="1"/>
  <c r="Q31" i="7" s="1"/>
  <c r="R31" i="7" s="1"/>
  <c r="S31" i="7" s="1"/>
  <c r="T31" i="7" s="1"/>
  <c r="U31" i="7" s="1"/>
  <c r="V31" i="7" s="1"/>
  <c r="W31" i="7" s="1"/>
  <c r="X31" i="7" s="1"/>
  <c r="Y31" i="7" s="1"/>
  <c r="Z31" i="7" s="1"/>
  <c r="AA31" i="7" s="1"/>
  <c r="AB31" i="7" s="1"/>
  <c r="AC31" i="7" s="1"/>
  <c r="AD31" i="7" s="1"/>
  <c r="AE31" i="7" s="1"/>
  <c r="AF31" i="7" s="1"/>
  <c r="AG31" i="7" s="1"/>
  <c r="AH31" i="7" s="1"/>
  <c r="AI31" i="7" s="1"/>
  <c r="AJ31" i="7" s="1"/>
  <c r="AK31" i="7" s="1"/>
  <c r="AL31" i="7" s="1"/>
  <c r="L33" i="7"/>
  <c r="L58" i="7"/>
  <c r="N21" i="7"/>
  <c r="O23" i="7"/>
  <c r="N48" i="7"/>
  <c r="M33" i="7"/>
  <c r="O22" i="7"/>
  <c r="K33" i="7"/>
  <c r="J17" i="7"/>
  <c r="K13" i="7"/>
  <c r="AP68" i="11" l="1"/>
  <c r="AQ68" i="11"/>
  <c r="M14" i="11"/>
  <c r="L61" i="11"/>
  <c r="L46" i="7"/>
  <c r="M77" i="7"/>
  <c r="M56" i="7"/>
  <c r="N87" i="7"/>
  <c r="L65" i="11"/>
  <c r="M31" i="11"/>
  <c r="N11" i="11"/>
  <c r="M17" i="11"/>
  <c r="N32" i="11"/>
  <c r="M66" i="11"/>
  <c r="AP68" i="15"/>
  <c r="AQ68" i="15"/>
  <c r="N33" i="11"/>
  <c r="M67" i="11"/>
  <c r="N12" i="5"/>
  <c r="O16" i="5"/>
  <c r="N58" i="5"/>
  <c r="CD15" i="2"/>
  <c r="K48" i="5"/>
  <c r="L79" i="5"/>
  <c r="AL31" i="16"/>
  <c r="AK65" i="16"/>
  <c r="L21" i="6"/>
  <c r="K46" i="6"/>
  <c r="Z51" i="6"/>
  <c r="AA82" i="6"/>
  <c r="AA51" i="6" s="1"/>
  <c r="AJ99" i="12"/>
  <c r="AK84" i="12"/>
  <c r="AK84" i="13"/>
  <c r="AJ99" i="13"/>
  <c r="P23" i="7"/>
  <c r="O48" i="7"/>
  <c r="P50" i="7"/>
  <c r="Q81" i="7"/>
  <c r="X15" i="7"/>
  <c r="AM31" i="11"/>
  <c r="AM65" i="11" s="1"/>
  <c r="AL65" i="11"/>
  <c r="O62" i="15"/>
  <c r="P27" i="15"/>
  <c r="N83" i="5"/>
  <c r="O83" i="5" s="1"/>
  <c r="P83" i="5" s="1"/>
  <c r="Q83" i="5" s="1"/>
  <c r="R83" i="5" s="1"/>
  <c r="S83" i="5" s="1"/>
  <c r="T83" i="5" s="1"/>
  <c r="U83" i="5" s="1"/>
  <c r="V83" i="5" s="1"/>
  <c r="W83" i="5" s="1"/>
  <c r="X83" i="5" s="1"/>
  <c r="Y83" i="5" s="1"/>
  <c r="Z83" i="5" s="1"/>
  <c r="AA83" i="5" s="1"/>
  <c r="AB83" i="5" s="1"/>
  <c r="AC83" i="5" s="1"/>
  <c r="AD83" i="5" s="1"/>
  <c r="AE83" i="5" s="1"/>
  <c r="AF83" i="5" s="1"/>
  <c r="AG83" i="5" s="1"/>
  <c r="AH83" i="5" s="1"/>
  <c r="AI83" i="5" s="1"/>
  <c r="AJ83" i="5" s="1"/>
  <c r="AK83" i="5" s="1"/>
  <c r="AL83" i="5" s="1"/>
  <c r="AM83" i="5" s="1"/>
  <c r="AO83" i="5"/>
  <c r="AB43" i="4"/>
  <c r="AC19" i="4"/>
  <c r="M12" i="17"/>
  <c r="L59" i="17"/>
  <c r="BS57" i="2"/>
  <c r="BY57" i="2"/>
  <c r="S15" i="16"/>
  <c r="AH35" i="2"/>
  <c r="AH76" i="2"/>
  <c r="M59" i="8"/>
  <c r="AO148" i="9"/>
  <c r="AP42" i="9" s="1"/>
  <c r="AP48" i="9" s="1"/>
  <c r="AP117" i="9" s="1"/>
  <c r="N33" i="14"/>
  <c r="M67" i="14"/>
  <c r="L59" i="14"/>
  <c r="M12" i="14"/>
  <c r="AF20" i="13"/>
  <c r="AK87" i="13"/>
  <c r="M99" i="12"/>
  <c r="M31" i="8"/>
  <c r="L58" i="8"/>
  <c r="L34" i="8"/>
  <c r="L59" i="12"/>
  <c r="M12" i="12"/>
  <c r="L55" i="12"/>
  <c r="M28" i="12"/>
  <c r="AH20" i="14"/>
  <c r="N20" i="13"/>
  <c r="M53" i="13"/>
  <c r="N90" i="8"/>
  <c r="M54" i="8"/>
  <c r="AA14" i="14"/>
  <c r="AA61" i="14" s="1"/>
  <c r="Z61" i="14"/>
  <c r="L21" i="14"/>
  <c r="K54" i="14"/>
  <c r="K69" i="14" s="1"/>
  <c r="K81" i="14" s="1"/>
  <c r="N20" i="12"/>
  <c r="M53" i="12"/>
  <c r="AO31" i="7"/>
  <c r="O16" i="7"/>
  <c r="N58" i="7"/>
  <c r="T30" i="7"/>
  <c r="P32" i="7"/>
  <c r="T12" i="11"/>
  <c r="S59" i="11"/>
  <c r="K53" i="7"/>
  <c r="L84" i="7"/>
  <c r="U14" i="11"/>
  <c r="T61" i="11"/>
  <c r="R13" i="11"/>
  <c r="Q60" i="11"/>
  <c r="AJ99" i="11"/>
  <c r="AJ23" i="11"/>
  <c r="AI56" i="11"/>
  <c r="M33" i="15"/>
  <c r="L67" i="15"/>
  <c r="N31" i="15"/>
  <c r="M65" i="15"/>
  <c r="AL20" i="15"/>
  <c r="AK53" i="15"/>
  <c r="J61" i="5"/>
  <c r="J73" i="5" s="1"/>
  <c r="L17" i="5"/>
  <c r="M10" i="5"/>
  <c r="L49" i="5"/>
  <c r="AO90" i="15"/>
  <c r="AK99" i="15"/>
  <c r="AP83" i="5"/>
  <c r="AO22" i="15"/>
  <c r="M31" i="5"/>
  <c r="L58" i="5"/>
  <c r="L76" i="5"/>
  <c r="K91" i="5"/>
  <c r="AO80" i="5"/>
  <c r="L14" i="17"/>
  <c r="K61" i="17"/>
  <c r="AP98" i="17"/>
  <c r="J69" i="17"/>
  <c r="J81" i="17" s="1"/>
  <c r="AP88" i="17"/>
  <c r="BS15" i="2"/>
  <c r="P81" i="5"/>
  <c r="AO81" i="5" s="1"/>
  <c r="AP81" i="5"/>
  <c r="N15" i="5"/>
  <c r="M57" i="5"/>
  <c r="AP22" i="17"/>
  <c r="AF11" i="17"/>
  <c r="X43" i="4"/>
  <c r="K46" i="4"/>
  <c r="L22" i="4"/>
  <c r="AO163" i="17"/>
  <c r="AP43" i="17" s="1"/>
  <c r="M30" i="16"/>
  <c r="L64" i="16"/>
  <c r="AT18" i="2"/>
  <c r="AT59" i="2"/>
  <c r="O57" i="16"/>
  <c r="P10" i="16"/>
  <c r="Z14" i="16"/>
  <c r="Y61" i="16"/>
  <c r="AE11" i="16"/>
  <c r="AD55" i="16"/>
  <c r="AF20" i="10"/>
  <c r="L28" i="10"/>
  <c r="K34" i="10"/>
  <c r="J69" i="16"/>
  <c r="J81" i="16" s="1"/>
  <c r="L23" i="6"/>
  <c r="K48" i="6"/>
  <c r="K54" i="10"/>
  <c r="L11" i="10"/>
  <c r="N14" i="9"/>
  <c r="M60" i="9"/>
  <c r="O65" i="9"/>
  <c r="P32" i="9"/>
  <c r="AO92" i="9"/>
  <c r="L15" i="6"/>
  <c r="K17" i="6"/>
  <c r="K57" i="6"/>
  <c r="AJ98" i="10"/>
  <c r="AK58" i="10"/>
  <c r="AL89" i="10"/>
  <c r="L47" i="8"/>
  <c r="M84" i="6"/>
  <c r="L53" i="6"/>
  <c r="K55" i="14"/>
  <c r="L11" i="14"/>
  <c r="K17" i="14"/>
  <c r="AA50" i="6"/>
  <c r="AB81" i="6"/>
  <c r="S84" i="8"/>
  <c r="AO147" i="13"/>
  <c r="N11" i="16"/>
  <c r="M55" i="16"/>
  <c r="M66" i="9"/>
  <c r="N33" i="9"/>
  <c r="L61" i="14"/>
  <c r="M14" i="14"/>
  <c r="M64" i="13"/>
  <c r="N30" i="13"/>
  <c r="L14" i="13"/>
  <c r="K61" i="13"/>
  <c r="M55" i="8"/>
  <c r="N91" i="8"/>
  <c r="AL98" i="13"/>
  <c r="AK63" i="12"/>
  <c r="AL94" i="12"/>
  <c r="L32" i="12"/>
  <c r="K66" i="12"/>
  <c r="AG61" i="15"/>
  <c r="AH14" i="15"/>
  <c r="R23" i="12"/>
  <c r="Q56" i="12"/>
  <c r="T32" i="13"/>
  <c r="S66" i="13"/>
  <c r="AM30" i="14"/>
  <c r="AM64" i="14" s="1"/>
  <c r="AL64" i="14"/>
  <c r="N99" i="9"/>
  <c r="O84" i="9"/>
  <c r="M46" i="8"/>
  <c r="M34" i="8"/>
  <c r="N20" i="8"/>
  <c r="K51" i="6"/>
  <c r="L82" i="6"/>
  <c r="M14" i="12"/>
  <c r="L61" i="12"/>
  <c r="M13" i="17"/>
  <c r="L60" i="17"/>
  <c r="P33" i="10"/>
  <c r="O66" i="10"/>
  <c r="AO94" i="16"/>
  <c r="AJ12" i="16"/>
  <c r="AI59" i="16"/>
  <c r="Q23" i="16"/>
  <c r="P56" i="16"/>
  <c r="AO90" i="9"/>
  <c r="T81" i="6"/>
  <c r="S50" i="6"/>
  <c r="O14" i="10"/>
  <c r="N60" i="10"/>
  <c r="M85" i="6"/>
  <c r="L54" i="6"/>
  <c r="AK98" i="10"/>
  <c r="AL83" i="10"/>
  <c r="P15" i="8"/>
  <c r="N21" i="8"/>
  <c r="M47" i="8"/>
  <c r="AP42" i="14"/>
  <c r="M32" i="6"/>
  <c r="L59" i="6"/>
  <c r="K55" i="6"/>
  <c r="L86" i="6"/>
  <c r="AJ99" i="14"/>
  <c r="O65" i="14"/>
  <c r="P15" i="14"/>
  <c r="L23" i="14"/>
  <c r="K56" i="14"/>
  <c r="T84" i="13"/>
  <c r="S99" i="13"/>
  <c r="L54" i="9"/>
  <c r="M11" i="9"/>
  <c r="L17" i="9"/>
  <c r="U14" i="12"/>
  <c r="T61" i="12"/>
  <c r="L21" i="13"/>
  <c r="K34" i="13"/>
  <c r="K54" i="13"/>
  <c r="K34" i="14"/>
  <c r="AP94" i="13"/>
  <c r="N92" i="8"/>
  <c r="M56" i="8"/>
  <c r="AP85" i="14"/>
  <c r="N20" i="9"/>
  <c r="M52" i="9"/>
  <c r="AI61" i="12"/>
  <c r="AJ14" i="12"/>
  <c r="AE20" i="12"/>
  <c r="P21" i="12"/>
  <c r="O54" i="12"/>
  <c r="N13" i="13"/>
  <c r="M60" i="13"/>
  <c r="M76" i="7"/>
  <c r="S10" i="11"/>
  <c r="R57" i="11"/>
  <c r="AP49" i="11"/>
  <c r="AP117" i="11" s="1"/>
  <c r="N84" i="11"/>
  <c r="M99" i="11"/>
  <c r="L27" i="5"/>
  <c r="K54" i="5"/>
  <c r="U20" i="17"/>
  <c r="BS16" i="2"/>
  <c r="Y17" i="2"/>
  <c r="CB16" i="2"/>
  <c r="CD16" i="2" s="1"/>
  <c r="CC16" i="2"/>
  <c r="BR16" i="2"/>
  <c r="M19" i="4"/>
  <c r="L43" i="4"/>
  <c r="L31" i="4"/>
  <c r="O56" i="4"/>
  <c r="P30" i="4"/>
  <c r="L20" i="4"/>
  <c r="K44" i="4"/>
  <c r="K31" i="4"/>
  <c r="N12" i="4"/>
  <c r="M49" i="4"/>
  <c r="CF15" i="2"/>
  <c r="AJ62" i="9"/>
  <c r="AK94" i="9"/>
  <c r="Q10" i="13"/>
  <c r="P57" i="13"/>
  <c r="L13" i="7"/>
  <c r="K17" i="7"/>
  <c r="K52" i="7"/>
  <c r="K61" i="7" s="1"/>
  <c r="K73" i="7" s="1"/>
  <c r="M90" i="7"/>
  <c r="L59" i="7"/>
  <c r="L28" i="11"/>
  <c r="K55" i="11"/>
  <c r="K51" i="5"/>
  <c r="L24" i="5"/>
  <c r="L23" i="17"/>
  <c r="K56" i="17"/>
  <c r="AB58" i="2"/>
  <c r="AB17" i="2"/>
  <c r="CE16" i="2"/>
  <c r="M30" i="17"/>
  <c r="L64" i="17"/>
  <c r="L52" i="10"/>
  <c r="M20" i="10"/>
  <c r="L34" i="10"/>
  <c r="L13" i="16"/>
  <c r="K60" i="16"/>
  <c r="L22" i="6"/>
  <c r="K47" i="6"/>
  <c r="AP92" i="9"/>
  <c r="L52" i="6"/>
  <c r="M83" i="6"/>
  <c r="L62" i="8"/>
  <c r="L28" i="5"/>
  <c r="K55" i="5"/>
  <c r="AP95" i="11"/>
  <c r="AG12" i="17"/>
  <c r="AF59" i="17"/>
  <c r="AW18" i="2"/>
  <c r="AW59" i="2"/>
  <c r="M31" i="16"/>
  <c r="L45" i="4"/>
  <c r="M21" i="4"/>
  <c r="L45" i="7"/>
  <c r="O21" i="7"/>
  <c r="N51" i="7"/>
  <c r="O82" i="7"/>
  <c r="AP89" i="7"/>
  <c r="AP22" i="11"/>
  <c r="N23" i="11"/>
  <c r="M56" i="11"/>
  <c r="O10" i="15"/>
  <c r="N57" i="15"/>
  <c r="Q30" i="15"/>
  <c r="P64" i="15"/>
  <c r="O11" i="5"/>
  <c r="N50" i="5"/>
  <c r="AO25" i="5"/>
  <c r="AO95" i="11"/>
  <c r="AP85" i="15"/>
  <c r="L11" i="17"/>
  <c r="K17" i="17"/>
  <c r="K55" i="17"/>
  <c r="O57" i="7"/>
  <c r="P88" i="7"/>
  <c r="AO16" i="17"/>
  <c r="AO171" i="17"/>
  <c r="AP127" i="17" s="1"/>
  <c r="AP42" i="17"/>
  <c r="AP49" i="17" s="1"/>
  <c r="AP122" i="17" s="1"/>
  <c r="M14" i="4"/>
  <c r="L54" i="4"/>
  <c r="M65" i="17"/>
  <c r="L32" i="17"/>
  <c r="K66" i="17"/>
  <c r="X23" i="5"/>
  <c r="X22" i="4"/>
  <c r="W46" i="4"/>
  <c r="AP85" i="5"/>
  <c r="AK95" i="17"/>
  <c r="AB20" i="17"/>
  <c r="CC56" i="2"/>
  <c r="AP87" i="17"/>
  <c r="K17" i="16"/>
  <c r="K55" i="15"/>
  <c r="N84" i="16"/>
  <c r="M99" i="16"/>
  <c r="P30" i="10"/>
  <c r="O63" i="10"/>
  <c r="O20" i="16"/>
  <c r="N53" i="16"/>
  <c r="AL62" i="10"/>
  <c r="AM93" i="10"/>
  <c r="AO93" i="10"/>
  <c r="AF55" i="10"/>
  <c r="AG23" i="10"/>
  <c r="N31" i="9"/>
  <c r="M64" i="9"/>
  <c r="J61" i="6"/>
  <c r="J73" i="6" s="1"/>
  <c r="AP84" i="10"/>
  <c r="M13" i="8"/>
  <c r="L53" i="8"/>
  <c r="J62" i="8"/>
  <c r="J74" i="8" s="1"/>
  <c r="AO163" i="14"/>
  <c r="AP43" i="14" s="1"/>
  <c r="AP83" i="8"/>
  <c r="AB12" i="14"/>
  <c r="AB59" i="14" s="1"/>
  <c r="AA59" i="14"/>
  <c r="O64" i="14"/>
  <c r="P30" i="14"/>
  <c r="N84" i="14"/>
  <c r="M99" i="14"/>
  <c r="J69" i="13"/>
  <c r="J81" i="13" s="1"/>
  <c r="L23" i="13"/>
  <c r="K56" i="13"/>
  <c r="N11" i="8"/>
  <c r="M17" i="8"/>
  <c r="M48" i="8"/>
  <c r="AE14" i="13"/>
  <c r="AD61" i="13"/>
  <c r="AF56" i="14"/>
  <c r="AG23" i="14"/>
  <c r="AK98" i="12"/>
  <c r="AL98" i="12" s="1"/>
  <c r="AM98" i="12" s="1"/>
  <c r="M20" i="14"/>
  <c r="L53" i="14"/>
  <c r="O59" i="13"/>
  <c r="P12" i="13"/>
  <c r="AO94" i="13"/>
  <c r="Z14" i="13"/>
  <c r="Y61" i="13"/>
  <c r="P20" i="7"/>
  <c r="O33" i="7"/>
  <c r="R49" i="7"/>
  <c r="S80" i="7"/>
  <c r="K55" i="7"/>
  <c r="L86" i="7"/>
  <c r="AL31" i="15"/>
  <c r="AK65" i="15"/>
  <c r="N21" i="15"/>
  <c r="M54" i="15"/>
  <c r="K48" i="4"/>
  <c r="L11" i="4"/>
  <c r="L33" i="16"/>
  <c r="K67" i="16"/>
  <c r="K69" i="16" s="1"/>
  <c r="K81" i="16" s="1"/>
  <c r="AN18" i="2"/>
  <c r="AN59" i="2"/>
  <c r="L32" i="5"/>
  <c r="K59" i="5"/>
  <c r="O84" i="17"/>
  <c r="N99" i="17"/>
  <c r="R25" i="4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Q83" i="10"/>
  <c r="P98" i="10"/>
  <c r="AF23" i="9"/>
  <c r="AE55" i="9"/>
  <c r="N23" i="8"/>
  <c r="M49" i="8"/>
  <c r="P11" i="12"/>
  <c r="AK97" i="11"/>
  <c r="AL97" i="11" s="1"/>
  <c r="AM97" i="11" s="1"/>
  <c r="AK89" i="15"/>
  <c r="AL89" i="15" s="1"/>
  <c r="AM89" i="15" s="1"/>
  <c r="AO89" i="15"/>
  <c r="AP22" i="15"/>
  <c r="BC20" i="2"/>
  <c r="BC61" i="2"/>
  <c r="L10" i="10"/>
  <c r="K56" i="10"/>
  <c r="K17" i="10"/>
  <c r="L65" i="16"/>
  <c r="M15" i="16"/>
  <c r="K91" i="6"/>
  <c r="Z23" i="6"/>
  <c r="L54" i="7"/>
  <c r="M85" i="7"/>
  <c r="T16" i="11"/>
  <c r="S62" i="11"/>
  <c r="AJ64" i="11"/>
  <c r="L21" i="11"/>
  <c r="K54" i="11"/>
  <c r="AF23" i="15"/>
  <c r="AE56" i="15"/>
  <c r="AO157" i="11"/>
  <c r="O99" i="15"/>
  <c r="P84" i="15"/>
  <c r="L46" i="5"/>
  <c r="M21" i="5"/>
  <c r="AO85" i="15"/>
  <c r="AO98" i="17"/>
  <c r="N26" i="4"/>
  <c r="M51" i="4"/>
  <c r="AL31" i="17"/>
  <c r="AK65" i="17"/>
  <c r="AP31" i="7"/>
  <c r="N33" i="7"/>
  <c r="J61" i="7"/>
  <c r="J73" i="7" s="1"/>
  <c r="L20" i="11"/>
  <c r="K34" i="11"/>
  <c r="K53" i="11"/>
  <c r="L13" i="15"/>
  <c r="L17" i="15" s="1"/>
  <c r="K60" i="15"/>
  <c r="AK14" i="11"/>
  <c r="AJ61" i="11"/>
  <c r="AK64" i="11"/>
  <c r="AF59" i="15"/>
  <c r="AG12" i="15"/>
  <c r="AK94" i="11"/>
  <c r="AJ63" i="11"/>
  <c r="AM89" i="11"/>
  <c r="L26" i="5"/>
  <c r="K53" i="5"/>
  <c r="M20" i="5"/>
  <c r="L56" i="15"/>
  <c r="M23" i="15"/>
  <c r="AP90" i="5"/>
  <c r="P14" i="5"/>
  <c r="K52" i="5"/>
  <c r="AK94" i="17"/>
  <c r="AJ63" i="17"/>
  <c r="L21" i="17"/>
  <c r="K54" i="17"/>
  <c r="L20" i="17"/>
  <c r="K53" i="17"/>
  <c r="K34" i="17"/>
  <c r="AP77" i="5"/>
  <c r="N65" i="17"/>
  <c r="AP82" i="5"/>
  <c r="I81" i="17"/>
  <c r="AI23" i="17"/>
  <c r="AH56" i="17"/>
  <c r="M27" i="4"/>
  <c r="L52" i="4"/>
  <c r="U15" i="17"/>
  <c r="AG14" i="17"/>
  <c r="AF61" i="17"/>
  <c r="D135" i="2"/>
  <c r="M10" i="4"/>
  <c r="L47" i="4"/>
  <c r="L62" i="16"/>
  <c r="M27" i="16"/>
  <c r="AO87" i="16"/>
  <c r="AO24" i="4"/>
  <c r="M11" i="15"/>
  <c r="L55" i="15"/>
  <c r="AE61" i="16"/>
  <c r="AF14" i="16"/>
  <c r="AK89" i="9"/>
  <c r="AP42" i="16"/>
  <c r="AK61" i="10"/>
  <c r="AL92" i="10"/>
  <c r="AL84" i="16"/>
  <c r="AL99" i="16" s="1"/>
  <c r="AK99" i="16"/>
  <c r="L56" i="6"/>
  <c r="M87" i="6"/>
  <c r="S49" i="6"/>
  <c r="T80" i="6"/>
  <c r="L60" i="8"/>
  <c r="M33" i="8"/>
  <c r="L53" i="9"/>
  <c r="M21" i="9"/>
  <c r="L59" i="8"/>
  <c r="AK87" i="9"/>
  <c r="AJ99" i="9"/>
  <c r="N93" i="8"/>
  <c r="M57" i="8"/>
  <c r="K97" i="8"/>
  <c r="AO83" i="8"/>
  <c r="L22" i="14"/>
  <c r="L34" i="14" s="1"/>
  <c r="M86" i="8"/>
  <c r="L50" i="8"/>
  <c r="O60" i="14"/>
  <c r="P13" i="14"/>
  <c r="M56" i="9"/>
  <c r="N10" i="9"/>
  <c r="AO171" i="13"/>
  <c r="AP127" i="13" s="1"/>
  <c r="AP42" i="13"/>
  <c r="AP49" i="13" s="1"/>
  <c r="AP122" i="13" s="1"/>
  <c r="N82" i="8"/>
  <c r="M97" i="8"/>
  <c r="R32" i="14"/>
  <c r="Q66" i="14"/>
  <c r="V79" i="6"/>
  <c r="U48" i="6"/>
  <c r="AM99" i="14"/>
  <c r="L33" i="13"/>
  <c r="K67" i="13"/>
  <c r="L17" i="12"/>
  <c r="AO163" i="13"/>
  <c r="AP43" i="13" s="1"/>
  <c r="AP97" i="14"/>
  <c r="Q171" i="13"/>
  <c r="AP95" i="14"/>
  <c r="N11" i="13"/>
  <c r="M55" i="13"/>
  <c r="O10" i="12"/>
  <c r="N57" i="12"/>
  <c r="N64" i="12"/>
  <c r="O30" i="12"/>
  <c r="M33" i="12"/>
  <c r="L67" i="12"/>
  <c r="AL64" i="13"/>
  <c r="AM30" i="13"/>
  <c r="AM64" i="13" s="1"/>
  <c r="AO97" i="14"/>
  <c r="V16" i="13"/>
  <c r="U62" i="13"/>
  <c r="AP86" i="12"/>
  <c r="AO95" i="14"/>
  <c r="AG59" i="14"/>
  <c r="AH12" i="14"/>
  <c r="K69" i="12"/>
  <c r="K81" i="12" s="1"/>
  <c r="AK99" i="14"/>
  <c r="N65" i="13"/>
  <c r="AL65" i="13"/>
  <c r="AM31" i="13"/>
  <c r="AM65" i="13" s="1"/>
  <c r="AO171" i="12"/>
  <c r="AP127" i="12" s="1"/>
  <c r="P22" i="7"/>
  <c r="AM30" i="11"/>
  <c r="AM64" i="11" s="1"/>
  <c r="AL64" i="11"/>
  <c r="L14" i="15"/>
  <c r="K61" i="15"/>
  <c r="V32" i="15"/>
  <c r="U66" i="15"/>
  <c r="K34" i="15"/>
  <c r="N59" i="15"/>
  <c r="O12" i="15"/>
  <c r="L29" i="5"/>
  <c r="K56" i="5"/>
  <c r="K33" i="5"/>
  <c r="U20" i="15"/>
  <c r="AM30" i="15"/>
  <c r="AM64" i="15" s="1"/>
  <c r="AL64" i="15"/>
  <c r="O27" i="17"/>
  <c r="N62" i="17"/>
  <c r="P31" i="17"/>
  <c r="O65" i="17"/>
  <c r="AK89" i="17"/>
  <c r="AL89" i="17" s="1"/>
  <c r="AM89" i="17" s="1"/>
  <c r="AP89" i="17"/>
  <c r="AG51" i="4"/>
  <c r="AH26" i="4"/>
  <c r="L15" i="4"/>
  <c r="K55" i="4"/>
  <c r="O10" i="17"/>
  <c r="N57" i="17"/>
  <c r="O33" i="17"/>
  <c r="N67" i="17"/>
  <c r="AJ99" i="17"/>
  <c r="M14" i="16"/>
  <c r="L61" i="16"/>
  <c r="AH20" i="16"/>
  <c r="R32" i="10"/>
  <c r="Q65" i="10"/>
  <c r="AK93" i="9"/>
  <c r="AJ61" i="9"/>
  <c r="K50" i="4"/>
  <c r="L13" i="4"/>
  <c r="AE56" i="16"/>
  <c r="AF23" i="16"/>
  <c r="AP67" i="9"/>
  <c r="AQ67" i="9"/>
  <c r="M55" i="10"/>
  <c r="N23" i="10"/>
  <c r="O23" i="10" s="1"/>
  <c r="P23" i="10" s="1"/>
  <c r="K60" i="8"/>
  <c r="K62" i="8" s="1"/>
  <c r="K74" i="8" s="1"/>
  <c r="K68" i="9"/>
  <c r="K80" i="9" s="1"/>
  <c r="J69" i="14"/>
  <c r="J81" i="14" s="1"/>
  <c r="AP96" i="8"/>
  <c r="S76" i="6"/>
  <c r="L52" i="8"/>
  <c r="M88" i="8"/>
  <c r="L97" i="8"/>
  <c r="M15" i="12"/>
  <c r="L65" i="12"/>
  <c r="N59" i="8"/>
  <c r="AF14" i="14"/>
  <c r="AE61" i="14"/>
  <c r="AG23" i="13"/>
  <c r="AF56" i="13"/>
  <c r="L47" i="7"/>
  <c r="M78" i="7"/>
  <c r="O15" i="11"/>
  <c r="N30" i="11"/>
  <c r="M64" i="11"/>
  <c r="L17" i="11"/>
  <c r="AK90" i="11"/>
  <c r="AO28" i="15"/>
  <c r="AK94" i="15"/>
  <c r="AJ63" i="15"/>
  <c r="M20" i="15"/>
  <c r="L34" i="15"/>
  <c r="L53" i="15"/>
  <c r="L47" i="5"/>
  <c r="AP42" i="15"/>
  <c r="AP49" i="15" s="1"/>
  <c r="AP122" i="15" s="1"/>
  <c r="AO171" i="15"/>
  <c r="AP127" i="15" s="1"/>
  <c r="AP16" i="15"/>
  <c r="O22" i="5"/>
  <c r="N47" i="5"/>
  <c r="M13" i="5"/>
  <c r="L52" i="5"/>
  <c r="U14" i="15"/>
  <c r="U61" i="15" s="1"/>
  <c r="T61" i="15"/>
  <c r="AP84" i="5"/>
  <c r="AK91" i="17"/>
  <c r="N23" i="5"/>
  <c r="AP78" i="5"/>
  <c r="AP87" i="5"/>
  <c r="L28" i="4"/>
  <c r="K53" i="4"/>
  <c r="I70" i="4"/>
  <c r="U15" i="15"/>
  <c r="AM97" i="17"/>
  <c r="AL66" i="17"/>
  <c r="AK58" i="2"/>
  <c r="AK17" i="2"/>
  <c r="L32" i="16"/>
  <c r="K66" i="16"/>
  <c r="AB28" i="17"/>
  <c r="AA55" i="17"/>
  <c r="BZ57" i="2"/>
  <c r="AP94" i="16"/>
  <c r="L59" i="16"/>
  <c r="M12" i="16"/>
  <c r="N54" i="16"/>
  <c r="O21" i="16"/>
  <c r="AP96" i="17"/>
  <c r="M13" i="10"/>
  <c r="L59" i="10"/>
  <c r="AJ58" i="9"/>
  <c r="AQ58" i="9" s="1"/>
  <c r="AO58" i="9" s="1"/>
  <c r="AP58" i="9" s="1"/>
  <c r="AP90" i="9"/>
  <c r="I80" i="10"/>
  <c r="K45" i="6"/>
  <c r="K33" i="6"/>
  <c r="L20" i="6"/>
  <c r="N31" i="10"/>
  <c r="M64" i="10"/>
  <c r="AP87" i="16"/>
  <c r="J68" i="10"/>
  <c r="J80" i="10" s="1"/>
  <c r="AP22" i="9"/>
  <c r="L16" i="6"/>
  <c r="K58" i="6"/>
  <c r="L55" i="9"/>
  <c r="M23" i="9"/>
  <c r="AO163" i="16"/>
  <c r="AP43" i="16" s="1"/>
  <c r="AP96" i="9"/>
  <c r="M53" i="10"/>
  <c r="N21" i="10"/>
  <c r="AA49" i="6"/>
  <c r="AB80" i="6"/>
  <c r="AP32" i="8"/>
  <c r="M59" i="9"/>
  <c r="N13" i="9"/>
  <c r="AO95" i="16"/>
  <c r="O57" i="14"/>
  <c r="P10" i="14"/>
  <c r="AO96" i="8"/>
  <c r="AP94" i="14"/>
  <c r="L22" i="13"/>
  <c r="Z62" i="12"/>
  <c r="AA16" i="12"/>
  <c r="O84" i="12"/>
  <c r="N99" i="12"/>
  <c r="M60" i="12"/>
  <c r="N13" i="12"/>
  <c r="P16" i="8"/>
  <c r="O59" i="8"/>
  <c r="O78" i="6"/>
  <c r="AK93" i="13"/>
  <c r="AL93" i="13" s="1"/>
  <c r="AM93" i="13" s="1"/>
  <c r="AP93" i="13"/>
  <c r="AM95" i="9"/>
  <c r="AL63" i="9"/>
  <c r="AP95" i="9"/>
  <c r="AI56" i="12"/>
  <c r="AJ23" i="12"/>
  <c r="AO86" i="12"/>
  <c r="K34" i="12"/>
  <c r="AL99" i="14"/>
  <c r="P15" i="13"/>
  <c r="O65" i="13"/>
  <c r="AP49" i="12"/>
  <c r="AP122" i="12" s="1"/>
  <c r="M17" i="16" l="1"/>
  <c r="AQ62" i="10"/>
  <c r="AO62" i="10" s="1"/>
  <c r="AP62" i="10" s="1"/>
  <c r="L69" i="12"/>
  <c r="L81" i="12" s="1"/>
  <c r="AO84" i="8"/>
  <c r="P30" i="12"/>
  <c r="O64" i="12"/>
  <c r="M53" i="9"/>
  <c r="N21" i="9"/>
  <c r="AG23" i="15"/>
  <c r="AF56" i="15"/>
  <c r="Q20" i="7"/>
  <c r="O84" i="14"/>
  <c r="N99" i="14"/>
  <c r="P10" i="15"/>
  <c r="O57" i="15"/>
  <c r="AW60" i="2"/>
  <c r="AW19" i="2"/>
  <c r="N90" i="7"/>
  <c r="M59" i="7"/>
  <c r="AC81" i="6"/>
  <c r="AB50" i="6"/>
  <c r="N11" i="9"/>
  <c r="M54" i="9"/>
  <c r="AL98" i="10"/>
  <c r="L61" i="13"/>
  <c r="M14" i="13"/>
  <c r="L17" i="13"/>
  <c r="AL84" i="13"/>
  <c r="AL99" i="13" s="1"/>
  <c r="AK99" i="13"/>
  <c r="AK99" i="12"/>
  <c r="AL84" i="12"/>
  <c r="AL99" i="12" s="1"/>
  <c r="N60" i="12"/>
  <c r="O13" i="12"/>
  <c r="AC80" i="6"/>
  <c r="AB49" i="6"/>
  <c r="L33" i="6"/>
  <c r="M20" i="6"/>
  <c r="L45" i="6"/>
  <c r="N13" i="10"/>
  <c r="M59" i="10"/>
  <c r="AK59" i="2"/>
  <c r="AK18" i="2"/>
  <c r="O47" i="5"/>
  <c r="P22" i="5"/>
  <c r="AK61" i="9"/>
  <c r="AL93" i="9"/>
  <c r="P10" i="17"/>
  <c r="O57" i="17"/>
  <c r="P65" i="17"/>
  <c r="Q31" i="17"/>
  <c r="P12" i="15"/>
  <c r="O59" i="15"/>
  <c r="L68" i="9"/>
  <c r="L80" i="9" s="1"/>
  <c r="M33" i="13"/>
  <c r="L67" i="13"/>
  <c r="AO171" i="16"/>
  <c r="AP127" i="16" s="1"/>
  <c r="AH14" i="17"/>
  <c r="AG61" i="17"/>
  <c r="M26" i="5"/>
  <c r="L53" i="5"/>
  <c r="AG59" i="15"/>
  <c r="AH12" i="15"/>
  <c r="M21" i="11"/>
  <c r="L54" i="11"/>
  <c r="BC21" i="2"/>
  <c r="BC62" i="2"/>
  <c r="AP97" i="11"/>
  <c r="M11" i="4"/>
  <c r="L48" i="4"/>
  <c r="AO98" i="12"/>
  <c r="Q30" i="10"/>
  <c r="P63" i="10"/>
  <c r="AK64" i="17"/>
  <c r="AL95" i="17"/>
  <c r="L66" i="17"/>
  <c r="M32" i="17"/>
  <c r="P57" i="7"/>
  <c r="Q88" i="7"/>
  <c r="O23" i="11"/>
  <c r="P23" i="11" s="1"/>
  <c r="M52" i="6"/>
  <c r="N83" i="6"/>
  <c r="M13" i="16"/>
  <c r="L60" i="16"/>
  <c r="L69" i="16" s="1"/>
  <c r="L81" i="16" s="1"/>
  <c r="L17" i="16"/>
  <c r="AB18" i="2"/>
  <c r="AB59" i="2"/>
  <c r="CE17" i="2"/>
  <c r="L44" i="4"/>
  <c r="M20" i="4"/>
  <c r="Q21" i="12"/>
  <c r="P54" i="12"/>
  <c r="O20" i="9"/>
  <c r="N52" i="9"/>
  <c r="N14" i="12"/>
  <c r="M61" i="12"/>
  <c r="U32" i="13"/>
  <c r="T66" i="13"/>
  <c r="M32" i="12"/>
  <c r="L66" i="12"/>
  <c r="L34" i="12"/>
  <c r="O30" i="13"/>
  <c r="N64" i="13"/>
  <c r="L17" i="14"/>
  <c r="L55" i="14"/>
  <c r="M11" i="14"/>
  <c r="AG11" i="17"/>
  <c r="D99" i="2"/>
  <c r="AL53" i="15"/>
  <c r="AJ56" i="11"/>
  <c r="AK23" i="11"/>
  <c r="L53" i="7"/>
  <c r="M84" i="7"/>
  <c r="O20" i="12"/>
  <c r="N53" i="12"/>
  <c r="N28" i="12"/>
  <c r="M55" i="12"/>
  <c r="M59" i="14"/>
  <c r="N12" i="14"/>
  <c r="Y15" i="7"/>
  <c r="AL65" i="16"/>
  <c r="AM31" i="16"/>
  <c r="AM65" i="16" s="1"/>
  <c r="O12" i="5"/>
  <c r="N77" i="7"/>
  <c r="M46" i="7"/>
  <c r="L51" i="5"/>
  <c r="M24" i="5"/>
  <c r="N49" i="4"/>
  <c r="O12" i="4"/>
  <c r="M23" i="14"/>
  <c r="L56" i="14"/>
  <c r="AL87" i="13"/>
  <c r="AM87" i="13" s="1"/>
  <c r="AA62" i="12"/>
  <c r="AB16" i="12"/>
  <c r="AH53" i="16"/>
  <c r="AI20" i="16"/>
  <c r="Q14" i="5"/>
  <c r="AK63" i="11"/>
  <c r="AL94" i="11"/>
  <c r="N20" i="14"/>
  <c r="M53" i="14"/>
  <c r="M34" i="9"/>
  <c r="AP49" i="14"/>
  <c r="AP122" i="14" s="1"/>
  <c r="CC57" i="2"/>
  <c r="CB57" i="2" s="1"/>
  <c r="C99" i="2" s="1"/>
  <c r="P16" i="5"/>
  <c r="O58" i="5"/>
  <c r="AM63" i="9"/>
  <c r="AQ63" i="9" s="1"/>
  <c r="AO63" i="9" s="1"/>
  <c r="AP63" i="9" s="1"/>
  <c r="AO95" i="9"/>
  <c r="Q10" i="14"/>
  <c r="P57" i="14"/>
  <c r="AP25" i="4"/>
  <c r="V15" i="15"/>
  <c r="M52" i="8"/>
  <c r="N88" i="8"/>
  <c r="O82" i="8"/>
  <c r="AM62" i="10"/>
  <c r="AP93" i="10"/>
  <c r="AH12" i="17"/>
  <c r="AG59" i="17"/>
  <c r="U81" i="6"/>
  <c r="T50" i="6"/>
  <c r="N54" i="8"/>
  <c r="O90" i="8"/>
  <c r="AG20" i="13"/>
  <c r="M22" i="13"/>
  <c r="N22" i="13" s="1"/>
  <c r="O22" i="13" s="1"/>
  <c r="P22" i="13" s="1"/>
  <c r="Q22" i="13" s="1"/>
  <c r="R22" i="13" s="1"/>
  <c r="S22" i="13" s="1"/>
  <c r="T22" i="13" s="1"/>
  <c r="U22" i="13" s="1"/>
  <c r="V22" i="13" s="1"/>
  <c r="W22" i="13" s="1"/>
  <c r="X22" i="13" s="1"/>
  <c r="Y22" i="13" s="1"/>
  <c r="Z22" i="13" s="1"/>
  <c r="AA22" i="13" s="1"/>
  <c r="AB22" i="13" s="1"/>
  <c r="AC22" i="13" s="1"/>
  <c r="AD22" i="13" s="1"/>
  <c r="AE22" i="13" s="1"/>
  <c r="AF22" i="13" s="1"/>
  <c r="AG22" i="13" s="1"/>
  <c r="AH22" i="13" s="1"/>
  <c r="AI22" i="13" s="1"/>
  <c r="AJ22" i="13" s="1"/>
  <c r="AK22" i="13" s="1"/>
  <c r="AL22" i="13" s="1"/>
  <c r="AM22" i="13" s="1"/>
  <c r="AO97" i="11"/>
  <c r="M56" i="15"/>
  <c r="N23" i="15"/>
  <c r="O23" i="15" s="1"/>
  <c r="P23" i="15" s="1"/>
  <c r="K69" i="11"/>
  <c r="K81" i="11" s="1"/>
  <c r="AG23" i="9"/>
  <c r="AF55" i="9"/>
  <c r="N13" i="8"/>
  <c r="M53" i="8"/>
  <c r="M28" i="11"/>
  <c r="L55" i="11"/>
  <c r="AE55" i="16"/>
  <c r="AF11" i="16"/>
  <c r="O10" i="9"/>
  <c r="N56" i="9"/>
  <c r="N86" i="8"/>
  <c r="M50" i="8"/>
  <c r="V15" i="17"/>
  <c r="AI56" i="17"/>
  <c r="AJ23" i="17"/>
  <c r="K69" i="17"/>
  <c r="K81" i="17" s="1"/>
  <c r="AK63" i="17"/>
  <c r="AL94" i="17"/>
  <c r="N15" i="16"/>
  <c r="M65" i="16"/>
  <c r="Q12" i="13"/>
  <c r="P59" i="13"/>
  <c r="M23" i="13"/>
  <c r="L56" i="13"/>
  <c r="K61" i="5"/>
  <c r="K73" i="5" s="1"/>
  <c r="N31" i="16"/>
  <c r="N20" i="10"/>
  <c r="M52" i="10"/>
  <c r="Q30" i="4"/>
  <c r="P56" i="4"/>
  <c r="CF16" i="2"/>
  <c r="L54" i="5"/>
  <c r="M27" i="5"/>
  <c r="U84" i="13"/>
  <c r="T99" i="13"/>
  <c r="M86" i="6"/>
  <c r="L55" i="6"/>
  <c r="M54" i="6"/>
  <c r="N85" i="6"/>
  <c r="Q56" i="16"/>
  <c r="R23" i="16"/>
  <c r="O99" i="9"/>
  <c r="P84" i="9"/>
  <c r="R56" i="12"/>
  <c r="S23" i="12"/>
  <c r="N14" i="14"/>
  <c r="M61" i="14"/>
  <c r="M22" i="4"/>
  <c r="L46" i="4"/>
  <c r="M49" i="5"/>
  <c r="M17" i="5"/>
  <c r="N10" i="5"/>
  <c r="M21" i="14"/>
  <c r="L54" i="14"/>
  <c r="N12" i="17"/>
  <c r="M59" i="17"/>
  <c r="O33" i="11"/>
  <c r="N67" i="11"/>
  <c r="N31" i="11"/>
  <c r="M65" i="11"/>
  <c r="AO89" i="17"/>
  <c r="AO93" i="13"/>
  <c r="O31" i="10"/>
  <c r="N64" i="10"/>
  <c r="AL90" i="11"/>
  <c r="AK99" i="11"/>
  <c r="N55" i="13"/>
  <c r="O11" i="13"/>
  <c r="S32" i="14"/>
  <c r="R66" i="14"/>
  <c r="G135" i="2"/>
  <c r="N20" i="5"/>
  <c r="M45" i="5"/>
  <c r="AM31" i="15"/>
  <c r="AM65" i="15" s="1"/>
  <c r="AL65" i="15"/>
  <c r="Y23" i="5"/>
  <c r="M28" i="5"/>
  <c r="L55" i="5"/>
  <c r="M64" i="17"/>
  <c r="N30" i="17"/>
  <c r="O84" i="11"/>
  <c r="N99" i="11"/>
  <c r="AK12" i="16"/>
  <c r="AJ59" i="16"/>
  <c r="M60" i="17"/>
  <c r="N13" i="17"/>
  <c r="K68" i="10"/>
  <c r="K80" i="10" s="1"/>
  <c r="AA14" i="16"/>
  <c r="AA61" i="16" s="1"/>
  <c r="Z61" i="16"/>
  <c r="N33" i="15"/>
  <c r="M67" i="15"/>
  <c r="Q32" i="7"/>
  <c r="T15" i="16"/>
  <c r="AK60" i="17"/>
  <c r="AL91" i="17"/>
  <c r="AP91" i="17" s="1"/>
  <c r="O62" i="17"/>
  <c r="P27" i="17"/>
  <c r="L54" i="17"/>
  <c r="M21" i="17"/>
  <c r="M13" i="15"/>
  <c r="L60" i="15"/>
  <c r="M10" i="10"/>
  <c r="L56" i="10"/>
  <c r="L17" i="10"/>
  <c r="M33" i="16"/>
  <c r="L67" i="16"/>
  <c r="O51" i="7"/>
  <c r="P82" i="7"/>
  <c r="P65" i="14"/>
  <c r="Q15" i="14"/>
  <c r="P65" i="9"/>
  <c r="Q32" i="9"/>
  <c r="P57" i="16"/>
  <c r="Q10" i="16"/>
  <c r="N30" i="16"/>
  <c r="M64" i="16"/>
  <c r="AI20" i="14"/>
  <c r="AH53" i="14"/>
  <c r="O32" i="11"/>
  <c r="N66" i="11"/>
  <c r="L34" i="16"/>
  <c r="L66" i="16"/>
  <c r="M32" i="16"/>
  <c r="AH23" i="13"/>
  <c r="AG56" i="13"/>
  <c r="AP49" i="16"/>
  <c r="AP122" i="16" s="1"/>
  <c r="M62" i="16"/>
  <c r="N27" i="16"/>
  <c r="AK99" i="17"/>
  <c r="AM31" i="17"/>
  <c r="AM65" i="17" s="1"/>
  <c r="AL65" i="17"/>
  <c r="N21" i="5"/>
  <c r="M46" i="5"/>
  <c r="AA23" i="6"/>
  <c r="O23" i="8"/>
  <c r="N49" i="8"/>
  <c r="P64" i="14"/>
  <c r="Q30" i="14"/>
  <c r="M11" i="17"/>
  <c r="L17" i="17"/>
  <c r="L55" i="17"/>
  <c r="P11" i="5"/>
  <c r="O50" i="5"/>
  <c r="M45" i="4"/>
  <c r="N21" i="4"/>
  <c r="M43" i="4"/>
  <c r="N19" i="4"/>
  <c r="K69" i="13"/>
  <c r="K81" i="13" s="1"/>
  <c r="Q33" i="10"/>
  <c r="P66" i="10"/>
  <c r="AG20" i="10"/>
  <c r="K58" i="4"/>
  <c r="N20" i="15"/>
  <c r="M53" i="15"/>
  <c r="M34" i="15"/>
  <c r="O30" i="11"/>
  <c r="N64" i="11"/>
  <c r="AF61" i="14"/>
  <c r="AG14" i="14"/>
  <c r="AG23" i="16"/>
  <c r="AF56" i="16"/>
  <c r="P10" i="12"/>
  <c r="O57" i="12"/>
  <c r="O93" i="8"/>
  <c r="N57" i="8"/>
  <c r="T49" i="6"/>
  <c r="U80" i="6"/>
  <c r="U49" i="6" s="1"/>
  <c r="N11" i="15"/>
  <c r="M55" i="15"/>
  <c r="P99" i="15"/>
  <c r="Q84" i="15"/>
  <c r="M32" i="5"/>
  <c r="L59" i="5"/>
  <c r="T80" i="7"/>
  <c r="S49" i="7"/>
  <c r="AG56" i="14"/>
  <c r="AH23" i="14"/>
  <c r="CB56" i="2"/>
  <c r="M13" i="7"/>
  <c r="L17" i="7"/>
  <c r="L52" i="7"/>
  <c r="T10" i="11"/>
  <c r="S57" i="11"/>
  <c r="AP31" i="13"/>
  <c r="N55" i="8"/>
  <c r="O91" i="8"/>
  <c r="O11" i="16"/>
  <c r="N55" i="16"/>
  <c r="M76" i="5"/>
  <c r="L91" i="5"/>
  <c r="U30" i="7"/>
  <c r="N31" i="8"/>
  <c r="M58" i="8"/>
  <c r="P62" i="15"/>
  <c r="Q27" i="15"/>
  <c r="O11" i="11"/>
  <c r="Q15" i="13"/>
  <c r="P65" i="13"/>
  <c r="O21" i="10"/>
  <c r="N53" i="10"/>
  <c r="K61" i="6"/>
  <c r="K73" i="6" s="1"/>
  <c r="P21" i="16"/>
  <c r="O54" i="16"/>
  <c r="N14" i="16"/>
  <c r="M61" i="16"/>
  <c r="AC28" i="17"/>
  <c r="AB55" i="17"/>
  <c r="AM66" i="17"/>
  <c r="AP97" i="17"/>
  <c r="AO97" i="17"/>
  <c r="AK63" i="15"/>
  <c r="AL94" i="15"/>
  <c r="P15" i="11"/>
  <c r="T76" i="6"/>
  <c r="S32" i="10"/>
  <c r="R65" i="10"/>
  <c r="AI26" i="4"/>
  <c r="AH51" i="4"/>
  <c r="W79" i="6"/>
  <c r="V48" i="6"/>
  <c r="AL87" i="9"/>
  <c r="AK99" i="9"/>
  <c r="AL89" i="9"/>
  <c r="L16" i="4"/>
  <c r="M20" i="17"/>
  <c r="L53" i="17"/>
  <c r="L69" i="17" s="1"/>
  <c r="L81" i="17" s="1"/>
  <c r="L34" i="17"/>
  <c r="L45" i="5"/>
  <c r="AO89" i="11"/>
  <c r="AP89" i="11"/>
  <c r="M20" i="11"/>
  <c r="L34" i="11"/>
  <c r="L53" i="11"/>
  <c r="L69" i="11" s="1"/>
  <c r="L81" i="11" s="1"/>
  <c r="N51" i="4"/>
  <c r="O26" i="4"/>
  <c r="U16" i="11"/>
  <c r="T62" i="11"/>
  <c r="Q11" i="12"/>
  <c r="Q98" i="10"/>
  <c r="R83" i="10"/>
  <c r="AN19" i="2"/>
  <c r="AN60" i="2"/>
  <c r="O21" i="15"/>
  <c r="N54" i="15"/>
  <c r="O31" i="9"/>
  <c r="N64" i="9"/>
  <c r="P20" i="16"/>
  <c r="O84" i="16"/>
  <c r="N99" i="16"/>
  <c r="Y22" i="4"/>
  <c r="X46" i="4"/>
  <c r="R30" i="15"/>
  <c r="Q64" i="15"/>
  <c r="L56" i="17"/>
  <c r="M23" i="17"/>
  <c r="L91" i="7"/>
  <c r="AF20" i="12"/>
  <c r="AO31" i="13"/>
  <c r="AL63" i="12"/>
  <c r="AM94" i="12"/>
  <c r="AP94" i="12"/>
  <c r="N84" i="6"/>
  <c r="M53" i="6"/>
  <c r="O14" i="9"/>
  <c r="N60" i="9"/>
  <c r="AT60" i="2"/>
  <c r="AT19" i="2"/>
  <c r="O31" i="15"/>
  <c r="N65" i="15"/>
  <c r="U12" i="11"/>
  <c r="T59" i="11"/>
  <c r="O20" i="13"/>
  <c r="N53" i="13"/>
  <c r="AH77" i="2"/>
  <c r="AH36" i="2"/>
  <c r="AD19" i="4"/>
  <c r="AC43" i="4"/>
  <c r="N14" i="11"/>
  <c r="N17" i="11" s="1"/>
  <c r="M61" i="11"/>
  <c r="AL99" i="17"/>
  <c r="P78" i="6"/>
  <c r="P84" i="12"/>
  <c r="O99" i="12"/>
  <c r="O13" i="9"/>
  <c r="N59" i="9"/>
  <c r="O67" i="17"/>
  <c r="P33" i="17"/>
  <c r="V66" i="15"/>
  <c r="W32" i="15"/>
  <c r="W16" i="13"/>
  <c r="V62" i="13"/>
  <c r="M22" i="14"/>
  <c r="N22" i="14" s="1"/>
  <c r="O22" i="14" s="1"/>
  <c r="P22" i="14" s="1"/>
  <c r="Q22" i="14" s="1"/>
  <c r="R22" i="14" s="1"/>
  <c r="S22" i="14" s="1"/>
  <c r="T22" i="14" s="1"/>
  <c r="U22" i="14" s="1"/>
  <c r="V22" i="14" s="1"/>
  <c r="W22" i="14" s="1"/>
  <c r="X22" i="14" s="1"/>
  <c r="Y22" i="14" s="1"/>
  <c r="Z22" i="14" s="1"/>
  <c r="AA22" i="14" s="1"/>
  <c r="AB22" i="14" s="1"/>
  <c r="AC22" i="14" s="1"/>
  <c r="AD22" i="14" s="1"/>
  <c r="AE22" i="14" s="1"/>
  <c r="AF22" i="14" s="1"/>
  <c r="AG22" i="14" s="1"/>
  <c r="AH22" i="14" s="1"/>
  <c r="AI22" i="14" s="1"/>
  <c r="AJ22" i="14" s="1"/>
  <c r="AK22" i="14" s="1"/>
  <c r="AL22" i="14" s="1"/>
  <c r="AM22" i="14" s="1"/>
  <c r="N27" i="4"/>
  <c r="M52" i="4"/>
  <c r="N32" i="6"/>
  <c r="M59" i="6"/>
  <c r="P14" i="10"/>
  <c r="O60" i="10"/>
  <c r="AI14" i="15"/>
  <c r="AH61" i="15"/>
  <c r="AM89" i="10"/>
  <c r="AO89" i="10" s="1"/>
  <c r="AL58" i="10"/>
  <c r="AP89" i="10"/>
  <c r="L53" i="4"/>
  <c r="M28" i="4"/>
  <c r="M52" i="5"/>
  <c r="N13" i="5"/>
  <c r="L56" i="5"/>
  <c r="M29" i="5"/>
  <c r="M22" i="6"/>
  <c r="L47" i="6"/>
  <c r="O13" i="13"/>
  <c r="N60" i="13"/>
  <c r="M14" i="17"/>
  <c r="L61" i="17"/>
  <c r="L46" i="6"/>
  <c r="M21" i="6"/>
  <c r="Q16" i="8"/>
  <c r="P59" i="8"/>
  <c r="L61" i="15"/>
  <c r="M14" i="15"/>
  <c r="AH59" i="14"/>
  <c r="AI12" i="14"/>
  <c r="P60" i="14"/>
  <c r="Q13" i="14"/>
  <c r="M60" i="8"/>
  <c r="N33" i="8"/>
  <c r="O99" i="17"/>
  <c r="P84" i="17"/>
  <c r="M86" i="7"/>
  <c r="L55" i="7"/>
  <c r="Z61" i="13"/>
  <c r="AA14" i="13"/>
  <c r="AA61" i="13" s="1"/>
  <c r="N17" i="8"/>
  <c r="N48" i="8"/>
  <c r="O11" i="8"/>
  <c r="L74" i="8"/>
  <c r="AO171" i="14"/>
  <c r="AP127" i="14" s="1"/>
  <c r="AM98" i="13"/>
  <c r="AP98" i="13" s="1"/>
  <c r="V14" i="11"/>
  <c r="U61" i="11"/>
  <c r="M55" i="9"/>
  <c r="N23" i="9"/>
  <c r="K69" i="15"/>
  <c r="K81" i="15" s="1"/>
  <c r="BS58" i="2"/>
  <c r="D100" i="2" s="1"/>
  <c r="BY58" i="2"/>
  <c r="BZ58" i="2"/>
  <c r="BR58" i="2"/>
  <c r="AK62" i="9"/>
  <c r="AL94" i="9"/>
  <c r="L54" i="13"/>
  <c r="M21" i="13"/>
  <c r="L34" i="13"/>
  <c r="O21" i="8"/>
  <c r="N47" i="8"/>
  <c r="M82" i="6"/>
  <c r="L51" i="6"/>
  <c r="L91" i="6"/>
  <c r="M23" i="6"/>
  <c r="L48" i="6"/>
  <c r="Q50" i="7"/>
  <c r="R81" i="7"/>
  <c r="M79" i="5"/>
  <c r="L48" i="5"/>
  <c r="AJ56" i="12"/>
  <c r="AK23" i="12"/>
  <c r="N78" i="7"/>
  <c r="M47" i="7"/>
  <c r="M15" i="4"/>
  <c r="M16" i="4" s="1"/>
  <c r="L55" i="4"/>
  <c r="M16" i="6"/>
  <c r="L58" i="6"/>
  <c r="M59" i="16"/>
  <c r="N12" i="16"/>
  <c r="O23" i="5"/>
  <c r="N15" i="12"/>
  <c r="M65" i="12"/>
  <c r="P55" i="10"/>
  <c r="Q23" i="10"/>
  <c r="M13" i="4"/>
  <c r="L50" i="4"/>
  <c r="Q22" i="7"/>
  <c r="N33" i="12"/>
  <c r="M67" i="12"/>
  <c r="M17" i="9"/>
  <c r="AP22" i="14"/>
  <c r="M56" i="6"/>
  <c r="N87" i="6"/>
  <c r="AM92" i="10"/>
  <c r="AM61" i="10" s="1"/>
  <c r="AL61" i="10"/>
  <c r="AQ61" i="10" s="1"/>
  <c r="AO61" i="10" s="1"/>
  <c r="AP61" i="10" s="1"/>
  <c r="AO92" i="10"/>
  <c r="AP92" i="10"/>
  <c r="AF61" i="16"/>
  <c r="AG14" i="16"/>
  <c r="N10" i="4"/>
  <c r="M47" i="4"/>
  <c r="L33" i="5"/>
  <c r="AL14" i="11"/>
  <c r="AK61" i="11"/>
  <c r="M54" i="7"/>
  <c r="N85" i="7"/>
  <c r="AO25" i="4"/>
  <c r="AF14" i="13"/>
  <c r="AE61" i="13"/>
  <c r="AH23" i="10"/>
  <c r="AG55" i="10"/>
  <c r="AC20" i="17"/>
  <c r="N14" i="4"/>
  <c r="M54" i="4"/>
  <c r="P21" i="7"/>
  <c r="R10" i="13"/>
  <c r="Q57" i="13"/>
  <c r="BR17" i="2"/>
  <c r="Y18" i="2"/>
  <c r="CB17" i="2"/>
  <c r="CD17" i="2" s="1"/>
  <c r="CC17" i="2"/>
  <c r="CF17" i="2" s="1"/>
  <c r="M45" i="7"/>
  <c r="N76" i="7"/>
  <c r="M91" i="7"/>
  <c r="AK14" i="12"/>
  <c r="AJ61" i="12"/>
  <c r="O92" i="8"/>
  <c r="N56" i="8"/>
  <c r="V14" i="12"/>
  <c r="U61" i="12"/>
  <c r="Q15" i="8"/>
  <c r="O20" i="8"/>
  <c r="N46" i="8"/>
  <c r="N66" i="9"/>
  <c r="O33" i="9"/>
  <c r="T84" i="8"/>
  <c r="U84" i="8" s="1"/>
  <c r="AP84" i="8"/>
  <c r="M15" i="6"/>
  <c r="L17" i="6"/>
  <c r="L57" i="6"/>
  <c r="L54" i="10"/>
  <c r="L68" i="10" s="1"/>
  <c r="L80" i="10" s="1"/>
  <c r="M11" i="10"/>
  <c r="M28" i="10"/>
  <c r="N28" i="10" s="1"/>
  <c r="O28" i="10" s="1"/>
  <c r="P28" i="10" s="1"/>
  <c r="Q28" i="10" s="1"/>
  <c r="R28" i="10" s="1"/>
  <c r="S28" i="10" s="1"/>
  <c r="T28" i="10" s="1"/>
  <c r="U28" i="10" s="1"/>
  <c r="V28" i="10" s="1"/>
  <c r="W28" i="10" s="1"/>
  <c r="X28" i="10" s="1"/>
  <c r="Y28" i="10" s="1"/>
  <c r="Z28" i="10" s="1"/>
  <c r="AA28" i="10" s="1"/>
  <c r="AP28" i="10"/>
  <c r="AO28" i="10"/>
  <c r="N57" i="5"/>
  <c r="O15" i="5"/>
  <c r="M58" i="5"/>
  <c r="AP31" i="5"/>
  <c r="AO31" i="5"/>
  <c r="S13" i="11"/>
  <c r="R60" i="11"/>
  <c r="P16" i="7"/>
  <c r="O58" i="7"/>
  <c r="M59" i="12"/>
  <c r="N12" i="12"/>
  <c r="M17" i="12"/>
  <c r="AP87" i="13"/>
  <c r="N67" i="14"/>
  <c r="O33" i="14"/>
  <c r="Q23" i="7"/>
  <c r="P48" i="7"/>
  <c r="N56" i="7"/>
  <c r="O87" i="7"/>
  <c r="AP89" i="15"/>
  <c r="AP98" i="12"/>
  <c r="R23" i="7" l="1"/>
  <c r="Q48" i="7"/>
  <c r="S10" i="13"/>
  <c r="R57" i="13"/>
  <c r="L69" i="13"/>
  <c r="L81" i="13" s="1"/>
  <c r="R16" i="8"/>
  <c r="Q59" i="8"/>
  <c r="N29" i="5"/>
  <c r="M56" i="5"/>
  <c r="M53" i="4"/>
  <c r="N28" i="4"/>
  <c r="O64" i="9"/>
  <c r="P31" i="9"/>
  <c r="AB23" i="6"/>
  <c r="N62" i="16"/>
  <c r="O27" i="16"/>
  <c r="N34" i="16"/>
  <c r="M66" i="16"/>
  <c r="N32" i="16"/>
  <c r="M62" i="8"/>
  <c r="M74" i="8" s="1"/>
  <c r="Q27" i="17"/>
  <c r="P62" i="17"/>
  <c r="AL12" i="16"/>
  <c r="AL59" i="16" s="1"/>
  <c r="AK59" i="16"/>
  <c r="N61" i="14"/>
  <c r="N86" i="6"/>
  <c r="M55" i="6"/>
  <c r="N65" i="16"/>
  <c r="AK23" i="17"/>
  <c r="AJ56" i="17"/>
  <c r="AL63" i="11"/>
  <c r="AM94" i="11"/>
  <c r="AM63" i="11" s="1"/>
  <c r="AQ63" i="11" s="1"/>
  <c r="AO63" i="11" s="1"/>
  <c r="AP63" i="11" s="1"/>
  <c r="AO94" i="11"/>
  <c r="AH11" i="17"/>
  <c r="P30" i="13"/>
  <c r="O64" i="13"/>
  <c r="R30" i="10"/>
  <c r="Q63" i="10"/>
  <c r="L61" i="6"/>
  <c r="L73" i="6" s="1"/>
  <c r="N54" i="9"/>
  <c r="O11" i="9"/>
  <c r="R20" i="7"/>
  <c r="O78" i="7"/>
  <c r="N47" i="7"/>
  <c r="AD20" i="17"/>
  <c r="R22" i="7"/>
  <c r="AJ12" i="14"/>
  <c r="AI59" i="14"/>
  <c r="AJ14" i="15"/>
  <c r="AI61" i="15"/>
  <c r="AI23" i="14"/>
  <c r="AH56" i="14"/>
  <c r="O20" i="15"/>
  <c r="N34" i="15"/>
  <c r="N53" i="15"/>
  <c r="V32" i="13"/>
  <c r="U66" i="13"/>
  <c r="P47" i="5"/>
  <c r="Q22" i="5"/>
  <c r="Q16" i="7"/>
  <c r="P58" i="7"/>
  <c r="N54" i="7"/>
  <c r="O85" i="7"/>
  <c r="N20" i="11"/>
  <c r="M34" i="11"/>
  <c r="M53" i="11"/>
  <c r="V30" i="7"/>
  <c r="T32" i="14"/>
  <c r="S66" i="14"/>
  <c r="O86" i="8"/>
  <c r="N50" i="8"/>
  <c r="N97" i="8"/>
  <c r="AC16" i="12"/>
  <c r="AB62" i="12"/>
  <c r="BR59" i="2"/>
  <c r="BZ59" i="2"/>
  <c r="BY59" i="2"/>
  <c r="BS59" i="2"/>
  <c r="BC22" i="2"/>
  <c r="BC63" i="2"/>
  <c r="AC50" i="6"/>
  <c r="AD81" i="6"/>
  <c r="Q10" i="15"/>
  <c r="P57" i="15"/>
  <c r="N15" i="6"/>
  <c r="M17" i="6"/>
  <c r="M57" i="6"/>
  <c r="R15" i="8"/>
  <c r="BR18" i="2"/>
  <c r="Y19" i="2"/>
  <c r="CB18" i="2"/>
  <c r="CD18" i="2" s="1"/>
  <c r="CC18" i="2"/>
  <c r="AI23" i="10"/>
  <c r="AH55" i="10"/>
  <c r="O12" i="16"/>
  <c r="N59" i="16"/>
  <c r="N14" i="15"/>
  <c r="M61" i="15"/>
  <c r="P13" i="13"/>
  <c r="O60" i="13"/>
  <c r="X32" i="15"/>
  <c r="W66" i="15"/>
  <c r="N20" i="17"/>
  <c r="M34" i="17"/>
  <c r="M53" i="17"/>
  <c r="AM87" i="9"/>
  <c r="AL99" i="9"/>
  <c r="P54" i="16"/>
  <c r="Q21" i="16"/>
  <c r="R15" i="13"/>
  <c r="Q65" i="13"/>
  <c r="R27" i="15"/>
  <c r="Q62" i="15"/>
  <c r="P57" i="12"/>
  <c r="Q10" i="12"/>
  <c r="K70" i="4"/>
  <c r="O19" i="4"/>
  <c r="N43" i="4"/>
  <c r="R30" i="14"/>
  <c r="Q64" i="14"/>
  <c r="O21" i="5"/>
  <c r="N46" i="5"/>
  <c r="R15" i="14"/>
  <c r="Q65" i="14"/>
  <c r="P84" i="11"/>
  <c r="O99" i="11"/>
  <c r="O20" i="5"/>
  <c r="O31" i="11"/>
  <c r="N65" i="11"/>
  <c r="S56" i="12"/>
  <c r="T23" i="12"/>
  <c r="O31" i="16"/>
  <c r="Q23" i="15"/>
  <c r="P56" i="15"/>
  <c r="O54" i="8"/>
  <c r="P90" i="8"/>
  <c r="P82" i="8"/>
  <c r="M17" i="14"/>
  <c r="N11" i="14"/>
  <c r="M55" i="14"/>
  <c r="N61" i="12"/>
  <c r="R21" i="12"/>
  <c r="Q54" i="12"/>
  <c r="CE18" i="2"/>
  <c r="AB19" i="2"/>
  <c r="AB60" i="2"/>
  <c r="M66" i="17"/>
  <c r="N32" i="17"/>
  <c r="N26" i="5"/>
  <c r="M53" i="5"/>
  <c r="N33" i="13"/>
  <c r="M67" i="13"/>
  <c r="AK19" i="2"/>
  <c r="AK60" i="2"/>
  <c r="M61" i="13"/>
  <c r="N14" i="13"/>
  <c r="M17" i="13"/>
  <c r="AH23" i="15"/>
  <c r="AG56" i="15"/>
  <c r="Q30" i="12"/>
  <c r="P64" i="12"/>
  <c r="O66" i="9"/>
  <c r="P33" i="9"/>
  <c r="O23" i="9"/>
  <c r="P23" i="9" s="1"/>
  <c r="AL63" i="15"/>
  <c r="AM94" i="15"/>
  <c r="AO94" i="15" s="1"/>
  <c r="AL99" i="15"/>
  <c r="O17" i="11"/>
  <c r="P11" i="11"/>
  <c r="Q66" i="10"/>
  <c r="R33" i="10"/>
  <c r="N13" i="15"/>
  <c r="M60" i="15"/>
  <c r="R30" i="4"/>
  <c r="Q56" i="4"/>
  <c r="L58" i="4"/>
  <c r="L70" i="4" s="1"/>
  <c r="AL14" i="12"/>
  <c r="AK61" i="12"/>
  <c r="R50" i="7"/>
  <c r="S81" i="7"/>
  <c r="N23" i="6"/>
  <c r="M48" i="6"/>
  <c r="P21" i="8"/>
  <c r="O47" i="8"/>
  <c r="N60" i="8"/>
  <c r="O33" i="8"/>
  <c r="P60" i="10"/>
  <c r="Q14" i="10"/>
  <c r="Q84" i="12"/>
  <c r="P99" i="12"/>
  <c r="P31" i="15"/>
  <c r="O65" i="15"/>
  <c r="N23" i="17"/>
  <c r="O23" i="17" s="1"/>
  <c r="P23" i="17" s="1"/>
  <c r="M56" i="17"/>
  <c r="AN20" i="2"/>
  <c r="AN61" i="2"/>
  <c r="V16" i="11"/>
  <c r="U62" i="11"/>
  <c r="U80" i="7"/>
  <c r="T49" i="7"/>
  <c r="P30" i="11"/>
  <c r="O64" i="11"/>
  <c r="AI23" i="13"/>
  <c r="AH56" i="13"/>
  <c r="AL60" i="17"/>
  <c r="AO91" i="17"/>
  <c r="R32" i="7"/>
  <c r="O30" i="17"/>
  <c r="N64" i="17"/>
  <c r="M54" i="14"/>
  <c r="N21" i="14"/>
  <c r="N54" i="6"/>
  <c r="O85" i="6"/>
  <c r="V84" i="13"/>
  <c r="U99" i="13"/>
  <c r="AL63" i="17"/>
  <c r="AM94" i="17"/>
  <c r="AP94" i="17" s="1"/>
  <c r="W15" i="17"/>
  <c r="N53" i="8"/>
  <c r="O13" i="8"/>
  <c r="AI12" i="17"/>
  <c r="AH59" i="17"/>
  <c r="Q16" i="5"/>
  <c r="P58" i="5"/>
  <c r="R14" i="5"/>
  <c r="O49" i="4"/>
  <c r="P12" i="4"/>
  <c r="Z15" i="7"/>
  <c r="P56" i="11"/>
  <c r="Q23" i="11"/>
  <c r="N21" i="11"/>
  <c r="M54" i="11"/>
  <c r="Q10" i="17"/>
  <c r="P57" i="17"/>
  <c r="AC49" i="6"/>
  <c r="AD80" i="6"/>
  <c r="O90" i="7"/>
  <c r="N59" i="7"/>
  <c r="O15" i="12"/>
  <c r="N65" i="12"/>
  <c r="V12" i="11"/>
  <c r="U59" i="11"/>
  <c r="P84" i="16"/>
  <c r="P53" i="16" s="1"/>
  <c r="O99" i="16"/>
  <c r="AC55" i="17"/>
  <c r="AD28" i="17"/>
  <c r="R84" i="15"/>
  <c r="Q99" i="15"/>
  <c r="N45" i="4"/>
  <c r="O21" i="4"/>
  <c r="O28" i="12"/>
  <c r="N55" i="12"/>
  <c r="M33" i="6"/>
  <c r="N20" i="6"/>
  <c r="M45" i="6"/>
  <c r="P92" i="8"/>
  <c r="O56" i="8"/>
  <c r="Q57" i="16"/>
  <c r="R10" i="16"/>
  <c r="N33" i="16"/>
  <c r="M67" i="16"/>
  <c r="R56" i="16"/>
  <c r="S23" i="16"/>
  <c r="AG11" i="16"/>
  <c r="AF55" i="16"/>
  <c r="M56" i="14"/>
  <c r="N23" i="14"/>
  <c r="O23" i="14" s="1"/>
  <c r="P23" i="14" s="1"/>
  <c r="O56" i="7"/>
  <c r="P87" i="7"/>
  <c r="BS17" i="2"/>
  <c r="M69" i="16"/>
  <c r="M81" i="16" s="1"/>
  <c r="AK56" i="12"/>
  <c r="AL23" i="12"/>
  <c r="N59" i="12"/>
  <c r="O12" i="12"/>
  <c r="N17" i="12"/>
  <c r="T13" i="11"/>
  <c r="S60" i="11"/>
  <c r="O57" i="5"/>
  <c r="P15" i="5"/>
  <c r="N34" i="8"/>
  <c r="AG14" i="13"/>
  <c r="AF61" i="13"/>
  <c r="AM14" i="11"/>
  <c r="AM61" i="11" s="1"/>
  <c r="AL61" i="11"/>
  <c r="N56" i="6"/>
  <c r="O87" i="6"/>
  <c r="N13" i="4"/>
  <c r="M50" i="4"/>
  <c r="W14" i="11"/>
  <c r="V61" i="11"/>
  <c r="M55" i="7"/>
  <c r="N86" i="7"/>
  <c r="M47" i="6"/>
  <c r="N22" i="6"/>
  <c r="O13" i="5"/>
  <c r="N52" i="5"/>
  <c r="N52" i="4"/>
  <c r="O27" i="4"/>
  <c r="AE19" i="4"/>
  <c r="AD43" i="4"/>
  <c r="O53" i="16"/>
  <c r="S83" i="10"/>
  <c r="R98" i="10"/>
  <c r="O51" i="4"/>
  <c r="P26" i="4"/>
  <c r="AJ26" i="4"/>
  <c r="AI51" i="4"/>
  <c r="Q15" i="11"/>
  <c r="N76" i="5"/>
  <c r="N45" i="5" s="1"/>
  <c r="M91" i="5"/>
  <c r="O55" i="8"/>
  <c r="P91" i="8"/>
  <c r="M17" i="7"/>
  <c r="N13" i="7"/>
  <c r="M52" i="7"/>
  <c r="M31" i="4"/>
  <c r="Q11" i="5"/>
  <c r="P50" i="5"/>
  <c r="N21" i="17"/>
  <c r="M54" i="17"/>
  <c r="O13" i="17"/>
  <c r="N60" i="17"/>
  <c r="P31" i="10"/>
  <c r="O64" i="10"/>
  <c r="O67" i="11"/>
  <c r="P33" i="11"/>
  <c r="N22" i="4"/>
  <c r="M46" i="4"/>
  <c r="M54" i="5"/>
  <c r="N27" i="5"/>
  <c r="M34" i="10"/>
  <c r="N52" i="8"/>
  <c r="O88" i="8"/>
  <c r="M34" i="14"/>
  <c r="AO87" i="13"/>
  <c r="O77" i="7"/>
  <c r="N46" i="7"/>
  <c r="P20" i="12"/>
  <c r="O53" i="12"/>
  <c r="F99" i="2"/>
  <c r="N32" i="12"/>
  <c r="N34" i="12" s="1"/>
  <c r="M66" i="12"/>
  <c r="M69" i="12" s="1"/>
  <c r="M81" i="12" s="1"/>
  <c r="M34" i="12"/>
  <c r="N34" i="9"/>
  <c r="AL64" i="17"/>
  <c r="AM95" i="17"/>
  <c r="AO95" i="17" s="1"/>
  <c r="AL61" i="9"/>
  <c r="AM93" i="9"/>
  <c r="AO93" i="9" s="1"/>
  <c r="AW20" i="2"/>
  <c r="AW61" i="2"/>
  <c r="AP22" i="13"/>
  <c r="M58" i="6"/>
  <c r="N16" i="6"/>
  <c r="O67" i="14"/>
  <c r="P33" i="14"/>
  <c r="Q21" i="7"/>
  <c r="N61" i="11"/>
  <c r="AM63" i="12"/>
  <c r="AQ63" i="12" s="1"/>
  <c r="AO63" i="12" s="1"/>
  <c r="AP63" i="12" s="1"/>
  <c r="AM99" i="12"/>
  <c r="AO94" i="12"/>
  <c r="U76" i="6"/>
  <c r="M55" i="17"/>
  <c r="N11" i="17"/>
  <c r="M17" i="17"/>
  <c r="N79" i="5"/>
  <c r="M48" i="5"/>
  <c r="AL62" i="9"/>
  <c r="AM94" i="9"/>
  <c r="AM62" i="9" s="1"/>
  <c r="AP94" i="9"/>
  <c r="M68" i="9"/>
  <c r="M80" i="9" s="1"/>
  <c r="N21" i="6"/>
  <c r="M46" i="6"/>
  <c r="O60" i="9"/>
  <c r="P14" i="9"/>
  <c r="R64" i="15"/>
  <c r="S30" i="15"/>
  <c r="O55" i="16"/>
  <c r="P11" i="16"/>
  <c r="AJ20" i="14"/>
  <c r="AI53" i="14"/>
  <c r="AM90" i="11"/>
  <c r="AL99" i="11"/>
  <c r="W15" i="15"/>
  <c r="N11" i="10"/>
  <c r="M54" i="10"/>
  <c r="P20" i="8"/>
  <c r="O46" i="8"/>
  <c r="W14" i="12"/>
  <c r="V61" i="12"/>
  <c r="N54" i="4"/>
  <c r="O14" i="4"/>
  <c r="L69" i="14"/>
  <c r="L81" i="14" s="1"/>
  <c r="N47" i="4"/>
  <c r="O10" i="4"/>
  <c r="O33" i="12"/>
  <c r="N67" i="12"/>
  <c r="R23" i="10"/>
  <c r="Q55" i="10"/>
  <c r="N15" i="4"/>
  <c r="M55" i="4"/>
  <c r="P99" i="17"/>
  <c r="Q84" i="17"/>
  <c r="N14" i="17"/>
  <c r="M61" i="17"/>
  <c r="L61" i="7"/>
  <c r="L73" i="7" s="1"/>
  <c r="AM58" i="10"/>
  <c r="AQ58" i="10" s="1"/>
  <c r="AO58" i="10" s="1"/>
  <c r="AP58" i="10" s="1"/>
  <c r="AM98" i="10"/>
  <c r="N59" i="6"/>
  <c r="O32" i="6"/>
  <c r="AO22" i="14"/>
  <c r="P20" i="13"/>
  <c r="O53" i="13"/>
  <c r="AT20" i="2"/>
  <c r="AT61" i="2"/>
  <c r="N53" i="6"/>
  <c r="O84" i="6"/>
  <c r="Z22" i="4"/>
  <c r="Y46" i="4"/>
  <c r="Q20" i="16"/>
  <c r="L61" i="5"/>
  <c r="L73" i="5" s="1"/>
  <c r="N61" i="16"/>
  <c r="O31" i="8"/>
  <c r="N58" i="8"/>
  <c r="C98" i="2"/>
  <c r="M59" i="5"/>
  <c r="N32" i="5"/>
  <c r="M17" i="15"/>
  <c r="P93" i="8"/>
  <c r="O57" i="8"/>
  <c r="AG56" i="16"/>
  <c r="AH23" i="16"/>
  <c r="AH20" i="10"/>
  <c r="O49" i="8"/>
  <c r="P23" i="8"/>
  <c r="L69" i="15"/>
  <c r="L81" i="15" s="1"/>
  <c r="R32" i="9"/>
  <c r="Q65" i="9"/>
  <c r="M56" i="10"/>
  <c r="M17" i="10"/>
  <c r="N10" i="10"/>
  <c r="O55" i="13"/>
  <c r="P11" i="13"/>
  <c r="O17" i="13"/>
  <c r="Q84" i="9"/>
  <c r="P99" i="9"/>
  <c r="N17" i="9"/>
  <c r="AH23" i="9"/>
  <c r="AG55" i="9"/>
  <c r="Q57" i="14"/>
  <c r="R10" i="14"/>
  <c r="N34" i="14"/>
  <c r="O20" i="14"/>
  <c r="N53" i="14"/>
  <c r="AI53" i="16"/>
  <c r="AJ20" i="16"/>
  <c r="AM99" i="13"/>
  <c r="N24" i="5"/>
  <c r="M51" i="5"/>
  <c r="P12" i="5"/>
  <c r="O12" i="14"/>
  <c r="N59" i="14"/>
  <c r="N68" i="9"/>
  <c r="N80" i="9" s="1"/>
  <c r="M44" i="4"/>
  <c r="N20" i="4"/>
  <c r="N13" i="16"/>
  <c r="N17" i="16" s="1"/>
  <c r="M60" i="16"/>
  <c r="N11" i="4"/>
  <c r="M48" i="4"/>
  <c r="AH59" i="15"/>
  <c r="AI12" i="15"/>
  <c r="AI14" i="17"/>
  <c r="AH61" i="17"/>
  <c r="Q12" i="15"/>
  <c r="P59" i="15"/>
  <c r="O99" i="14"/>
  <c r="P84" i="14"/>
  <c r="O21" i="9"/>
  <c r="N53" i="9"/>
  <c r="AO98" i="13"/>
  <c r="M51" i="6"/>
  <c r="M91" i="6"/>
  <c r="AO82" i="6"/>
  <c r="AP82" i="6"/>
  <c r="M33" i="5"/>
  <c r="R12" i="13"/>
  <c r="Q59" i="13"/>
  <c r="AL23" i="11"/>
  <c r="AK56" i="11"/>
  <c r="X16" i="13"/>
  <c r="W62" i="13"/>
  <c r="P13" i="9"/>
  <c r="O59" i="9"/>
  <c r="P21" i="15"/>
  <c r="O54" i="15"/>
  <c r="U10" i="11"/>
  <c r="T57" i="11"/>
  <c r="Z23" i="5"/>
  <c r="O12" i="17"/>
  <c r="N59" i="17"/>
  <c r="AH20" i="13"/>
  <c r="O76" i="7"/>
  <c r="N45" i="7"/>
  <c r="AH14" i="16"/>
  <c r="AG61" i="16"/>
  <c r="P23" i="5"/>
  <c r="AQ51" i="6"/>
  <c r="AO51" i="6" s="1"/>
  <c r="AP51" i="6" s="1"/>
  <c r="M54" i="13"/>
  <c r="N21" i="13"/>
  <c r="M34" i="13"/>
  <c r="CC58" i="2"/>
  <c r="P11" i="8"/>
  <c r="O48" i="8"/>
  <c r="R13" i="14"/>
  <c r="Q60" i="14"/>
  <c r="P67" i="17"/>
  <c r="Q33" i="17"/>
  <c r="Q78" i="6"/>
  <c r="AH37" i="2"/>
  <c r="AH78" i="2"/>
  <c r="AG20" i="12"/>
  <c r="R11" i="12"/>
  <c r="AM89" i="9"/>
  <c r="AP89" i="9" s="1"/>
  <c r="AO89" i="9"/>
  <c r="X79" i="6"/>
  <c r="W48" i="6"/>
  <c r="S65" i="10"/>
  <c r="T32" i="10"/>
  <c r="AP94" i="15"/>
  <c r="P21" i="10"/>
  <c r="O53" i="10"/>
  <c r="O11" i="15"/>
  <c r="N55" i="15"/>
  <c r="N17" i="15"/>
  <c r="AG61" i="14"/>
  <c r="AH14" i="14"/>
  <c r="M34" i="16"/>
  <c r="P32" i="11"/>
  <c r="O66" i="11"/>
  <c r="N64" i="16"/>
  <c r="O30" i="16"/>
  <c r="P51" i="7"/>
  <c r="Q82" i="7"/>
  <c r="U15" i="16"/>
  <c r="O33" i="15"/>
  <c r="N67" i="15"/>
  <c r="M55" i="5"/>
  <c r="N28" i="5"/>
  <c r="O10" i="5"/>
  <c r="N49" i="5"/>
  <c r="N17" i="5"/>
  <c r="N34" i="10"/>
  <c r="N52" i="10"/>
  <c r="O20" i="10"/>
  <c r="N23" i="13"/>
  <c r="O23" i="13" s="1"/>
  <c r="P23" i="13" s="1"/>
  <c r="M56" i="13"/>
  <c r="P10" i="9"/>
  <c r="O56" i="9"/>
  <c r="N28" i="11"/>
  <c r="M55" i="11"/>
  <c r="AO22" i="13"/>
  <c r="U50" i="6"/>
  <c r="M53" i="7"/>
  <c r="N84" i="7"/>
  <c r="N91" i="7" s="1"/>
  <c r="P20" i="9"/>
  <c r="O52" i="9"/>
  <c r="N52" i="6"/>
  <c r="O83" i="6"/>
  <c r="N91" i="6"/>
  <c r="R88" i="7"/>
  <c r="Q57" i="7"/>
  <c r="Q65" i="17"/>
  <c r="R31" i="17"/>
  <c r="O13" i="10"/>
  <c r="N59" i="10"/>
  <c r="O60" i="12"/>
  <c r="P13" i="12"/>
  <c r="P33" i="7"/>
  <c r="CB58" i="2" l="1"/>
  <c r="P67" i="11"/>
  <c r="Q33" i="11"/>
  <c r="P66" i="9"/>
  <c r="Q33" i="9"/>
  <c r="Q54" i="16"/>
  <c r="R21" i="16"/>
  <c r="S30" i="10"/>
  <c r="R63" i="10"/>
  <c r="M68" i="10"/>
  <c r="M80" i="10" s="1"/>
  <c r="U49" i="7"/>
  <c r="V80" i="7"/>
  <c r="Y32" i="15"/>
  <c r="X66" i="15"/>
  <c r="Q20" i="9"/>
  <c r="P52" i="9"/>
  <c r="P11" i="15"/>
  <c r="O55" i="15"/>
  <c r="Q21" i="15"/>
  <c r="P54" i="15"/>
  <c r="P13" i="10"/>
  <c r="O59" i="10"/>
  <c r="V15" i="16"/>
  <c r="P66" i="11"/>
  <c r="Q32" i="11"/>
  <c r="T65" i="10"/>
  <c r="U32" i="10"/>
  <c r="AJ14" i="17"/>
  <c r="AI61" i="17"/>
  <c r="P20" i="14"/>
  <c r="O34" i="14"/>
  <c r="O53" i="14"/>
  <c r="Q11" i="13"/>
  <c r="P55" i="13"/>
  <c r="P17" i="13"/>
  <c r="O59" i="6"/>
  <c r="P32" i="6"/>
  <c r="R84" i="17"/>
  <c r="Q99" i="17"/>
  <c r="S23" i="10"/>
  <c r="R55" i="10"/>
  <c r="O54" i="4"/>
  <c r="P14" i="4"/>
  <c r="T30" i="15"/>
  <c r="S64" i="15"/>
  <c r="P77" i="7"/>
  <c r="O46" i="7"/>
  <c r="P51" i="4"/>
  <c r="Q26" i="4"/>
  <c r="AF19" i="4"/>
  <c r="AE43" i="4"/>
  <c r="X14" i="11"/>
  <c r="W61" i="11"/>
  <c r="AL56" i="12"/>
  <c r="AM23" i="12"/>
  <c r="AM56" i="12" s="1"/>
  <c r="P56" i="14"/>
  <c r="Q23" i="14"/>
  <c r="R57" i="16"/>
  <c r="S10" i="16"/>
  <c r="N45" i="6"/>
  <c r="N61" i="6" s="1"/>
  <c r="N73" i="6" s="1"/>
  <c r="N33" i="6"/>
  <c r="O20" i="6"/>
  <c r="P21" i="4"/>
  <c r="O45" i="4"/>
  <c r="P15" i="12"/>
  <c r="O65" i="12"/>
  <c r="R10" i="17"/>
  <c r="Q57" i="17"/>
  <c r="S14" i="5"/>
  <c r="S32" i="7"/>
  <c r="Q30" i="11"/>
  <c r="P64" i="11"/>
  <c r="Q23" i="9"/>
  <c r="P55" i="9"/>
  <c r="CE19" i="2"/>
  <c r="AB20" i="2"/>
  <c r="AB61" i="2"/>
  <c r="O11" i="14"/>
  <c r="N55" i="14"/>
  <c r="N17" i="14"/>
  <c r="P54" i="8"/>
  <c r="Q90" i="8"/>
  <c r="P20" i="5"/>
  <c r="O45" i="5"/>
  <c r="O33" i="5"/>
  <c r="O46" i="5"/>
  <c r="P21" i="5"/>
  <c r="S15" i="13"/>
  <c r="R65" i="13"/>
  <c r="CF18" i="2"/>
  <c r="O54" i="7"/>
  <c r="P85" i="7"/>
  <c r="Q33" i="7"/>
  <c r="M69" i="15"/>
  <c r="M81" i="15" s="1"/>
  <c r="S11" i="12"/>
  <c r="N60" i="16"/>
  <c r="O13" i="16"/>
  <c r="AH56" i="16"/>
  <c r="AI23" i="16"/>
  <c r="N55" i="17"/>
  <c r="O11" i="17"/>
  <c r="N17" i="17"/>
  <c r="N54" i="14"/>
  <c r="N69" i="14" s="1"/>
  <c r="N81" i="14" s="1"/>
  <c r="O21" i="14"/>
  <c r="Q11" i="11"/>
  <c r="P17" i="11"/>
  <c r="T56" i="12"/>
  <c r="U23" i="12"/>
  <c r="S20" i="7"/>
  <c r="Q51" i="7"/>
  <c r="R82" i="7"/>
  <c r="P33" i="12"/>
  <c r="O67" i="12"/>
  <c r="AJ53" i="14"/>
  <c r="AK20" i="14"/>
  <c r="Q33" i="14"/>
  <c r="P67" i="14"/>
  <c r="AH14" i="13"/>
  <c r="AG61" i="13"/>
  <c r="Q60" i="10"/>
  <c r="R14" i="10"/>
  <c r="AD16" i="12"/>
  <c r="AC62" i="12"/>
  <c r="N56" i="5"/>
  <c r="O29" i="5"/>
  <c r="O28" i="11"/>
  <c r="N55" i="11"/>
  <c r="O34" i="10"/>
  <c r="O52" i="10"/>
  <c r="P20" i="10"/>
  <c r="N55" i="5"/>
  <c r="O28" i="5"/>
  <c r="AI14" i="14"/>
  <c r="AH61" i="14"/>
  <c r="P53" i="10"/>
  <c r="Q21" i="10"/>
  <c r="Y79" i="6"/>
  <c r="X48" i="6"/>
  <c r="AH38" i="2"/>
  <c r="AH79" i="2"/>
  <c r="P76" i="7"/>
  <c r="O45" i="7"/>
  <c r="V10" i="11"/>
  <c r="U57" i="11"/>
  <c r="X62" i="13"/>
  <c r="Y16" i="13"/>
  <c r="P12" i="14"/>
  <c r="O59" i="14"/>
  <c r="N16" i="4"/>
  <c r="X14" i="12"/>
  <c r="W61" i="12"/>
  <c r="P60" i="9"/>
  <c r="Q14" i="9"/>
  <c r="AQ62" i="9"/>
  <c r="AO62" i="9" s="1"/>
  <c r="AP62" i="9" s="1"/>
  <c r="AW21" i="2"/>
  <c r="AW62" i="2"/>
  <c r="O13" i="7"/>
  <c r="N52" i="7"/>
  <c r="N17" i="7"/>
  <c r="N50" i="4"/>
  <c r="O13" i="4"/>
  <c r="D101" i="2"/>
  <c r="AG55" i="16"/>
  <c r="AH11" i="16"/>
  <c r="O13" i="15"/>
  <c r="O17" i="15" s="1"/>
  <c r="N60" i="15"/>
  <c r="O32" i="17"/>
  <c r="N66" i="17"/>
  <c r="S21" i="12"/>
  <c r="R54" i="12"/>
  <c r="R23" i="15"/>
  <c r="Q56" i="15"/>
  <c r="R64" i="14"/>
  <c r="S30" i="14"/>
  <c r="P12" i="16"/>
  <c r="O59" i="16"/>
  <c r="BS18" i="2"/>
  <c r="O15" i="6"/>
  <c r="N17" i="6"/>
  <c r="N57" i="6"/>
  <c r="BC23" i="2"/>
  <c r="BC64" i="2"/>
  <c r="M69" i="11"/>
  <c r="M81" i="11" s="1"/>
  <c r="R16" i="7"/>
  <c r="Q58" i="7"/>
  <c r="O34" i="15"/>
  <c r="O53" i="15"/>
  <c r="P20" i="15"/>
  <c r="R27" i="17"/>
  <c r="Q62" i="17"/>
  <c r="AO94" i="17"/>
  <c r="O52" i="6"/>
  <c r="P83" i="6"/>
  <c r="F98" i="2"/>
  <c r="AM64" i="17"/>
  <c r="AP95" i="17"/>
  <c r="O21" i="17"/>
  <c r="N54" i="17"/>
  <c r="O22" i="6"/>
  <c r="N47" i="6"/>
  <c r="O53" i="8"/>
  <c r="P13" i="8"/>
  <c r="T10" i="13"/>
  <c r="S57" i="13"/>
  <c r="S10" i="14"/>
  <c r="R57" i="14"/>
  <c r="N54" i="10"/>
  <c r="O11" i="10"/>
  <c r="O52" i="4"/>
  <c r="P27" i="4"/>
  <c r="Q21" i="8"/>
  <c r="P47" i="8"/>
  <c r="Q57" i="12"/>
  <c r="R10" i="12"/>
  <c r="P11" i="9"/>
  <c r="O54" i="9"/>
  <c r="N68" i="10"/>
  <c r="N80" i="10" s="1"/>
  <c r="R60" i="14"/>
  <c r="S13" i="14"/>
  <c r="AI14" i="16"/>
  <c r="AH61" i="16"/>
  <c r="N44" i="4"/>
  <c r="O20" i="4"/>
  <c r="AK20" i="16"/>
  <c r="AJ53" i="16"/>
  <c r="P57" i="8"/>
  <c r="Q93" i="8"/>
  <c r="O15" i="4"/>
  <c r="N55" i="4"/>
  <c r="P10" i="4"/>
  <c r="O47" i="4"/>
  <c r="X15" i="15"/>
  <c r="Q11" i="16"/>
  <c r="P55" i="16"/>
  <c r="O16" i="6"/>
  <c r="N58" i="6"/>
  <c r="Q20" i="12"/>
  <c r="P53" i="12"/>
  <c r="P64" i="10"/>
  <c r="Q31" i="10"/>
  <c r="R15" i="11"/>
  <c r="T83" i="10"/>
  <c r="S98" i="10"/>
  <c r="S56" i="16"/>
  <c r="T23" i="16"/>
  <c r="S84" i="15"/>
  <c r="R53" i="15"/>
  <c r="R99" i="15"/>
  <c r="W12" i="11"/>
  <c r="V59" i="11"/>
  <c r="P90" i="7"/>
  <c r="O59" i="7"/>
  <c r="O21" i="11"/>
  <c r="N54" i="11"/>
  <c r="Q12" i="4"/>
  <c r="P49" i="4"/>
  <c r="R16" i="5"/>
  <c r="X15" i="17"/>
  <c r="W16" i="11"/>
  <c r="V62" i="11"/>
  <c r="P33" i="8"/>
  <c r="O60" i="8"/>
  <c r="AM63" i="15"/>
  <c r="AM99" i="15"/>
  <c r="AK20" i="2"/>
  <c r="AK61" i="2"/>
  <c r="P99" i="11"/>
  <c r="Q84" i="11"/>
  <c r="AM99" i="9"/>
  <c r="AO87" i="9"/>
  <c r="AP87" i="9"/>
  <c r="Q13" i="13"/>
  <c r="P60" i="13"/>
  <c r="Q47" i="5"/>
  <c r="R22" i="5"/>
  <c r="Q30" i="13"/>
  <c r="P64" i="13"/>
  <c r="N55" i="6"/>
  <c r="O86" i="6"/>
  <c r="O62" i="16"/>
  <c r="P27" i="16"/>
  <c r="P64" i="9"/>
  <c r="Q31" i="9"/>
  <c r="S16" i="8"/>
  <c r="R59" i="8"/>
  <c r="Q99" i="12"/>
  <c r="R84" i="12"/>
  <c r="R56" i="4"/>
  <c r="S30" i="4"/>
  <c r="O26" i="5"/>
  <c r="N53" i="5"/>
  <c r="N33" i="5"/>
  <c r="W30" i="7"/>
  <c r="P56" i="13"/>
  <c r="Q23" i="13"/>
  <c r="AI20" i="13"/>
  <c r="O24" i="5"/>
  <c r="N51" i="5"/>
  <c r="Q23" i="8"/>
  <c r="P49" i="8"/>
  <c r="Q53" i="16"/>
  <c r="N54" i="5"/>
  <c r="O27" i="5"/>
  <c r="AA15" i="7"/>
  <c r="Q23" i="17"/>
  <c r="P56" i="17"/>
  <c r="N62" i="8"/>
  <c r="BR19" i="2"/>
  <c r="BS19" i="2"/>
  <c r="Y20" i="2"/>
  <c r="CB19" i="2"/>
  <c r="CD19" i="2" s="1"/>
  <c r="CC19" i="2"/>
  <c r="P30" i="16"/>
  <c r="O64" i="16"/>
  <c r="Q13" i="12"/>
  <c r="P60" i="12"/>
  <c r="O34" i="9"/>
  <c r="AP94" i="11"/>
  <c r="O17" i="9"/>
  <c r="R78" i="6"/>
  <c r="O21" i="13"/>
  <c r="N54" i="13"/>
  <c r="N34" i="13"/>
  <c r="P12" i="17"/>
  <c r="O59" i="17"/>
  <c r="V76" i="6"/>
  <c r="O52" i="8"/>
  <c r="P88" i="8"/>
  <c r="N46" i="4"/>
  <c r="N58" i="4" s="1"/>
  <c r="O22" i="4"/>
  <c r="R11" i="5"/>
  <c r="P55" i="8"/>
  <c r="Q91" i="8"/>
  <c r="N55" i="7"/>
  <c r="O86" i="7"/>
  <c r="O56" i="6"/>
  <c r="P87" i="6"/>
  <c r="Q15" i="5"/>
  <c r="P57" i="5"/>
  <c r="P12" i="12"/>
  <c r="O59" i="12"/>
  <c r="O17" i="12"/>
  <c r="Q92" i="8"/>
  <c r="P56" i="8"/>
  <c r="P28" i="12"/>
  <c r="O55" i="12"/>
  <c r="AE28" i="17"/>
  <c r="AD55" i="17"/>
  <c r="AD49" i="6"/>
  <c r="AE80" i="6"/>
  <c r="O54" i="6"/>
  <c r="P85" i="6"/>
  <c r="AJ23" i="13"/>
  <c r="AI56" i="13"/>
  <c r="Q31" i="15"/>
  <c r="P65" i="15"/>
  <c r="N48" i="6"/>
  <c r="O23" i="6"/>
  <c r="R66" i="10"/>
  <c r="S33" i="10"/>
  <c r="AQ63" i="15"/>
  <c r="AO63" i="15" s="1"/>
  <c r="AP63" i="15" s="1"/>
  <c r="R30" i="12"/>
  <c r="Q64" i="12"/>
  <c r="O97" i="8"/>
  <c r="P19" i="4"/>
  <c r="O43" i="4"/>
  <c r="M69" i="17"/>
  <c r="M81" i="17" s="1"/>
  <c r="Q57" i="15"/>
  <c r="R10" i="15"/>
  <c r="CC59" i="2"/>
  <c r="CB59" i="2" s="1"/>
  <c r="C101" i="2" s="1"/>
  <c r="O50" i="8"/>
  <c r="P86" i="8"/>
  <c r="N34" i="11"/>
  <c r="O20" i="11"/>
  <c r="N53" i="11"/>
  <c r="AJ23" i="14"/>
  <c r="AI56" i="14"/>
  <c r="P78" i="7"/>
  <c r="O47" i="7"/>
  <c r="Q13" i="9"/>
  <c r="P59" i="9"/>
  <c r="AM14" i="12"/>
  <c r="AL61" i="12"/>
  <c r="AE20" i="17"/>
  <c r="S31" i="17"/>
  <c r="R65" i="17"/>
  <c r="P10" i="5"/>
  <c r="O17" i="5"/>
  <c r="O49" i="5"/>
  <c r="S12" i="13"/>
  <c r="R59" i="13"/>
  <c r="M69" i="14"/>
  <c r="M81" i="14" s="1"/>
  <c r="S88" i="7"/>
  <c r="R57" i="7"/>
  <c r="O68" i="9"/>
  <c r="O80" i="9" s="1"/>
  <c r="P56" i="9"/>
  <c r="Q10" i="9"/>
  <c r="P17" i="9"/>
  <c r="P33" i="15"/>
  <c r="O67" i="15"/>
  <c r="AH20" i="12"/>
  <c r="R33" i="17"/>
  <c r="Q67" i="17"/>
  <c r="O17" i="8"/>
  <c r="M69" i="13"/>
  <c r="M81" i="13" s="1"/>
  <c r="AA23" i="5"/>
  <c r="AM23" i="11"/>
  <c r="AM56" i="11" s="1"/>
  <c r="AL56" i="11"/>
  <c r="P21" i="9"/>
  <c r="P34" i="9" s="1"/>
  <c r="O53" i="9"/>
  <c r="R12" i="15"/>
  <c r="Q59" i="15"/>
  <c r="N48" i="4"/>
  <c r="O11" i="4"/>
  <c r="Q12" i="5"/>
  <c r="AH55" i="9"/>
  <c r="AI23" i="9"/>
  <c r="R84" i="9"/>
  <c r="Q99" i="9"/>
  <c r="S32" i="9"/>
  <c r="R65" i="9"/>
  <c r="AH52" i="10"/>
  <c r="AI20" i="10"/>
  <c r="Z46" i="4"/>
  <c r="AA22" i="4"/>
  <c r="Q20" i="13"/>
  <c r="P53" i="13"/>
  <c r="N61" i="17"/>
  <c r="Q20" i="8"/>
  <c r="P46" i="8"/>
  <c r="AP90" i="11"/>
  <c r="AO90" i="11"/>
  <c r="AM99" i="11"/>
  <c r="O79" i="5"/>
  <c r="N48" i="5"/>
  <c r="N61" i="5" s="1"/>
  <c r="N73" i="5" s="1"/>
  <c r="AM61" i="9"/>
  <c r="AP93" i="9"/>
  <c r="P13" i="17"/>
  <c r="O60" i="17"/>
  <c r="AK26" i="4"/>
  <c r="AJ51" i="4"/>
  <c r="P56" i="7"/>
  <c r="Q87" i="7"/>
  <c r="Q56" i="11"/>
  <c r="R23" i="11"/>
  <c r="AJ12" i="17"/>
  <c r="AI59" i="17"/>
  <c r="AM63" i="17"/>
  <c r="AQ63" i="17" s="1"/>
  <c r="AO63" i="17" s="1"/>
  <c r="AP63" i="17" s="1"/>
  <c r="AM99" i="17"/>
  <c r="O64" i="17"/>
  <c r="P30" i="17"/>
  <c r="M58" i="4"/>
  <c r="M70" i="4" s="1"/>
  <c r="S50" i="7"/>
  <c r="T81" i="7"/>
  <c r="Q82" i="8"/>
  <c r="P97" i="8"/>
  <c r="P31" i="16"/>
  <c r="O65" i="16"/>
  <c r="R65" i="14"/>
  <c r="S15" i="14"/>
  <c r="N31" i="4"/>
  <c r="S27" i="15"/>
  <c r="R62" i="15"/>
  <c r="AI55" i="10"/>
  <c r="AJ23" i="10"/>
  <c r="S22" i="7"/>
  <c r="M61" i="7"/>
  <c r="M73" i="7" s="1"/>
  <c r="AI11" i="17"/>
  <c r="S23" i="7"/>
  <c r="R48" i="7"/>
  <c r="AJ12" i="15"/>
  <c r="AI59" i="15"/>
  <c r="N91" i="5"/>
  <c r="O76" i="5"/>
  <c r="U13" i="11"/>
  <c r="T60" i="11"/>
  <c r="Q84" i="16"/>
  <c r="P99" i="16"/>
  <c r="N61" i="13"/>
  <c r="N17" i="13"/>
  <c r="AK12" i="14"/>
  <c r="AJ59" i="14"/>
  <c r="N53" i="7"/>
  <c r="N61" i="7" s="1"/>
  <c r="N73" i="7" s="1"/>
  <c r="O84" i="7"/>
  <c r="Q23" i="5"/>
  <c r="N17" i="10"/>
  <c r="O10" i="10"/>
  <c r="N56" i="10"/>
  <c r="AT62" i="2"/>
  <c r="AT21" i="2"/>
  <c r="W84" i="13"/>
  <c r="V99" i="13"/>
  <c r="Q11" i="8"/>
  <c r="P48" i="8"/>
  <c r="Q84" i="14"/>
  <c r="P99" i="14"/>
  <c r="O32" i="5"/>
  <c r="N59" i="5"/>
  <c r="P31" i="8"/>
  <c r="P34" i="8" s="1"/>
  <c r="O58" i="8"/>
  <c r="O53" i="6"/>
  <c r="P84" i="6"/>
  <c r="O34" i="8"/>
  <c r="M61" i="5"/>
  <c r="M73" i="5" s="1"/>
  <c r="O21" i="6"/>
  <c r="N46" i="6"/>
  <c r="R21" i="7"/>
  <c r="R33" i="7" s="1"/>
  <c r="AQ61" i="9"/>
  <c r="AO61" i="9" s="1"/>
  <c r="AP61" i="9" s="1"/>
  <c r="O32" i="12"/>
  <c r="N66" i="12"/>
  <c r="N69" i="12" s="1"/>
  <c r="N81" i="12" s="1"/>
  <c r="P13" i="5"/>
  <c r="O52" i="5"/>
  <c r="O33" i="16"/>
  <c r="N67" i="16"/>
  <c r="M61" i="6"/>
  <c r="M73" i="6" s="1"/>
  <c r="AN21" i="2"/>
  <c r="AN62" i="2"/>
  <c r="AI23" i="15"/>
  <c r="AH56" i="15"/>
  <c r="O33" i="13"/>
  <c r="N67" i="13"/>
  <c r="BY60" i="2"/>
  <c r="BZ60" i="2"/>
  <c r="BR60" i="2"/>
  <c r="BS60" i="2"/>
  <c r="P31" i="11"/>
  <c r="O65" i="11"/>
  <c r="N53" i="17"/>
  <c r="N34" i="17"/>
  <c r="O20" i="17"/>
  <c r="N61" i="15"/>
  <c r="N69" i="15" s="1"/>
  <c r="N81" i="15" s="1"/>
  <c r="S15" i="8"/>
  <c r="AD50" i="6"/>
  <c r="AE81" i="6"/>
  <c r="T66" i="14"/>
  <c r="U32" i="14"/>
  <c r="W32" i="13"/>
  <c r="V66" i="13"/>
  <c r="AK14" i="15"/>
  <c r="AJ61" i="15"/>
  <c r="AK56" i="17"/>
  <c r="AL23" i="17"/>
  <c r="N66" i="16"/>
  <c r="O32" i="16"/>
  <c r="O34" i="16" s="1"/>
  <c r="AC23" i="6"/>
  <c r="O28" i="4"/>
  <c r="N53" i="4"/>
  <c r="AO94" i="9"/>
  <c r="O69" i="12" l="1"/>
  <c r="O81" i="12" s="1"/>
  <c r="N70" i="4"/>
  <c r="R15" i="5"/>
  <c r="R13" i="12"/>
  <c r="Q60" i="12"/>
  <c r="P53" i="8"/>
  <c r="Q13" i="8"/>
  <c r="X32" i="13"/>
  <c r="W66" i="13"/>
  <c r="N69" i="17"/>
  <c r="N81" i="17" s="1"/>
  <c r="AT22" i="2"/>
  <c r="AT63" i="2"/>
  <c r="R23" i="5"/>
  <c r="T22" i="7"/>
  <c r="P64" i="17"/>
  <c r="Q30" i="17"/>
  <c r="P79" i="5"/>
  <c r="O48" i="5"/>
  <c r="AA46" i="4"/>
  <c r="AB22" i="4"/>
  <c r="AI20" i="12"/>
  <c r="T88" i="7"/>
  <c r="S57" i="7"/>
  <c r="N69" i="11"/>
  <c r="N81" i="11" s="1"/>
  <c r="S10" i="15"/>
  <c r="R57" i="15"/>
  <c r="P43" i="4"/>
  <c r="Q19" i="4"/>
  <c r="Q28" i="12"/>
  <c r="P55" i="12"/>
  <c r="W76" i="6"/>
  <c r="AJ20" i="13"/>
  <c r="R30" i="13"/>
  <c r="Q64" i="13"/>
  <c r="Q90" i="7"/>
  <c r="P59" i="7"/>
  <c r="T56" i="16"/>
  <c r="U23" i="16"/>
  <c r="S15" i="11"/>
  <c r="P15" i="4"/>
  <c r="O55" i="4"/>
  <c r="AL20" i="16"/>
  <c r="AK53" i="16"/>
  <c r="T10" i="14"/>
  <c r="S57" i="14"/>
  <c r="Q83" i="6"/>
  <c r="P52" i="6"/>
  <c r="S27" i="17"/>
  <c r="R62" i="17"/>
  <c r="AW22" i="2"/>
  <c r="AW63" i="2"/>
  <c r="Z16" i="13"/>
  <c r="Y62" i="13"/>
  <c r="AE16" i="12"/>
  <c r="AD62" i="12"/>
  <c r="O54" i="14"/>
  <c r="O69" i="14" s="1"/>
  <c r="O81" i="14" s="1"/>
  <c r="P21" i="14"/>
  <c r="U30" i="15"/>
  <c r="T64" i="15"/>
  <c r="T23" i="10"/>
  <c r="S55" i="10"/>
  <c r="R11" i="13"/>
  <c r="Q55" i="13"/>
  <c r="Q17" i="13"/>
  <c r="Q13" i="10"/>
  <c r="P59" i="10"/>
  <c r="S84" i="9"/>
  <c r="R99" i="9"/>
  <c r="R12" i="4"/>
  <c r="Q49" i="4"/>
  <c r="AM23" i="17"/>
  <c r="AL56" i="17"/>
  <c r="Q31" i="8"/>
  <c r="P58" i="8"/>
  <c r="AJ55" i="10"/>
  <c r="AK23" i="10"/>
  <c r="T33" i="10"/>
  <c r="S66" i="10"/>
  <c r="Q87" i="6"/>
  <c r="P56" i="6"/>
  <c r="P20" i="4"/>
  <c r="O44" i="4"/>
  <c r="BC24" i="2"/>
  <c r="BC65" i="2"/>
  <c r="P28" i="11"/>
  <c r="O55" i="11"/>
  <c r="R51" i="7"/>
  <c r="S82" i="7"/>
  <c r="S10" i="17"/>
  <c r="R57" i="17"/>
  <c r="S84" i="17"/>
  <c r="R53" i="17"/>
  <c r="R99" i="17"/>
  <c r="R32" i="11"/>
  <c r="Q66" i="11"/>
  <c r="R21" i="15"/>
  <c r="Q54" i="15"/>
  <c r="Q31" i="11"/>
  <c r="P65" i="11"/>
  <c r="AN22" i="2"/>
  <c r="AN63" i="2"/>
  <c r="P21" i="6"/>
  <c r="O46" i="6"/>
  <c r="R84" i="16"/>
  <c r="Q99" i="16"/>
  <c r="AK12" i="15"/>
  <c r="AJ59" i="15"/>
  <c r="AI52" i="10"/>
  <c r="AJ20" i="10"/>
  <c r="T12" i="13"/>
  <c r="S59" i="13"/>
  <c r="AK23" i="13"/>
  <c r="AJ56" i="13"/>
  <c r="R92" i="8"/>
  <c r="Q56" i="8"/>
  <c r="Q55" i="8"/>
  <c r="R91" i="8"/>
  <c r="Q12" i="17"/>
  <c r="P59" i="17"/>
  <c r="Q49" i="8"/>
  <c r="R23" i="8"/>
  <c r="P16" i="6"/>
  <c r="O58" i="6"/>
  <c r="Q57" i="8"/>
  <c r="R93" i="8"/>
  <c r="O69" i="15"/>
  <c r="O81" i="15" s="1"/>
  <c r="P59" i="16"/>
  <c r="Q12" i="16"/>
  <c r="P32" i="17"/>
  <c r="O66" i="17"/>
  <c r="AH55" i="16"/>
  <c r="AI11" i="16"/>
  <c r="S14" i="10"/>
  <c r="R60" i="10"/>
  <c r="U56" i="12"/>
  <c r="V23" i="12"/>
  <c r="N69" i="16"/>
  <c r="N81" i="16" s="1"/>
  <c r="Q20" i="5"/>
  <c r="P45" i="5"/>
  <c r="O55" i="14"/>
  <c r="P11" i="14"/>
  <c r="O17" i="14"/>
  <c r="P53" i="14"/>
  <c r="Q20" i="14"/>
  <c r="R33" i="9"/>
  <c r="Q66" i="9"/>
  <c r="Q56" i="7"/>
  <c r="R87" i="7"/>
  <c r="R31" i="15"/>
  <c r="Q65" i="15"/>
  <c r="R57" i="12"/>
  <c r="S10" i="12"/>
  <c r="P21" i="17"/>
  <c r="O54" i="17"/>
  <c r="R23" i="9"/>
  <c r="Q55" i="9"/>
  <c r="R54" i="16"/>
  <c r="S21" i="16"/>
  <c r="C102" i="2"/>
  <c r="CC60" i="2"/>
  <c r="CB60" i="2" s="1"/>
  <c r="R84" i="14"/>
  <c r="Q99" i="14"/>
  <c r="AI55" i="9"/>
  <c r="AJ23" i="9"/>
  <c r="AE49" i="6"/>
  <c r="AF80" i="6"/>
  <c r="P13" i="16"/>
  <c r="O60" i="16"/>
  <c r="O69" i="16" s="1"/>
  <c r="O81" i="16" s="1"/>
  <c r="O17" i="16"/>
  <c r="Q21" i="9"/>
  <c r="P53" i="9"/>
  <c r="Q56" i="9"/>
  <c r="R10" i="9"/>
  <c r="AF20" i="17"/>
  <c r="Q59" i="9"/>
  <c r="R13" i="9"/>
  <c r="Q78" i="7"/>
  <c r="P47" i="7"/>
  <c r="P50" i="8"/>
  <c r="Q86" i="8"/>
  <c r="P52" i="8"/>
  <c r="P62" i="8" s="1"/>
  <c r="P74" i="8" s="1"/>
  <c r="Q88" i="8"/>
  <c r="P27" i="5"/>
  <c r="O54" i="5"/>
  <c r="S56" i="4"/>
  <c r="T30" i="4"/>
  <c r="O55" i="6"/>
  <c r="P86" i="6"/>
  <c r="AK21" i="2"/>
  <c r="AK62" i="2"/>
  <c r="P21" i="11"/>
  <c r="O54" i="11"/>
  <c r="U83" i="10"/>
  <c r="T98" i="10"/>
  <c r="Q64" i="10"/>
  <c r="R31" i="10"/>
  <c r="P47" i="4"/>
  <c r="Q10" i="4"/>
  <c r="P11" i="10"/>
  <c r="O54" i="10"/>
  <c r="P13" i="7"/>
  <c r="O17" i="7"/>
  <c r="O52" i="7"/>
  <c r="R14" i="9"/>
  <c r="Q60" i="9"/>
  <c r="P59" i="14"/>
  <c r="Q12" i="14"/>
  <c r="W10" i="11"/>
  <c r="V57" i="11"/>
  <c r="P28" i="5"/>
  <c r="O55" i="5"/>
  <c r="P29" i="5"/>
  <c r="O56" i="5"/>
  <c r="P11" i="17"/>
  <c r="O55" i="17"/>
  <c r="O17" i="17"/>
  <c r="T11" i="12"/>
  <c r="BS61" i="2"/>
  <c r="D103" i="2" s="1"/>
  <c r="BY61" i="2"/>
  <c r="BR61" i="2"/>
  <c r="BZ61" i="2"/>
  <c r="Q15" i="12"/>
  <c r="P65" i="12"/>
  <c r="T10" i="16"/>
  <c r="S57" i="16"/>
  <c r="Y14" i="11"/>
  <c r="X61" i="11"/>
  <c r="Q14" i="4"/>
  <c r="P54" i="4"/>
  <c r="Q32" i="6"/>
  <c r="P59" i="6"/>
  <c r="Z32" i="15"/>
  <c r="Y66" i="15"/>
  <c r="P33" i="16"/>
  <c r="O67" i="16"/>
  <c r="P84" i="7"/>
  <c r="O53" i="7"/>
  <c r="P22" i="4"/>
  <c r="O46" i="4"/>
  <c r="CC20" i="2"/>
  <c r="CF20" i="2" s="1"/>
  <c r="BR20" i="2"/>
  <c r="BS20" i="2"/>
  <c r="Y21" i="2"/>
  <c r="CB20" i="2"/>
  <c r="CD20" i="2" s="1"/>
  <c r="Q56" i="13"/>
  <c r="R23" i="13"/>
  <c r="R47" i="5"/>
  <c r="S22" i="5"/>
  <c r="Q53" i="12"/>
  <c r="R20" i="12"/>
  <c r="AH39" i="2"/>
  <c r="AH80" i="2"/>
  <c r="R33" i="14"/>
  <c r="Q67" i="14"/>
  <c r="Q34" i="9"/>
  <c r="R20" i="9"/>
  <c r="Q52" i="9"/>
  <c r="S48" i="7"/>
  <c r="T23" i="7"/>
  <c r="P26" i="5"/>
  <c r="O53" i="5"/>
  <c r="Q33" i="8"/>
  <c r="P60" i="8"/>
  <c r="X12" i="11"/>
  <c r="W59" i="11"/>
  <c r="P34" i="15"/>
  <c r="P53" i="15"/>
  <c r="Q20" i="15"/>
  <c r="S23" i="15"/>
  <c r="R56" i="15"/>
  <c r="AL20" i="14"/>
  <c r="AK53" i="14"/>
  <c r="P54" i="7"/>
  <c r="Q85" i="7"/>
  <c r="P28" i="4"/>
  <c r="O53" i="4"/>
  <c r="AE50" i="6"/>
  <c r="AF81" i="6"/>
  <c r="O17" i="10"/>
  <c r="P10" i="10"/>
  <c r="O56" i="10"/>
  <c r="AL12" i="14"/>
  <c r="AK59" i="14"/>
  <c r="AJ11" i="17"/>
  <c r="T50" i="7"/>
  <c r="U81" i="7"/>
  <c r="O67" i="13"/>
  <c r="P33" i="13"/>
  <c r="Q13" i="5"/>
  <c r="P52" i="5"/>
  <c r="P32" i="12"/>
  <c r="P34" i="12" s="1"/>
  <c r="O66" i="12"/>
  <c r="O34" i="12"/>
  <c r="P32" i="5"/>
  <c r="O59" i="5"/>
  <c r="V13" i="11"/>
  <c r="U60" i="11"/>
  <c r="AK12" i="17"/>
  <c r="AJ59" i="17"/>
  <c r="R12" i="5"/>
  <c r="R67" i="17"/>
  <c r="S33" i="17"/>
  <c r="P23" i="6"/>
  <c r="O48" i="6"/>
  <c r="P54" i="6"/>
  <c r="Q85" i="6"/>
  <c r="O55" i="7"/>
  <c r="P86" i="7"/>
  <c r="Q30" i="16"/>
  <c r="P64" i="16"/>
  <c r="X30" i="7"/>
  <c r="T16" i="8"/>
  <c r="S59" i="8"/>
  <c r="S16" i="5"/>
  <c r="R58" i="5"/>
  <c r="S99" i="15"/>
  <c r="T84" i="15"/>
  <c r="S53" i="15"/>
  <c r="O16" i="4"/>
  <c r="Q11" i="9"/>
  <c r="Q17" i="9" s="1"/>
  <c r="P54" i="9"/>
  <c r="R21" i="8"/>
  <c r="Q47" i="8"/>
  <c r="U10" i="13"/>
  <c r="T57" i="13"/>
  <c r="P22" i="6"/>
  <c r="O47" i="6"/>
  <c r="S64" i="14"/>
  <c r="T30" i="14"/>
  <c r="O61" i="7"/>
  <c r="O73" i="7" s="1"/>
  <c r="Z79" i="6"/>
  <c r="Y48" i="6"/>
  <c r="P46" i="5"/>
  <c r="Q21" i="5"/>
  <c r="Q54" i="8"/>
  <c r="R90" i="8"/>
  <c r="AB21" i="2"/>
  <c r="CE20" i="2"/>
  <c r="AB62" i="2"/>
  <c r="T14" i="5"/>
  <c r="Q77" i="7"/>
  <c r="P46" i="7"/>
  <c r="W15" i="16"/>
  <c r="S63" i="10"/>
  <c r="T30" i="10"/>
  <c r="R33" i="11"/>
  <c r="Q67" i="11"/>
  <c r="AB15" i="7"/>
  <c r="U66" i="14"/>
  <c r="V32" i="14"/>
  <c r="Q13" i="17"/>
  <c r="P60" i="17"/>
  <c r="O62" i="8"/>
  <c r="O74" i="8" s="1"/>
  <c r="S78" i="6"/>
  <c r="AD23" i="6"/>
  <c r="AL14" i="15"/>
  <c r="AK61" i="15"/>
  <c r="P20" i="17"/>
  <c r="O53" i="17"/>
  <c r="O69" i="17" s="1"/>
  <c r="O81" i="17" s="1"/>
  <c r="O34" i="17"/>
  <c r="P17" i="8"/>
  <c r="X84" i="13"/>
  <c r="W99" i="13"/>
  <c r="T27" i="15"/>
  <c r="S62" i="15"/>
  <c r="Q31" i="16"/>
  <c r="P65" i="16"/>
  <c r="AL26" i="4"/>
  <c r="AK51" i="4"/>
  <c r="P17" i="5"/>
  <c r="P49" i="5"/>
  <c r="Q10" i="5"/>
  <c r="AK23" i="14"/>
  <c r="AJ56" i="14"/>
  <c r="AF28" i="17"/>
  <c r="AE55" i="17"/>
  <c r="Q12" i="12"/>
  <c r="P59" i="12"/>
  <c r="P17" i="12"/>
  <c r="R50" i="5"/>
  <c r="S11" i="5"/>
  <c r="N69" i="13"/>
  <c r="N81" i="13" s="1"/>
  <c r="Q56" i="17"/>
  <c r="R23" i="17"/>
  <c r="P24" i="5"/>
  <c r="P33" i="5" s="1"/>
  <c r="O51" i="5"/>
  <c r="O61" i="5" s="1"/>
  <c r="O73" i="5" s="1"/>
  <c r="R99" i="12"/>
  <c r="S84" i="12"/>
  <c r="R31" i="9"/>
  <c r="Q64" i="9"/>
  <c r="Q99" i="11"/>
  <c r="R84" i="11"/>
  <c r="X16" i="11"/>
  <c r="W62" i="11"/>
  <c r="AJ14" i="16"/>
  <c r="AI61" i="16"/>
  <c r="O57" i="6"/>
  <c r="O17" i="6"/>
  <c r="P15" i="6"/>
  <c r="P13" i="15"/>
  <c r="O60" i="15"/>
  <c r="F101" i="2"/>
  <c r="O91" i="7"/>
  <c r="R21" i="10"/>
  <c r="Q53" i="10"/>
  <c r="P34" i="10"/>
  <c r="P52" i="10"/>
  <c r="Q20" i="10"/>
  <c r="AI14" i="13"/>
  <c r="AH61" i="13"/>
  <c r="R11" i="11"/>
  <c r="Q17" i="11"/>
  <c r="R30" i="11"/>
  <c r="Q64" i="11"/>
  <c r="Q21" i="4"/>
  <c r="P45" i="4"/>
  <c r="AK14" i="17"/>
  <c r="AJ61" i="17"/>
  <c r="Q11" i="15"/>
  <c r="P55" i="15"/>
  <c r="P17" i="15"/>
  <c r="V49" i="7"/>
  <c r="W80" i="7"/>
  <c r="S65" i="14"/>
  <c r="T15" i="14"/>
  <c r="P20" i="11"/>
  <c r="O53" i="11"/>
  <c r="O34" i="11"/>
  <c r="Q27" i="16"/>
  <c r="P62" i="16"/>
  <c r="Y15" i="15"/>
  <c r="AJ14" i="14"/>
  <c r="AI61" i="14"/>
  <c r="T15" i="13"/>
  <c r="S65" i="13"/>
  <c r="T32" i="7"/>
  <c r="R26" i="4"/>
  <c r="Q51" i="4"/>
  <c r="R82" i="8"/>
  <c r="Q97" i="8"/>
  <c r="S12" i="15"/>
  <c r="R59" i="15"/>
  <c r="Q33" i="15"/>
  <c r="P67" i="15"/>
  <c r="T31" i="17"/>
  <c r="S65" i="17"/>
  <c r="Y15" i="17"/>
  <c r="O66" i="16"/>
  <c r="P32" i="16"/>
  <c r="T15" i="8"/>
  <c r="AI56" i="15"/>
  <c r="AJ23" i="15"/>
  <c r="S21" i="7"/>
  <c r="S33" i="7" s="1"/>
  <c r="P53" i="6"/>
  <c r="Q84" i="6"/>
  <c r="R11" i="8"/>
  <c r="Q17" i="8"/>
  <c r="Q48" i="8"/>
  <c r="O91" i="5"/>
  <c r="P76" i="5"/>
  <c r="S23" i="11"/>
  <c r="R56" i="11"/>
  <c r="Q46" i="8"/>
  <c r="R20" i="8"/>
  <c r="R20" i="13"/>
  <c r="Q53" i="13"/>
  <c r="T32" i="9"/>
  <c r="S65" i="9"/>
  <c r="O48" i="4"/>
  <c r="O58" i="4" s="1"/>
  <c r="P11" i="4"/>
  <c r="AB23" i="5"/>
  <c r="AM17" i="12"/>
  <c r="AM61" i="12"/>
  <c r="O31" i="4"/>
  <c r="S30" i="12"/>
  <c r="R64" i="12"/>
  <c r="P21" i="13"/>
  <c r="O54" i="13"/>
  <c r="O69" i="13" s="1"/>
  <c r="O81" i="13" s="1"/>
  <c r="O34" i="13"/>
  <c r="CF19" i="2"/>
  <c r="AO20" i="16"/>
  <c r="R13" i="13"/>
  <c r="Q60" i="13"/>
  <c r="Q55" i="16"/>
  <c r="R11" i="16"/>
  <c r="S60" i="14"/>
  <c r="T13" i="14"/>
  <c r="Q27" i="4"/>
  <c r="P52" i="4"/>
  <c r="O91" i="6"/>
  <c r="S16" i="7"/>
  <c r="R58" i="7"/>
  <c r="D102" i="2"/>
  <c r="F102" i="2" s="1"/>
  <c r="T21" i="12"/>
  <c r="S54" i="12"/>
  <c r="P13" i="4"/>
  <c r="O50" i="4"/>
  <c r="Y14" i="12"/>
  <c r="X61" i="12"/>
  <c r="Q76" i="7"/>
  <c r="P91" i="7"/>
  <c r="P45" i="7"/>
  <c r="O68" i="10"/>
  <c r="O80" i="10" s="1"/>
  <c r="Q33" i="12"/>
  <c r="P67" i="12"/>
  <c r="T20" i="7"/>
  <c r="AI56" i="16"/>
  <c r="AJ23" i="16"/>
  <c r="P20" i="6"/>
  <c r="O45" i="6"/>
  <c r="O33" i="6"/>
  <c r="Q56" i="14"/>
  <c r="R23" i="14"/>
  <c r="AF43" i="4"/>
  <c r="AG19" i="4"/>
  <c r="U65" i="10"/>
  <c r="V32" i="10"/>
  <c r="P68" i="9"/>
  <c r="P80" i="9" s="1"/>
  <c r="C100" i="2"/>
  <c r="O70" i="4" l="1"/>
  <c r="Q20" i="11"/>
  <c r="P53" i="11"/>
  <c r="P34" i="11"/>
  <c r="V66" i="14"/>
  <c r="W32" i="14"/>
  <c r="Q34" i="15"/>
  <c r="Q53" i="15"/>
  <c r="R67" i="14"/>
  <c r="S33" i="14"/>
  <c r="Q59" i="14"/>
  <c r="R12" i="14"/>
  <c r="P55" i="6"/>
  <c r="Q86" i="6"/>
  <c r="U88" i="7"/>
  <c r="T57" i="7"/>
  <c r="Q11" i="4"/>
  <c r="P48" i="4"/>
  <c r="Q32" i="16"/>
  <c r="P66" i="16"/>
  <c r="P69" i="16" s="1"/>
  <c r="P81" i="16" s="1"/>
  <c r="U32" i="7"/>
  <c r="R31" i="16"/>
  <c r="Q65" i="16"/>
  <c r="P33" i="6"/>
  <c r="P45" i="6"/>
  <c r="Q20" i="6"/>
  <c r="R76" i="7"/>
  <c r="Q45" i="7"/>
  <c r="S13" i="13"/>
  <c r="R60" i="13"/>
  <c r="Q21" i="13"/>
  <c r="P54" i="13"/>
  <c r="P34" i="13"/>
  <c r="S20" i="13"/>
  <c r="R53" i="13"/>
  <c r="Q76" i="5"/>
  <c r="P91" i="5"/>
  <c r="S26" i="4"/>
  <c r="R51" i="4"/>
  <c r="Z15" i="15"/>
  <c r="O69" i="11"/>
  <c r="O81" i="11" s="1"/>
  <c r="R21" i="4"/>
  <c r="Q45" i="4"/>
  <c r="AI61" i="13"/>
  <c r="AJ14" i="13"/>
  <c r="S23" i="17"/>
  <c r="R56" i="17"/>
  <c r="AL51" i="4"/>
  <c r="AM26" i="4"/>
  <c r="X99" i="13"/>
  <c r="Y84" i="13"/>
  <c r="U30" i="10"/>
  <c r="T63" i="10"/>
  <c r="V10" i="13"/>
  <c r="U57" i="13"/>
  <c r="S58" i="5"/>
  <c r="T16" i="5"/>
  <c r="AF50" i="6"/>
  <c r="AG81" i="6"/>
  <c r="R85" i="7"/>
  <c r="Q54" i="7"/>
  <c r="AP20" i="15"/>
  <c r="Q84" i="7"/>
  <c r="P53" i="7"/>
  <c r="CC61" i="2"/>
  <c r="CB61" i="2" s="1"/>
  <c r="C103" i="2" s="1"/>
  <c r="X10" i="11"/>
  <c r="W57" i="11"/>
  <c r="P16" i="4"/>
  <c r="Q52" i="8"/>
  <c r="R88" i="8"/>
  <c r="S57" i="12"/>
  <c r="T10" i="12"/>
  <c r="P55" i="14"/>
  <c r="Q11" i="14"/>
  <c r="P17" i="14"/>
  <c r="Q16" i="6"/>
  <c r="P58" i="6"/>
  <c r="R12" i="17"/>
  <c r="Q59" i="17"/>
  <c r="AL12" i="15"/>
  <c r="AK59" i="15"/>
  <c r="T84" i="9"/>
  <c r="S99" i="9"/>
  <c r="S11" i="13"/>
  <c r="R55" i="13"/>
  <c r="R17" i="13"/>
  <c r="P54" i="14"/>
  <c r="Q21" i="14"/>
  <c r="P55" i="4"/>
  <c r="Q15" i="4"/>
  <c r="Q43" i="4"/>
  <c r="R19" i="4"/>
  <c r="Q79" i="5"/>
  <c r="P48" i="5"/>
  <c r="AT23" i="2"/>
  <c r="AT64" i="2"/>
  <c r="F100" i="2"/>
  <c r="R33" i="15"/>
  <c r="Q67" i="15"/>
  <c r="AE23" i="6"/>
  <c r="AL12" i="17"/>
  <c r="AK59" i="17"/>
  <c r="U15" i="14"/>
  <c r="T65" i="14"/>
  <c r="R10" i="5"/>
  <c r="Q17" i="5"/>
  <c r="U30" i="14"/>
  <c r="T64" i="14"/>
  <c r="U12" i="13"/>
  <c r="T59" i="13"/>
  <c r="S99" i="17"/>
  <c r="S53" i="17"/>
  <c r="T84" i="17"/>
  <c r="R31" i="8"/>
  <c r="Q58" i="8"/>
  <c r="Z14" i="12"/>
  <c r="Y61" i="12"/>
  <c r="R27" i="4"/>
  <c r="Q52" i="4"/>
  <c r="AJ56" i="15"/>
  <c r="AK23" i="15"/>
  <c r="S59" i="15"/>
  <c r="T12" i="15"/>
  <c r="R11" i="15"/>
  <c r="Q55" i="15"/>
  <c r="Q17" i="15"/>
  <c r="S30" i="11"/>
  <c r="R64" i="11"/>
  <c r="S31" i="9"/>
  <c r="R64" i="9"/>
  <c r="U14" i="5"/>
  <c r="R21" i="5"/>
  <c r="Q46" i="5"/>
  <c r="R30" i="16"/>
  <c r="Q64" i="16"/>
  <c r="W13" i="11"/>
  <c r="V60" i="11"/>
  <c r="R13" i="5"/>
  <c r="Q52" i="5"/>
  <c r="AL59" i="14"/>
  <c r="Q26" i="5"/>
  <c r="P53" i="5"/>
  <c r="Q33" i="16"/>
  <c r="P67" i="16"/>
  <c r="U11" i="12"/>
  <c r="S31" i="10"/>
  <c r="R64" i="10"/>
  <c r="Q21" i="11"/>
  <c r="P54" i="11"/>
  <c r="U30" i="4"/>
  <c r="T56" i="4"/>
  <c r="R59" i="9"/>
  <c r="S13" i="9"/>
  <c r="P60" i="16"/>
  <c r="Q13" i="16"/>
  <c r="P17" i="16"/>
  <c r="S31" i="15"/>
  <c r="R65" i="15"/>
  <c r="P69" i="14"/>
  <c r="P81" i="14" s="1"/>
  <c r="AI55" i="16"/>
  <c r="AJ11" i="16"/>
  <c r="S23" i="8"/>
  <c r="R49" i="8"/>
  <c r="AK20" i="10"/>
  <c r="AJ52" i="10"/>
  <c r="Q56" i="6"/>
  <c r="R87" i="6"/>
  <c r="T55" i="10"/>
  <c r="U23" i="10"/>
  <c r="AF16" i="12"/>
  <c r="AE62" i="12"/>
  <c r="T27" i="17"/>
  <c r="S62" i="17"/>
  <c r="T15" i="11"/>
  <c r="S30" i="13"/>
  <c r="R64" i="13"/>
  <c r="R54" i="8"/>
  <c r="S90" i="8"/>
  <c r="Y30" i="7"/>
  <c r="Q32" i="12"/>
  <c r="P66" i="12"/>
  <c r="P69" i="12" s="1"/>
  <c r="P81" i="12" s="1"/>
  <c r="R52" i="9"/>
  <c r="S20" i="9"/>
  <c r="Q13" i="7"/>
  <c r="P17" i="7"/>
  <c r="P52" i="7"/>
  <c r="R56" i="9"/>
  <c r="S10" i="9"/>
  <c r="Q67" i="12"/>
  <c r="R33" i="12"/>
  <c r="Q29" i="5"/>
  <c r="P56" i="5"/>
  <c r="T14" i="10"/>
  <c r="S60" i="10"/>
  <c r="X76" i="6"/>
  <c r="AJ20" i="12"/>
  <c r="S23" i="14"/>
  <c r="R56" i="14"/>
  <c r="AJ56" i="16"/>
  <c r="AK23" i="16"/>
  <c r="T30" i="12"/>
  <c r="S64" i="12"/>
  <c r="S11" i="8"/>
  <c r="R48" i="8"/>
  <c r="R17" i="8"/>
  <c r="T65" i="13"/>
  <c r="U15" i="13"/>
  <c r="R27" i="16"/>
  <c r="Q62" i="16"/>
  <c r="Q13" i="15"/>
  <c r="P60" i="15"/>
  <c r="P69" i="15" s="1"/>
  <c r="P81" i="15" s="1"/>
  <c r="T84" i="12"/>
  <c r="S99" i="12"/>
  <c r="T11" i="5"/>
  <c r="S50" i="5"/>
  <c r="T78" i="6"/>
  <c r="AC15" i="7"/>
  <c r="X15" i="16"/>
  <c r="U84" i="15"/>
  <c r="T99" i="15"/>
  <c r="T53" i="15"/>
  <c r="P55" i="7"/>
  <c r="Q86" i="7"/>
  <c r="Q91" i="7" s="1"/>
  <c r="T33" i="17"/>
  <c r="S67" i="17"/>
  <c r="P67" i="13"/>
  <c r="Q33" i="13"/>
  <c r="P53" i="4"/>
  <c r="Q28" i="4"/>
  <c r="AL53" i="14"/>
  <c r="AP20" i="14"/>
  <c r="AO20" i="14"/>
  <c r="AH40" i="2"/>
  <c r="AH81" i="2"/>
  <c r="R56" i="13"/>
  <c r="S23" i="13"/>
  <c r="R15" i="12"/>
  <c r="Q65" i="12"/>
  <c r="Q28" i="5"/>
  <c r="P55" i="5"/>
  <c r="R55" i="9"/>
  <c r="S23" i="9"/>
  <c r="S87" i="7"/>
  <c r="R56" i="7"/>
  <c r="P34" i="14"/>
  <c r="Q45" i="5"/>
  <c r="R20" i="5"/>
  <c r="R57" i="8"/>
  <c r="S93" i="8"/>
  <c r="R54" i="15"/>
  <c r="R34" i="15"/>
  <c r="S21" i="15"/>
  <c r="BC66" i="2"/>
  <c r="BC25" i="2"/>
  <c r="AM56" i="17"/>
  <c r="P91" i="6"/>
  <c r="V23" i="16"/>
  <c r="U56" i="16"/>
  <c r="AC22" i="4"/>
  <c r="AB46" i="4"/>
  <c r="U22" i="7"/>
  <c r="S15" i="5"/>
  <c r="R57" i="5"/>
  <c r="S20" i="8"/>
  <c r="R46" i="8"/>
  <c r="AL23" i="14"/>
  <c r="AK56" i="14"/>
  <c r="U10" i="16"/>
  <c r="T57" i="16"/>
  <c r="Q47" i="4"/>
  <c r="R10" i="4"/>
  <c r="Q16" i="4"/>
  <c r="R14" i="4"/>
  <c r="Q54" i="4"/>
  <c r="U32" i="9"/>
  <c r="T65" i="9"/>
  <c r="Z15" i="17"/>
  <c r="S82" i="8"/>
  <c r="AL14" i="17"/>
  <c r="AL61" i="17" s="1"/>
  <c r="AK61" i="17"/>
  <c r="AP14" i="17"/>
  <c r="AO14" i="17"/>
  <c r="S11" i="11"/>
  <c r="R17" i="11"/>
  <c r="AJ61" i="16"/>
  <c r="AK14" i="16"/>
  <c r="U27" i="15"/>
  <c r="T62" i="15"/>
  <c r="Q20" i="17"/>
  <c r="P53" i="17"/>
  <c r="P34" i="17"/>
  <c r="BR62" i="2"/>
  <c r="BS62" i="2"/>
  <c r="D104" i="2" s="1"/>
  <c r="BY62" i="2"/>
  <c r="BZ62" i="2"/>
  <c r="P47" i="6"/>
  <c r="Q22" i="6"/>
  <c r="Q10" i="10"/>
  <c r="P17" i="10"/>
  <c r="P56" i="10"/>
  <c r="T48" i="7"/>
  <c r="U23" i="7"/>
  <c r="Q22" i="4"/>
  <c r="P46" i="4"/>
  <c r="Z66" i="15"/>
  <c r="AA32" i="15"/>
  <c r="S14" i="9"/>
  <c r="R60" i="9"/>
  <c r="AK22" i="2"/>
  <c r="AK63" i="2"/>
  <c r="Q50" i="8"/>
  <c r="R86" i="8"/>
  <c r="Q53" i="9"/>
  <c r="Q68" i="9" s="1"/>
  <c r="Q80" i="9" s="1"/>
  <c r="R21" i="9"/>
  <c r="AG80" i="6"/>
  <c r="AF49" i="6"/>
  <c r="R56" i="8"/>
  <c r="S92" i="8"/>
  <c r="P46" i="6"/>
  <c r="Q21" i="6"/>
  <c r="R13" i="10"/>
  <c r="Q59" i="10"/>
  <c r="AA16" i="13"/>
  <c r="Z62" i="13"/>
  <c r="AL53" i="16"/>
  <c r="AP20" i="16"/>
  <c r="AK20" i="13"/>
  <c r="T10" i="15"/>
  <c r="S57" i="15"/>
  <c r="S23" i="5"/>
  <c r="R33" i="8"/>
  <c r="Q60" i="8"/>
  <c r="Q62" i="8" s="1"/>
  <c r="Q74" i="8" s="1"/>
  <c r="R31" i="11"/>
  <c r="Q65" i="11"/>
  <c r="R30" i="17"/>
  <c r="Q64" i="17"/>
  <c r="Q34" i="8"/>
  <c r="P34" i="16"/>
  <c r="Q34" i="10"/>
  <c r="R20" i="10"/>
  <c r="Q52" i="10"/>
  <c r="Q23" i="6"/>
  <c r="P48" i="6"/>
  <c r="W32" i="10"/>
  <c r="V65" i="10"/>
  <c r="P61" i="7"/>
  <c r="P73" i="7" s="1"/>
  <c r="T16" i="7"/>
  <c r="S58" i="7"/>
  <c r="U13" i="14"/>
  <c r="T60" i="14"/>
  <c r="T23" i="11"/>
  <c r="S56" i="11"/>
  <c r="Q53" i="6"/>
  <c r="R84" i="6"/>
  <c r="AJ61" i="14"/>
  <c r="AK14" i="14"/>
  <c r="S21" i="10"/>
  <c r="R53" i="10"/>
  <c r="Q15" i="6"/>
  <c r="P17" i="6"/>
  <c r="P57" i="6"/>
  <c r="Y16" i="11"/>
  <c r="X62" i="11"/>
  <c r="AG28" i="17"/>
  <c r="AF55" i="17"/>
  <c r="R11" i="9"/>
  <c r="Q54" i="9"/>
  <c r="T59" i="8"/>
  <c r="U16" i="8"/>
  <c r="Q32" i="5"/>
  <c r="P59" i="5"/>
  <c r="V81" i="7"/>
  <c r="U50" i="7"/>
  <c r="T23" i="15"/>
  <c r="S56" i="15"/>
  <c r="S20" i="12"/>
  <c r="R53" i="12"/>
  <c r="Z14" i="11"/>
  <c r="Y61" i="11"/>
  <c r="Q11" i="10"/>
  <c r="P54" i="10"/>
  <c r="P68" i="10" s="1"/>
  <c r="P80" i="10" s="1"/>
  <c r="Q27" i="5"/>
  <c r="P54" i="5"/>
  <c r="S54" i="16"/>
  <c r="T21" i="16"/>
  <c r="P54" i="17"/>
  <c r="Q21" i="17"/>
  <c r="W23" i="12"/>
  <c r="V56" i="12"/>
  <c r="Q32" i="17"/>
  <c r="P66" i="17"/>
  <c r="S57" i="17"/>
  <c r="T10" i="17"/>
  <c r="T66" i="10"/>
  <c r="U33" i="10"/>
  <c r="R49" i="4"/>
  <c r="S12" i="4"/>
  <c r="Q52" i="6"/>
  <c r="R83" i="6"/>
  <c r="Q91" i="6"/>
  <c r="R28" i="12"/>
  <c r="Q55" i="12"/>
  <c r="X66" i="13"/>
  <c r="Y32" i="13"/>
  <c r="AG43" i="4"/>
  <c r="AH19" i="4"/>
  <c r="T54" i="12"/>
  <c r="U21" i="12"/>
  <c r="AC23" i="5"/>
  <c r="R78" i="7"/>
  <c r="Q47" i="7"/>
  <c r="S33" i="9"/>
  <c r="R66" i="9"/>
  <c r="S91" i="8"/>
  <c r="R55" i="8"/>
  <c r="R55" i="16"/>
  <c r="S11" i="16"/>
  <c r="T21" i="7"/>
  <c r="T33" i="7" s="1"/>
  <c r="R12" i="12"/>
  <c r="Q59" i="12"/>
  <c r="Q17" i="12"/>
  <c r="S21" i="8"/>
  <c r="R47" i="8"/>
  <c r="S47" i="5"/>
  <c r="T22" i="5"/>
  <c r="R99" i="14"/>
  <c r="R53" i="14"/>
  <c r="S84" i="14"/>
  <c r="Q34" i="14"/>
  <c r="Q53" i="14"/>
  <c r="R53" i="16"/>
  <c r="R99" i="16"/>
  <c r="S84" i="16"/>
  <c r="Q28" i="11"/>
  <c r="P55" i="11"/>
  <c r="U10" i="14"/>
  <c r="T57" i="14"/>
  <c r="S13" i="12"/>
  <c r="R60" i="12"/>
  <c r="O61" i="6"/>
  <c r="O73" i="6" s="1"/>
  <c r="U20" i="7"/>
  <c r="Q13" i="4"/>
  <c r="P50" i="4"/>
  <c r="U15" i="8"/>
  <c r="U31" i="17"/>
  <c r="T65" i="17"/>
  <c r="W49" i="7"/>
  <c r="X80" i="7"/>
  <c r="S84" i="11"/>
  <c r="R99" i="11"/>
  <c r="Q24" i="5"/>
  <c r="P51" i="5"/>
  <c r="P61" i="5" s="1"/>
  <c r="P73" i="5" s="1"/>
  <c r="AL61" i="15"/>
  <c r="AQ61" i="15" s="1"/>
  <c r="AO61" i="15" s="1"/>
  <c r="AP61" i="15" s="1"/>
  <c r="AP14" i="15"/>
  <c r="AO14" i="15"/>
  <c r="R13" i="17"/>
  <c r="Q60" i="17"/>
  <c r="S33" i="11"/>
  <c r="R67" i="11"/>
  <c r="R77" i="7"/>
  <c r="Q46" i="7"/>
  <c r="AB22" i="2"/>
  <c r="CE21" i="2"/>
  <c r="AB63" i="2"/>
  <c r="AA79" i="6"/>
  <c r="Z48" i="6"/>
  <c r="Q54" i="6"/>
  <c r="R85" i="6"/>
  <c r="S12" i="5"/>
  <c r="AO20" i="15"/>
  <c r="Y12" i="11"/>
  <c r="X59" i="11"/>
  <c r="CB21" i="2"/>
  <c r="CD21" i="2" s="1"/>
  <c r="CC21" i="2"/>
  <c r="BR21" i="2"/>
  <c r="BS21" i="2"/>
  <c r="Y22" i="2"/>
  <c r="R32" i="6"/>
  <c r="Q59" i="6"/>
  <c r="Q11" i="17"/>
  <c r="P55" i="17"/>
  <c r="P17" i="17"/>
  <c r="U98" i="10"/>
  <c r="V83" i="10"/>
  <c r="AG20" i="17"/>
  <c r="AJ55" i="9"/>
  <c r="AK23" i="9"/>
  <c r="R12" i="16"/>
  <c r="Q59" i="16"/>
  <c r="AL23" i="13"/>
  <c r="AK56" i="13"/>
  <c r="AN23" i="2"/>
  <c r="AN64" i="2"/>
  <c r="R66" i="11"/>
  <c r="S32" i="11"/>
  <c r="S51" i="7"/>
  <c r="T82" i="7"/>
  <c r="Q20" i="4"/>
  <c r="P44" i="4"/>
  <c r="P58" i="4" s="1"/>
  <c r="P70" i="4" s="1"/>
  <c r="AL23" i="10"/>
  <c r="AK55" i="10"/>
  <c r="V30" i="15"/>
  <c r="U64" i="15"/>
  <c r="AW23" i="2"/>
  <c r="AW64" i="2"/>
  <c r="R90" i="7"/>
  <c r="Q59" i="7"/>
  <c r="P31" i="4"/>
  <c r="R13" i="8"/>
  <c r="Q53" i="8"/>
  <c r="Q69" i="16" l="1"/>
  <c r="Q81" i="16" s="1"/>
  <c r="R34" i="12"/>
  <c r="F103" i="2"/>
  <c r="R24" i="5"/>
  <c r="Q51" i="5"/>
  <c r="S31" i="11"/>
  <c r="R65" i="11"/>
  <c r="AL20" i="13"/>
  <c r="S13" i="10"/>
  <c r="R59" i="10"/>
  <c r="AA15" i="17"/>
  <c r="V22" i="7"/>
  <c r="S57" i="8"/>
  <c r="T93" i="8"/>
  <c r="S15" i="12"/>
  <c r="R65" i="12"/>
  <c r="S56" i="9"/>
  <c r="T10" i="9"/>
  <c r="S54" i="8"/>
  <c r="T90" i="8"/>
  <c r="T62" i="17"/>
  <c r="U27" i="17"/>
  <c r="S59" i="9"/>
  <c r="T13" i="9"/>
  <c r="R26" i="5"/>
  <c r="Q53" i="5"/>
  <c r="R46" i="5"/>
  <c r="S21" i="5"/>
  <c r="V15" i="14"/>
  <c r="U65" i="14"/>
  <c r="T11" i="13"/>
  <c r="S55" i="13"/>
  <c r="S17" i="13"/>
  <c r="T57" i="12"/>
  <c r="U10" i="12"/>
  <c r="Y10" i="11"/>
  <c r="X57" i="11"/>
  <c r="Y99" i="13"/>
  <c r="Z84" i="13"/>
  <c r="AA15" i="15"/>
  <c r="S76" i="7"/>
  <c r="R45" i="7"/>
  <c r="V32" i="7"/>
  <c r="V88" i="7"/>
  <c r="U57" i="7"/>
  <c r="AL55" i="10"/>
  <c r="AM23" i="10"/>
  <c r="V98" i="10"/>
  <c r="W83" i="10"/>
  <c r="BS63" i="2"/>
  <c r="BY63" i="2"/>
  <c r="BZ63" i="2"/>
  <c r="BR63" i="2"/>
  <c r="U23" i="11"/>
  <c r="T56" i="11"/>
  <c r="S56" i="13"/>
  <c r="T23" i="13"/>
  <c r="T30" i="11"/>
  <c r="S64" i="11"/>
  <c r="AK55" i="9"/>
  <c r="AL23" i="9"/>
  <c r="R54" i="6"/>
  <c r="S85" i="6"/>
  <c r="X23" i="12"/>
  <c r="W56" i="12"/>
  <c r="R60" i="8"/>
  <c r="S33" i="8"/>
  <c r="R21" i="6"/>
  <c r="Q46" i="6"/>
  <c r="AG16" i="12"/>
  <c r="AF62" i="12"/>
  <c r="U84" i="9"/>
  <c r="T99" i="9"/>
  <c r="R52" i="8"/>
  <c r="S88" i="8"/>
  <c r="S85" i="7"/>
  <c r="R54" i="7"/>
  <c r="AM51" i="4"/>
  <c r="R20" i="6"/>
  <c r="Q33" i="6"/>
  <c r="Q45" i="6"/>
  <c r="R32" i="16"/>
  <c r="Q66" i="16"/>
  <c r="S90" i="7"/>
  <c r="R59" i="7"/>
  <c r="Q44" i="4"/>
  <c r="Q58" i="4" s="1"/>
  <c r="Q70" i="4" s="1"/>
  <c r="R20" i="4"/>
  <c r="AN24" i="2"/>
  <c r="AN65" i="2"/>
  <c r="Y23" i="2"/>
  <c r="CB22" i="2"/>
  <c r="CD22" i="2" s="1"/>
  <c r="CC22" i="2"/>
  <c r="CF22" i="2" s="1"/>
  <c r="BR22" i="2"/>
  <c r="BS22" i="2"/>
  <c r="Z12" i="11"/>
  <c r="Y59" i="11"/>
  <c r="AB23" i="2"/>
  <c r="CE22" i="2"/>
  <c r="AB64" i="2"/>
  <c r="S13" i="17"/>
  <c r="R60" i="17"/>
  <c r="X49" i="7"/>
  <c r="Y80" i="7"/>
  <c r="R13" i="4"/>
  <c r="Q50" i="4"/>
  <c r="T47" i="5"/>
  <c r="U22" i="5"/>
  <c r="S12" i="12"/>
  <c r="R59" i="12"/>
  <c r="R17" i="12"/>
  <c r="AD23" i="5"/>
  <c r="Y66" i="13"/>
  <c r="Z32" i="13"/>
  <c r="S49" i="4"/>
  <c r="T12" i="4"/>
  <c r="R27" i="5"/>
  <c r="Q54" i="5"/>
  <c r="AK61" i="14"/>
  <c r="AL14" i="14"/>
  <c r="AB32" i="15"/>
  <c r="AA66" i="15"/>
  <c r="Q17" i="10"/>
  <c r="Q56" i="10"/>
  <c r="R10" i="10"/>
  <c r="AQ61" i="17"/>
  <c r="AO61" i="17" s="1"/>
  <c r="AP61" i="17" s="1"/>
  <c r="R62" i="8"/>
  <c r="R74" i="8" s="1"/>
  <c r="T21" i="15"/>
  <c r="S54" i="15"/>
  <c r="Q67" i="13"/>
  <c r="R33" i="13"/>
  <c r="AD15" i="7"/>
  <c r="R13" i="15"/>
  <c r="Q60" i="15"/>
  <c r="S48" i="8"/>
  <c r="T11" i="8"/>
  <c r="T23" i="14"/>
  <c r="S56" i="14"/>
  <c r="R32" i="12"/>
  <c r="Q66" i="12"/>
  <c r="Q69" i="12" s="1"/>
  <c r="Q81" i="12" s="1"/>
  <c r="Q34" i="12"/>
  <c r="T30" i="13"/>
  <c r="S64" i="13"/>
  <c r="U55" i="10"/>
  <c r="V23" i="10"/>
  <c r="AL20" i="10"/>
  <c r="AK52" i="10"/>
  <c r="T31" i="15"/>
  <c r="S65" i="15"/>
  <c r="V14" i="5"/>
  <c r="S31" i="8"/>
  <c r="R58" i="8"/>
  <c r="AF23" i="6"/>
  <c r="AT24" i="2"/>
  <c r="AT65" i="2"/>
  <c r="AG50" i="6"/>
  <c r="AH81" i="6"/>
  <c r="W10" i="13"/>
  <c r="V57" i="13"/>
  <c r="P69" i="13"/>
  <c r="P81" i="13" s="1"/>
  <c r="P61" i="6"/>
  <c r="P73" i="6" s="1"/>
  <c r="R59" i="14"/>
  <c r="S12" i="14"/>
  <c r="W66" i="14"/>
  <c r="X32" i="14"/>
  <c r="T57" i="17"/>
  <c r="U10" i="17"/>
  <c r="R54" i="9"/>
  <c r="S11" i="9"/>
  <c r="V50" i="7"/>
  <c r="W81" i="7"/>
  <c r="U62" i="15"/>
  <c r="V27" i="15"/>
  <c r="AM23" i="14"/>
  <c r="AL56" i="14"/>
  <c r="S56" i="7"/>
  <c r="T87" i="7"/>
  <c r="Y15" i="16"/>
  <c r="T99" i="12"/>
  <c r="U84" i="12"/>
  <c r="T31" i="10"/>
  <c r="S64" i="10"/>
  <c r="R53" i="9"/>
  <c r="S21" i="9"/>
  <c r="AL14" i="16"/>
  <c r="AK61" i="16"/>
  <c r="R16" i="4"/>
  <c r="S10" i="4"/>
  <c r="R47" i="4"/>
  <c r="AL59" i="17"/>
  <c r="D105" i="2"/>
  <c r="U57" i="14"/>
  <c r="V10" i="14"/>
  <c r="T91" i="8"/>
  <c r="S55" i="8"/>
  <c r="R21" i="17"/>
  <c r="Q54" i="17"/>
  <c r="S53" i="12"/>
  <c r="T20" i="12"/>
  <c r="R32" i="5"/>
  <c r="Q59" i="5"/>
  <c r="Z16" i="11"/>
  <c r="Y62" i="11"/>
  <c r="R50" i="8"/>
  <c r="S86" i="8"/>
  <c r="S46" i="8"/>
  <c r="T20" i="8"/>
  <c r="S34" i="8"/>
  <c r="W23" i="16"/>
  <c r="V56" i="16"/>
  <c r="Q33" i="5"/>
  <c r="AH41" i="2"/>
  <c r="AH82" i="2"/>
  <c r="Q34" i="16"/>
  <c r="AK20" i="12"/>
  <c r="R29" i="5"/>
  <c r="Q56" i="5"/>
  <c r="R13" i="7"/>
  <c r="Q17" i="7"/>
  <c r="Q52" i="7"/>
  <c r="Q61" i="7" s="1"/>
  <c r="Q73" i="7" s="1"/>
  <c r="U15" i="11"/>
  <c r="V30" i="4"/>
  <c r="U56" i="4"/>
  <c r="V11" i="12"/>
  <c r="S30" i="16"/>
  <c r="R64" i="16"/>
  <c r="S11" i="15"/>
  <c r="R55" i="15"/>
  <c r="R17" i="15"/>
  <c r="U84" i="17"/>
  <c r="T99" i="17"/>
  <c r="T53" i="17"/>
  <c r="V30" i="14"/>
  <c r="U64" i="14"/>
  <c r="R21" i="14"/>
  <c r="Q54" i="14"/>
  <c r="AL59" i="15"/>
  <c r="AP12" i="15"/>
  <c r="Q53" i="7"/>
  <c r="R84" i="7"/>
  <c r="R21" i="13"/>
  <c r="Q54" i="13"/>
  <c r="Q69" i="13" s="1"/>
  <c r="Q81" i="13" s="1"/>
  <c r="Q34" i="13"/>
  <c r="R11" i="4"/>
  <c r="Q48" i="4"/>
  <c r="S32" i="6"/>
  <c r="R59" i="6"/>
  <c r="S67" i="11"/>
  <c r="T33" i="11"/>
  <c r="T21" i="10"/>
  <c r="S53" i="10"/>
  <c r="S20" i="10"/>
  <c r="R34" i="10"/>
  <c r="R52" i="10"/>
  <c r="T14" i="9"/>
  <c r="S60" i="9"/>
  <c r="BC26" i="2"/>
  <c r="BC67" i="2"/>
  <c r="R28" i="4"/>
  <c r="Q53" i="4"/>
  <c r="W60" i="11"/>
  <c r="X13" i="11"/>
  <c r="Q58" i="6"/>
  <c r="R16" i="6"/>
  <c r="Q55" i="6"/>
  <c r="R86" i="6"/>
  <c r="T13" i="12"/>
  <c r="S60" i="12"/>
  <c r="AH28" i="17"/>
  <c r="AG55" i="17"/>
  <c r="X32" i="10"/>
  <c r="W65" i="10"/>
  <c r="R34" i="8"/>
  <c r="AW24" i="2"/>
  <c r="AW65" i="2"/>
  <c r="U82" i="7"/>
  <c r="T51" i="7"/>
  <c r="AM23" i="13"/>
  <c r="AL56" i="13"/>
  <c r="U33" i="7"/>
  <c r="V20" i="7"/>
  <c r="Q69" i="14"/>
  <c r="Q81" i="14" s="1"/>
  <c r="U21" i="7"/>
  <c r="V21" i="12"/>
  <c r="U54" i="12"/>
  <c r="U59" i="8"/>
  <c r="V16" i="8"/>
  <c r="V13" i="14"/>
  <c r="U60" i="14"/>
  <c r="S56" i="8"/>
  <c r="T92" i="8"/>
  <c r="R22" i="6"/>
  <c r="Q47" i="6"/>
  <c r="S97" i="8"/>
  <c r="T82" i="8"/>
  <c r="R54" i="4"/>
  <c r="S14" i="4"/>
  <c r="S20" i="5"/>
  <c r="U99" i="15"/>
  <c r="V84" i="15"/>
  <c r="U53" i="15"/>
  <c r="U78" i="6"/>
  <c r="T64" i="12"/>
  <c r="U30" i="12"/>
  <c r="R67" i="12"/>
  <c r="S33" i="12"/>
  <c r="S52" i="9"/>
  <c r="S34" i="9"/>
  <c r="T20" i="9"/>
  <c r="Q60" i="16"/>
  <c r="R13" i="16"/>
  <c r="Q17" i="16"/>
  <c r="T31" i="9"/>
  <c r="S64" i="9"/>
  <c r="U12" i="15"/>
  <c r="U59" i="15" s="1"/>
  <c r="T59" i="15"/>
  <c r="R52" i="4"/>
  <c r="S27" i="4"/>
  <c r="R79" i="5"/>
  <c r="Q48" i="5"/>
  <c r="Q55" i="14"/>
  <c r="R11" i="14"/>
  <c r="Q17" i="14"/>
  <c r="S21" i="4"/>
  <c r="R45" i="4"/>
  <c r="S67" i="14"/>
  <c r="T33" i="14"/>
  <c r="AB79" i="6"/>
  <c r="AA48" i="6"/>
  <c r="V15" i="8"/>
  <c r="T21" i="8"/>
  <c r="S47" i="8"/>
  <c r="T33" i="9"/>
  <c r="S66" i="9"/>
  <c r="Z61" i="11"/>
  <c r="AQ61" i="11" s="1"/>
  <c r="AO61" i="11" s="1"/>
  <c r="AP61" i="11" s="1"/>
  <c r="AA14" i="11"/>
  <c r="AA61" i="11" s="1"/>
  <c r="AP14" i="11"/>
  <c r="AH80" i="6"/>
  <c r="AG49" i="6"/>
  <c r="Z61" i="12"/>
  <c r="AA14" i="12"/>
  <c r="V12" i="13"/>
  <c r="U59" i="13"/>
  <c r="Q55" i="4"/>
  <c r="R15" i="4"/>
  <c r="S53" i="13"/>
  <c r="T20" i="13"/>
  <c r="S99" i="11"/>
  <c r="T84" i="11"/>
  <c r="AJ61" i="13"/>
  <c r="AK14" i="13"/>
  <c r="CF21" i="2"/>
  <c r="S77" i="7"/>
  <c r="R46" i="7"/>
  <c r="S28" i="12"/>
  <c r="R55" i="12"/>
  <c r="Q66" i="17"/>
  <c r="R32" i="17"/>
  <c r="U21" i="16"/>
  <c r="T54" i="16"/>
  <c r="R11" i="10"/>
  <c r="Q54" i="10"/>
  <c r="Q68" i="10" s="1"/>
  <c r="Q80" i="10" s="1"/>
  <c r="R53" i="6"/>
  <c r="S84" i="6"/>
  <c r="S30" i="17"/>
  <c r="R64" i="17"/>
  <c r="AA62" i="13"/>
  <c r="AB16" i="13"/>
  <c r="R22" i="4"/>
  <c r="Q46" i="4"/>
  <c r="P69" i="17"/>
  <c r="P81" i="17" s="1"/>
  <c r="R97" i="8"/>
  <c r="T15" i="5"/>
  <c r="S57" i="5"/>
  <c r="Q61" i="5"/>
  <c r="Q73" i="5" s="1"/>
  <c r="R28" i="5"/>
  <c r="R33" i="5" s="1"/>
  <c r="Q55" i="5"/>
  <c r="R62" i="16"/>
  <c r="S27" i="16"/>
  <c r="R34" i="16"/>
  <c r="R34" i="9"/>
  <c r="Z30" i="7"/>
  <c r="T23" i="8"/>
  <c r="S49" i="8"/>
  <c r="R21" i="11"/>
  <c r="Q54" i="11"/>
  <c r="R33" i="16"/>
  <c r="Q67" i="16"/>
  <c r="S13" i="5"/>
  <c r="R52" i="5"/>
  <c r="S10" i="5"/>
  <c r="R17" i="5"/>
  <c r="R49" i="5"/>
  <c r="S19" i="4"/>
  <c r="R31" i="4"/>
  <c r="R43" i="4"/>
  <c r="R76" i="5"/>
  <c r="R45" i="5" s="1"/>
  <c r="Q91" i="5"/>
  <c r="T13" i="13"/>
  <c r="S60" i="13"/>
  <c r="S31" i="16"/>
  <c r="R65" i="16"/>
  <c r="P69" i="11"/>
  <c r="P81" i="11" s="1"/>
  <c r="S66" i="11"/>
  <c r="T32" i="11"/>
  <c r="T12" i="5"/>
  <c r="R59" i="16"/>
  <c r="S12" i="16"/>
  <c r="S83" i="6"/>
  <c r="R52" i="6"/>
  <c r="R91" i="6"/>
  <c r="Q55" i="7"/>
  <c r="R86" i="7"/>
  <c r="S53" i="16"/>
  <c r="T84" i="16"/>
  <c r="S99" i="16"/>
  <c r="S78" i="7"/>
  <c r="R47" i="7"/>
  <c r="CC62" i="2"/>
  <c r="CB62" i="2" s="1"/>
  <c r="C104" i="2"/>
  <c r="V32" i="9"/>
  <c r="U65" i="9"/>
  <c r="AC46" i="4"/>
  <c r="AD22" i="4"/>
  <c r="S55" i="9"/>
  <c r="T23" i="9"/>
  <c r="T60" i="10"/>
  <c r="U14" i="10"/>
  <c r="T26" i="4"/>
  <c r="S51" i="4"/>
  <c r="V31" i="17"/>
  <c r="U65" i="17"/>
  <c r="R17" i="16"/>
  <c r="V33" i="10"/>
  <c r="U66" i="10"/>
  <c r="S13" i="8"/>
  <c r="S17" i="8" s="1"/>
  <c r="R53" i="8"/>
  <c r="V64" i="15"/>
  <c r="W30" i="15"/>
  <c r="AH20" i="17"/>
  <c r="R11" i="17"/>
  <c r="Q55" i="17"/>
  <c r="Q17" i="17"/>
  <c r="R28" i="11"/>
  <c r="Q55" i="11"/>
  <c r="S99" i="14"/>
  <c r="T84" i="14"/>
  <c r="S53" i="14"/>
  <c r="S55" i="16"/>
  <c r="T11" i="16"/>
  <c r="AH43" i="4"/>
  <c r="AI19" i="4"/>
  <c r="U23" i="15"/>
  <c r="T56" i="15"/>
  <c r="Q57" i="6"/>
  <c r="Q17" i="6"/>
  <c r="R15" i="6"/>
  <c r="U16" i="7"/>
  <c r="T58" i="7"/>
  <c r="R23" i="6"/>
  <c r="Q48" i="6"/>
  <c r="T57" i="15"/>
  <c r="U10" i="15"/>
  <c r="AK23" i="2"/>
  <c r="AK64" i="2"/>
  <c r="U48" i="7"/>
  <c r="V23" i="7"/>
  <c r="Q34" i="17"/>
  <c r="Q53" i="17"/>
  <c r="T11" i="11"/>
  <c r="S17" i="11"/>
  <c r="U57" i="16"/>
  <c r="V10" i="16"/>
  <c r="U33" i="17"/>
  <c r="T67" i="17"/>
  <c r="U11" i="5"/>
  <c r="T50" i="5"/>
  <c r="U65" i="13"/>
  <c r="V15" i="13"/>
  <c r="AK56" i="16"/>
  <c r="AL23" i="16"/>
  <c r="Y76" i="6"/>
  <c r="R17" i="9"/>
  <c r="R68" i="9"/>
  <c r="R80" i="9" s="1"/>
  <c r="S87" i="6"/>
  <c r="R56" i="6"/>
  <c r="AJ55" i="16"/>
  <c r="AK11" i="16"/>
  <c r="AK56" i="15"/>
  <c r="AL23" i="15"/>
  <c r="R67" i="15"/>
  <c r="S33" i="15"/>
  <c r="S34" i="15" s="1"/>
  <c r="Q31" i="4"/>
  <c r="R59" i="17"/>
  <c r="S12" i="17"/>
  <c r="U16" i="5"/>
  <c r="T58" i="5"/>
  <c r="V30" i="10"/>
  <c r="U63" i="10"/>
  <c r="T23" i="17"/>
  <c r="S56" i="17"/>
  <c r="Q69" i="15"/>
  <c r="Q81" i="15" s="1"/>
  <c r="R20" i="11"/>
  <c r="Q53" i="11"/>
  <c r="Q69" i="11" s="1"/>
  <c r="Q81" i="11" s="1"/>
  <c r="Q34" i="11"/>
  <c r="R69" i="12" l="1"/>
  <c r="R81" i="12" s="1"/>
  <c r="Q61" i="6"/>
  <c r="Q73" i="6" s="1"/>
  <c r="S60" i="8"/>
  <c r="T33" i="8"/>
  <c r="U13" i="9"/>
  <c r="T59" i="9"/>
  <c r="U10" i="9"/>
  <c r="T56" i="9"/>
  <c r="S49" i="5"/>
  <c r="T10" i="5"/>
  <c r="S17" i="5"/>
  <c r="AC79" i="6"/>
  <c r="AB48" i="6"/>
  <c r="R53" i="7"/>
  <c r="S84" i="7"/>
  <c r="S47" i="4"/>
  <c r="T10" i="4"/>
  <c r="AT25" i="2"/>
  <c r="AT66" i="2"/>
  <c r="W23" i="7"/>
  <c r="V48" i="7"/>
  <c r="W21" i="12"/>
  <c r="V54" i="12"/>
  <c r="AE15" i="7"/>
  <c r="AL61" i="14"/>
  <c r="AQ61" i="14" s="1"/>
  <c r="AO61" i="14" s="1"/>
  <c r="AP61" i="14" s="1"/>
  <c r="AP14" i="14"/>
  <c r="AO14" i="14"/>
  <c r="V22" i="5"/>
  <c r="U47" i="5"/>
  <c r="U30" i="11"/>
  <c r="T64" i="11"/>
  <c r="AB15" i="15"/>
  <c r="W22" i="7"/>
  <c r="U15" i="5"/>
  <c r="T57" i="5"/>
  <c r="AG23" i="6"/>
  <c r="U99" i="9"/>
  <c r="V84" i="9"/>
  <c r="CC63" i="2"/>
  <c r="CB63" i="2" s="1"/>
  <c r="C105" i="2" s="1"/>
  <c r="F105" i="2" s="1"/>
  <c r="W88" i="7"/>
  <c r="V57" i="7"/>
  <c r="AA84" i="13"/>
  <c r="Z99" i="13"/>
  <c r="V65" i="14"/>
  <c r="W15" i="14"/>
  <c r="T12" i="17"/>
  <c r="S59" i="17"/>
  <c r="U50" i="5"/>
  <c r="V11" i="5"/>
  <c r="V16" i="7"/>
  <c r="U58" i="7"/>
  <c r="T78" i="7"/>
  <c r="S47" i="7"/>
  <c r="T27" i="16"/>
  <c r="S62" i="16"/>
  <c r="T30" i="17"/>
  <c r="S64" i="17"/>
  <c r="R66" i="17"/>
  <c r="S32" i="17"/>
  <c r="AH49" i="6"/>
  <c r="AI80" i="6"/>
  <c r="T27" i="4"/>
  <c r="S52" i="4"/>
  <c r="R60" i="16"/>
  <c r="R69" i="16" s="1"/>
  <c r="R81" i="16" s="1"/>
  <c r="S13" i="16"/>
  <c r="U64" i="12"/>
  <c r="V30" i="12"/>
  <c r="Y32" i="10"/>
  <c r="X65" i="10"/>
  <c r="S28" i="4"/>
  <c r="R53" i="4"/>
  <c r="R48" i="4"/>
  <c r="S11" i="4"/>
  <c r="AO12" i="15"/>
  <c r="W11" i="12"/>
  <c r="S13" i="7"/>
  <c r="R17" i="7"/>
  <c r="R52" i="7"/>
  <c r="R61" i="7" s="1"/>
  <c r="R73" i="7" s="1"/>
  <c r="T86" i="8"/>
  <c r="S50" i="8"/>
  <c r="S21" i="17"/>
  <c r="R34" i="17"/>
  <c r="R54" i="17"/>
  <c r="AL61" i="16"/>
  <c r="AQ61" i="16" s="1"/>
  <c r="AO61" i="16" s="1"/>
  <c r="AP61" i="16" s="1"/>
  <c r="AO14" i="16"/>
  <c r="AP14" i="16"/>
  <c r="X10" i="13"/>
  <c r="W57" i="13"/>
  <c r="T64" i="13"/>
  <c r="U30" i="13"/>
  <c r="S33" i="13"/>
  <c r="R67" i="13"/>
  <c r="AE23" i="5"/>
  <c r="BZ64" i="2"/>
  <c r="BS64" i="2"/>
  <c r="BY64" i="2"/>
  <c r="BR64" i="2"/>
  <c r="Y23" i="12"/>
  <c r="X56" i="12"/>
  <c r="V10" i="12"/>
  <c r="U57" i="12"/>
  <c r="S46" i="5"/>
  <c r="T21" i="5"/>
  <c r="V27" i="17"/>
  <c r="U62" i="17"/>
  <c r="AL56" i="15"/>
  <c r="AM23" i="15"/>
  <c r="T60" i="13"/>
  <c r="U13" i="13"/>
  <c r="U23" i="14"/>
  <c r="T56" i="14"/>
  <c r="T53" i="13"/>
  <c r="U20" i="13"/>
  <c r="T33" i="12"/>
  <c r="S67" i="12"/>
  <c r="AM56" i="14"/>
  <c r="AA32" i="13"/>
  <c r="Z66" i="13"/>
  <c r="V16" i="5"/>
  <c r="W16" i="5" s="1"/>
  <c r="U58" i="5"/>
  <c r="U56" i="15"/>
  <c r="V23" i="15"/>
  <c r="S21" i="11"/>
  <c r="R54" i="11"/>
  <c r="R55" i="6"/>
  <c r="S86" i="6"/>
  <c r="S32" i="5"/>
  <c r="R59" i="5"/>
  <c r="W27" i="15"/>
  <c r="V62" i="15"/>
  <c r="U31" i="15"/>
  <c r="T65" i="15"/>
  <c r="T13" i="17"/>
  <c r="S60" i="17"/>
  <c r="S20" i="6"/>
  <c r="R45" i="6"/>
  <c r="R33" i="6"/>
  <c r="U23" i="13"/>
  <c r="T56" i="13"/>
  <c r="T13" i="5"/>
  <c r="S52" i="5"/>
  <c r="S53" i="6"/>
  <c r="T84" i="6"/>
  <c r="R55" i="4"/>
  <c r="S15" i="4"/>
  <c r="S16" i="4" s="1"/>
  <c r="U21" i="8"/>
  <c r="T47" i="8"/>
  <c r="T21" i="4"/>
  <c r="S45" i="4"/>
  <c r="T20" i="5"/>
  <c r="S22" i="6"/>
  <c r="R47" i="6"/>
  <c r="U51" i="7"/>
  <c r="V82" i="7"/>
  <c r="S16" i="6"/>
  <c r="R58" i="6"/>
  <c r="T53" i="10"/>
  <c r="U21" i="10"/>
  <c r="AQ59" i="15"/>
  <c r="AO59" i="15" s="1"/>
  <c r="AP59" i="15" s="1"/>
  <c r="V84" i="17"/>
  <c r="U99" i="17"/>
  <c r="U53" i="17"/>
  <c r="AH42" i="2"/>
  <c r="AH83" i="2"/>
  <c r="S53" i="9"/>
  <c r="S68" i="9" s="1"/>
  <c r="S80" i="9" s="1"/>
  <c r="T21" i="9"/>
  <c r="T34" i="9" s="1"/>
  <c r="W50" i="7"/>
  <c r="X81" i="7"/>
  <c r="Y32" i="14"/>
  <c r="X66" i="14"/>
  <c r="T31" i="8"/>
  <c r="S58" i="8"/>
  <c r="S27" i="5"/>
  <c r="R54" i="5"/>
  <c r="Y24" i="2"/>
  <c r="CB23" i="2"/>
  <c r="CD23" i="2" s="1"/>
  <c r="CC23" i="2"/>
  <c r="BR23" i="2"/>
  <c r="BS23" i="2"/>
  <c r="T90" i="7"/>
  <c r="S59" i="7"/>
  <c r="S54" i="6"/>
  <c r="T85" i="6"/>
  <c r="W32" i="7"/>
  <c r="T15" i="12"/>
  <c r="S65" i="12"/>
  <c r="AB15" i="17"/>
  <c r="W30" i="10"/>
  <c r="V63" i="10"/>
  <c r="R55" i="7"/>
  <c r="S86" i="7"/>
  <c r="V53" i="15"/>
  <c r="W84" i="15"/>
  <c r="V99" i="15"/>
  <c r="AA16" i="11"/>
  <c r="Z62" i="11"/>
  <c r="T64" i="10"/>
  <c r="U31" i="10"/>
  <c r="W10" i="16"/>
  <c r="V57" i="16"/>
  <c r="S23" i="6"/>
  <c r="S48" i="6" s="1"/>
  <c r="R48" i="6"/>
  <c r="U11" i="16"/>
  <c r="T55" i="16"/>
  <c r="U31" i="9"/>
  <c r="T64" i="9"/>
  <c r="T30" i="16"/>
  <c r="S64" i="16"/>
  <c r="U99" i="12"/>
  <c r="V84" i="12"/>
  <c r="V60" i="14"/>
  <c r="W13" i="14"/>
  <c r="S52" i="10"/>
  <c r="S34" i="10"/>
  <c r="T20" i="10"/>
  <c r="AL11" i="16"/>
  <c r="AK55" i="16"/>
  <c r="U84" i="14"/>
  <c r="T99" i="14"/>
  <c r="T53" i="14"/>
  <c r="T83" i="6"/>
  <c r="S52" i="6"/>
  <c r="S91" i="6"/>
  <c r="U11" i="11"/>
  <c r="T17" i="11"/>
  <c r="V10" i="15"/>
  <c r="U57" i="15"/>
  <c r="AJ19" i="4"/>
  <c r="AI43" i="4"/>
  <c r="T51" i="4"/>
  <c r="U26" i="4"/>
  <c r="U84" i="16"/>
  <c r="T99" i="16"/>
  <c r="T53" i="16"/>
  <c r="S59" i="16"/>
  <c r="T12" i="16"/>
  <c r="S43" i="4"/>
  <c r="U23" i="8"/>
  <c r="T49" i="8"/>
  <c r="AL14" i="13"/>
  <c r="AK61" i="13"/>
  <c r="BC27" i="2"/>
  <c r="BC68" i="2"/>
  <c r="V56" i="4"/>
  <c r="W30" i="4"/>
  <c r="S29" i="5"/>
  <c r="R56" i="5"/>
  <c r="U20" i="12"/>
  <c r="T53" i="12"/>
  <c r="T55" i="8"/>
  <c r="U91" i="8"/>
  <c r="Z15" i="16"/>
  <c r="AH50" i="6"/>
  <c r="AI81" i="6"/>
  <c r="AM20" i="10"/>
  <c r="AL52" i="10"/>
  <c r="R50" i="4"/>
  <c r="S13" i="4"/>
  <c r="AB24" i="2"/>
  <c r="CE23" i="2"/>
  <c r="AB65" i="2"/>
  <c r="AG62" i="12"/>
  <c r="AH16" i="12"/>
  <c r="W98" i="10"/>
  <c r="X83" i="10"/>
  <c r="T54" i="8"/>
  <c r="U90" i="8"/>
  <c r="T57" i="8"/>
  <c r="U93" i="8"/>
  <c r="S24" i="5"/>
  <c r="R51" i="5"/>
  <c r="R61" i="5" s="1"/>
  <c r="R73" i="5" s="1"/>
  <c r="F104" i="2"/>
  <c r="T87" i="6"/>
  <c r="S56" i="6"/>
  <c r="AB62" i="13"/>
  <c r="AC16" i="13"/>
  <c r="AA61" i="12"/>
  <c r="AQ61" i="12" s="1"/>
  <c r="AO61" i="12" s="1"/>
  <c r="AP61" i="12" s="1"/>
  <c r="AP14" i="12"/>
  <c r="AO14" i="12"/>
  <c r="S79" i="5"/>
  <c r="R48" i="5"/>
  <c r="W31" i="17"/>
  <c r="V65" i="17"/>
  <c r="R91" i="5"/>
  <c r="S76" i="5"/>
  <c r="V21" i="16"/>
  <c r="U54" i="16"/>
  <c r="AM56" i="13"/>
  <c r="R56" i="10"/>
  <c r="R17" i="10"/>
  <c r="S10" i="10"/>
  <c r="T13" i="8"/>
  <c r="S53" i="8"/>
  <c r="AD46" i="4"/>
  <c r="AE22" i="4"/>
  <c r="V33" i="17"/>
  <c r="U67" i="17"/>
  <c r="S15" i="6"/>
  <c r="R17" i="6"/>
  <c r="R57" i="6"/>
  <c r="U23" i="17"/>
  <c r="T56" i="17"/>
  <c r="T33" i="15"/>
  <c r="S67" i="15"/>
  <c r="Q69" i="17"/>
  <c r="Q81" i="17" s="1"/>
  <c r="T31" i="16"/>
  <c r="S65" i="16"/>
  <c r="R46" i="4"/>
  <c r="S22" i="4"/>
  <c r="S46" i="4" s="1"/>
  <c r="AO14" i="11"/>
  <c r="W15" i="8"/>
  <c r="S11" i="14"/>
  <c r="R55" i="14"/>
  <c r="R17" i="14"/>
  <c r="T52" i="9"/>
  <c r="U20" i="9"/>
  <c r="V78" i="6"/>
  <c r="T56" i="8"/>
  <c r="U92" i="8"/>
  <c r="V59" i="8"/>
  <c r="W16" i="8"/>
  <c r="AW25" i="2"/>
  <c r="AW66" i="2"/>
  <c r="AI28" i="17"/>
  <c r="AH55" i="17"/>
  <c r="T67" i="11"/>
  <c r="U33" i="11"/>
  <c r="S21" i="13"/>
  <c r="R54" i="13"/>
  <c r="R34" i="13"/>
  <c r="S21" i="14"/>
  <c r="R34" i="14"/>
  <c r="R54" i="14"/>
  <c r="R69" i="14" s="1"/>
  <c r="R81" i="14" s="1"/>
  <c r="AL20" i="12"/>
  <c r="T56" i="7"/>
  <c r="U87" i="7"/>
  <c r="S54" i="9"/>
  <c r="T11" i="9"/>
  <c r="T17" i="9" s="1"/>
  <c r="T12" i="14"/>
  <c r="S59" i="14"/>
  <c r="W14" i="5"/>
  <c r="W23" i="10"/>
  <c r="V55" i="10"/>
  <c r="S32" i="12"/>
  <c r="R66" i="12"/>
  <c r="S13" i="15"/>
  <c r="S17" i="15" s="1"/>
  <c r="R60" i="15"/>
  <c r="R69" i="15" s="1"/>
  <c r="R81" i="15" s="1"/>
  <c r="AC32" i="15"/>
  <c r="AB66" i="15"/>
  <c r="U12" i="4"/>
  <c r="T49" i="4"/>
  <c r="Y49" i="7"/>
  <c r="Z80" i="7"/>
  <c r="AN25" i="2"/>
  <c r="AN66" i="2"/>
  <c r="S54" i="7"/>
  <c r="T85" i="7"/>
  <c r="AL55" i="9"/>
  <c r="AM23" i="9"/>
  <c r="V23" i="11"/>
  <c r="U56" i="11"/>
  <c r="T76" i="7"/>
  <c r="S45" i="7"/>
  <c r="T13" i="10"/>
  <c r="S59" i="10"/>
  <c r="W15" i="13"/>
  <c r="V65" i="13"/>
  <c r="D106" i="2"/>
  <c r="S20" i="11"/>
  <c r="R53" i="11"/>
  <c r="R34" i="11"/>
  <c r="U12" i="5"/>
  <c r="T67" i="14"/>
  <c r="U33" i="14"/>
  <c r="T97" i="8"/>
  <c r="U82" i="8"/>
  <c r="T60" i="12"/>
  <c r="U13" i="12"/>
  <c r="S59" i="6"/>
  <c r="T32" i="6"/>
  <c r="V64" i="14"/>
  <c r="W30" i="14"/>
  <c r="T46" i="8"/>
  <c r="U20" i="8"/>
  <c r="V10" i="17"/>
  <c r="U57" i="17"/>
  <c r="T48" i="8"/>
  <c r="U11" i="8"/>
  <c r="S11" i="17"/>
  <c r="R55" i="17"/>
  <c r="R17" i="17"/>
  <c r="T55" i="9"/>
  <c r="U23" i="9"/>
  <c r="T66" i="11"/>
  <c r="U32" i="11"/>
  <c r="T77" i="7"/>
  <c r="S46" i="7"/>
  <c r="T66" i="9"/>
  <c r="U33" i="9"/>
  <c r="V21" i="7"/>
  <c r="V33" i="7" s="1"/>
  <c r="T31" i="11"/>
  <c r="S65" i="11"/>
  <c r="Z76" i="6"/>
  <c r="AK24" i="2"/>
  <c r="AK65" i="2"/>
  <c r="AI20" i="17"/>
  <c r="AH53" i="17"/>
  <c r="AM23" i="16"/>
  <c r="AL56" i="16"/>
  <c r="S28" i="11"/>
  <c r="R55" i="11"/>
  <c r="X30" i="15"/>
  <c r="W64" i="15"/>
  <c r="W33" i="10"/>
  <c r="V66" i="10"/>
  <c r="U60" i="10"/>
  <c r="V14" i="10"/>
  <c r="V65" i="9"/>
  <c r="W32" i="9"/>
  <c r="S33" i="16"/>
  <c r="R67" i="16"/>
  <c r="AA30" i="7"/>
  <c r="S28" i="5"/>
  <c r="R55" i="5"/>
  <c r="R54" i="10"/>
  <c r="R68" i="10" s="1"/>
  <c r="R80" i="10" s="1"/>
  <c r="S11" i="10"/>
  <c r="T28" i="12"/>
  <c r="S55" i="12"/>
  <c r="U84" i="11"/>
  <c r="T99" i="11"/>
  <c r="W12" i="13"/>
  <c r="V59" i="13"/>
  <c r="S54" i="4"/>
  <c r="T14" i="4"/>
  <c r="W20" i="7"/>
  <c r="X60" i="11"/>
  <c r="Y13" i="11"/>
  <c r="U14" i="9"/>
  <c r="T60" i="9"/>
  <c r="T11" i="15"/>
  <c r="S55" i="15"/>
  <c r="V15" i="11"/>
  <c r="W56" i="16"/>
  <c r="X23" i="16"/>
  <c r="S34" i="12"/>
  <c r="V57" i="14"/>
  <c r="W10" i="14"/>
  <c r="U21" i="15"/>
  <c r="T54" i="15"/>
  <c r="T34" i="15"/>
  <c r="T12" i="12"/>
  <c r="S59" i="12"/>
  <c r="S17" i="12"/>
  <c r="AA12" i="11"/>
  <c r="Z59" i="11"/>
  <c r="R44" i="4"/>
  <c r="R58" i="4" s="1"/>
  <c r="R70" i="4" s="1"/>
  <c r="S20" i="4"/>
  <c r="S31" i="4" s="1"/>
  <c r="R66" i="16"/>
  <c r="S32" i="16"/>
  <c r="S52" i="8"/>
  <c r="S62" i="8" s="1"/>
  <c r="S74" i="8" s="1"/>
  <c r="T88" i="8"/>
  <c r="S21" i="6"/>
  <c r="R46" i="6"/>
  <c r="AM55" i="10"/>
  <c r="R91" i="7"/>
  <c r="Z10" i="11"/>
  <c r="Y57" i="11"/>
  <c r="U11" i="13"/>
  <c r="T55" i="13"/>
  <c r="T17" i="13"/>
  <c r="S26" i="5"/>
  <c r="R53" i="5"/>
  <c r="S17" i="9"/>
  <c r="AM20" i="13"/>
  <c r="S69" i="15" l="1"/>
  <c r="S81" i="15" s="1"/>
  <c r="U15" i="12"/>
  <c r="T65" i="12"/>
  <c r="T59" i="12"/>
  <c r="U12" i="12"/>
  <c r="T17" i="12"/>
  <c r="T33" i="16"/>
  <c r="S67" i="16"/>
  <c r="T20" i="11"/>
  <c r="S34" i="11"/>
  <c r="S53" i="11"/>
  <c r="U30" i="17"/>
  <c r="T64" i="17"/>
  <c r="AD79" i="6"/>
  <c r="AC48" i="6"/>
  <c r="T11" i="10"/>
  <c r="S54" i="10"/>
  <c r="S68" i="10" s="1"/>
  <c r="S80" i="10" s="1"/>
  <c r="AJ20" i="17"/>
  <c r="AI53" i="17"/>
  <c r="Z49" i="7"/>
  <c r="AA80" i="7"/>
  <c r="V23" i="8"/>
  <c r="U49" i="8"/>
  <c r="U56" i="13"/>
  <c r="V23" i="13"/>
  <c r="T28" i="4"/>
  <c r="S53" i="4"/>
  <c r="W16" i="7"/>
  <c r="V58" i="7"/>
  <c r="AF15" i="7"/>
  <c r="V33" i="14"/>
  <c r="U67" i="14"/>
  <c r="AH62" i="12"/>
  <c r="AI16" i="12"/>
  <c r="V26" i="4"/>
  <c r="U51" i="4"/>
  <c r="V84" i="14"/>
  <c r="U99" i="14"/>
  <c r="U53" i="14"/>
  <c r="W84" i="12"/>
  <c r="V99" i="12"/>
  <c r="U31" i="8"/>
  <c r="T58" i="8"/>
  <c r="T21" i="11"/>
  <c r="S54" i="11"/>
  <c r="V23" i="14"/>
  <c r="U56" i="14"/>
  <c r="T13" i="7"/>
  <c r="S17" i="7"/>
  <c r="S52" i="7"/>
  <c r="U27" i="4"/>
  <c r="T52" i="4"/>
  <c r="V50" i="5"/>
  <c r="W11" i="5"/>
  <c r="AB84" i="13"/>
  <c r="AA99" i="13"/>
  <c r="AH23" i="6"/>
  <c r="V30" i="11"/>
  <c r="U64" i="11"/>
  <c r="T49" i="5"/>
  <c r="T17" i="5"/>
  <c r="U10" i="5"/>
  <c r="V21" i="15"/>
  <c r="U54" i="15"/>
  <c r="W15" i="11"/>
  <c r="T28" i="11"/>
  <c r="S55" i="11"/>
  <c r="AK66" i="2"/>
  <c r="AK25" i="2"/>
  <c r="X15" i="13"/>
  <c r="W65" i="13"/>
  <c r="AM55" i="9"/>
  <c r="T21" i="13"/>
  <c r="S54" i="13"/>
  <c r="S34" i="13"/>
  <c r="U33" i="15"/>
  <c r="U34" i="15" s="1"/>
  <c r="T67" i="15"/>
  <c r="T76" i="5"/>
  <c r="S91" i="5"/>
  <c r="V93" i="8"/>
  <c r="U57" i="8"/>
  <c r="AM52" i="10"/>
  <c r="V11" i="16"/>
  <c r="U55" i="16"/>
  <c r="T54" i="6"/>
  <c r="U85" i="6"/>
  <c r="CF23" i="2"/>
  <c r="T45" i="5"/>
  <c r="U20" i="5"/>
  <c r="W62" i="15"/>
  <c r="X27" i="15"/>
  <c r="W23" i="15"/>
  <c r="V56" i="15"/>
  <c r="CC64" i="2"/>
  <c r="CB64" i="2" s="1"/>
  <c r="C106" i="2"/>
  <c r="F106" i="2" s="1"/>
  <c r="U64" i="13"/>
  <c r="V30" i="13"/>
  <c r="R69" i="17"/>
  <c r="R81" i="17" s="1"/>
  <c r="Y65" i="10"/>
  <c r="Z32" i="10"/>
  <c r="AI49" i="6"/>
  <c r="AJ80" i="6"/>
  <c r="T62" i="16"/>
  <c r="U27" i="16"/>
  <c r="X21" i="12"/>
  <c r="W54" i="12"/>
  <c r="T32" i="16"/>
  <c r="S66" i="16"/>
  <c r="U66" i="11"/>
  <c r="V32" i="11"/>
  <c r="V82" i="8"/>
  <c r="U13" i="8"/>
  <c r="U17" i="8" s="1"/>
  <c r="T53" i="8"/>
  <c r="T62" i="8" s="1"/>
  <c r="T74" i="8" s="1"/>
  <c r="T15" i="6"/>
  <c r="S17" i="6"/>
  <c r="S57" i="6"/>
  <c r="W56" i="4"/>
  <c r="X30" i="4"/>
  <c r="W10" i="15"/>
  <c r="V57" i="15"/>
  <c r="V31" i="10"/>
  <c r="U64" i="10"/>
  <c r="T22" i="6"/>
  <c r="S47" i="6"/>
  <c r="U10" i="4"/>
  <c r="T47" i="4"/>
  <c r="Z13" i="11"/>
  <c r="Y60" i="11"/>
  <c r="U55" i="9"/>
  <c r="V23" i="9"/>
  <c r="S55" i="4"/>
  <c r="T15" i="4"/>
  <c r="T33" i="13"/>
  <c r="S67" i="13"/>
  <c r="V11" i="13"/>
  <c r="U55" i="13"/>
  <c r="U17" i="13"/>
  <c r="W57" i="14"/>
  <c r="X10" i="14"/>
  <c r="W59" i="13"/>
  <c r="X12" i="13"/>
  <c r="T28" i="5"/>
  <c r="S55" i="5"/>
  <c r="W14" i="10"/>
  <c r="V60" i="10"/>
  <c r="U66" i="9"/>
  <c r="V33" i="9"/>
  <c r="W10" i="17"/>
  <c r="V57" i="17"/>
  <c r="U32" i="6"/>
  <c r="T59" i="6"/>
  <c r="V12" i="4"/>
  <c r="U49" i="4"/>
  <c r="V33" i="11"/>
  <c r="U67" i="11"/>
  <c r="V92" i="8"/>
  <c r="U56" i="8"/>
  <c r="V67" i="17"/>
  <c r="W33" i="17"/>
  <c r="AD16" i="13"/>
  <c r="AC62" i="13"/>
  <c r="BR65" i="2"/>
  <c r="BS65" i="2"/>
  <c r="BY65" i="2"/>
  <c r="BZ65" i="2"/>
  <c r="AJ81" i="6"/>
  <c r="AI50" i="6"/>
  <c r="BC28" i="2"/>
  <c r="BC69" i="2"/>
  <c r="T59" i="16"/>
  <c r="U12" i="16"/>
  <c r="V11" i="11"/>
  <c r="U17" i="11"/>
  <c r="AL55" i="16"/>
  <c r="AB16" i="11"/>
  <c r="AA62" i="11"/>
  <c r="W63" i="10"/>
  <c r="X30" i="10"/>
  <c r="AH43" i="2"/>
  <c r="AH84" i="2"/>
  <c r="T16" i="6"/>
  <c r="S58" i="6"/>
  <c r="S45" i="5"/>
  <c r="U84" i="6"/>
  <c r="T53" i="6"/>
  <c r="R61" i="6"/>
  <c r="R73" i="6" s="1"/>
  <c r="V13" i="13"/>
  <c r="U60" i="13"/>
  <c r="X11" i="12"/>
  <c r="X88" i="7"/>
  <c r="W57" i="7"/>
  <c r="V15" i="5"/>
  <c r="U57" i="5"/>
  <c r="W22" i="5"/>
  <c r="V47" i="5"/>
  <c r="S53" i="7"/>
  <c r="T84" i="7"/>
  <c r="U28" i="12"/>
  <c r="T55" i="12"/>
  <c r="AN26" i="2"/>
  <c r="AN67" i="2"/>
  <c r="T21" i="14"/>
  <c r="S54" i="14"/>
  <c r="S34" i="14"/>
  <c r="X15" i="8"/>
  <c r="T79" i="5"/>
  <c r="S48" i="5"/>
  <c r="Y30" i="15"/>
  <c r="X64" i="15"/>
  <c r="T13" i="15"/>
  <c r="S60" i="15"/>
  <c r="U55" i="8"/>
  <c r="V91" i="8"/>
  <c r="V84" i="16"/>
  <c r="U99" i="16"/>
  <c r="U53" i="16"/>
  <c r="X32" i="7"/>
  <c r="U53" i="10"/>
  <c r="V21" i="10"/>
  <c r="V31" i="15"/>
  <c r="U65" i="15"/>
  <c r="Z23" i="12"/>
  <c r="Y56" i="12"/>
  <c r="S34" i="16"/>
  <c r="R69" i="13"/>
  <c r="R81" i="13" s="1"/>
  <c r="T24" i="5"/>
  <c r="S51" i="5"/>
  <c r="T21" i="6"/>
  <c r="S46" i="6"/>
  <c r="AE46" i="4"/>
  <c r="AF22" i="4"/>
  <c r="V20" i="12"/>
  <c r="U53" i="12"/>
  <c r="U20" i="10"/>
  <c r="T34" i="10"/>
  <c r="T52" i="10"/>
  <c r="Y25" i="2"/>
  <c r="CB24" i="2"/>
  <c r="CD24" i="2" s="1"/>
  <c r="CC24" i="2"/>
  <c r="BR24" i="2"/>
  <c r="Z32" i="14"/>
  <c r="Y66" i="14"/>
  <c r="V51" i="7"/>
  <c r="W82" i="7"/>
  <c r="S33" i="5"/>
  <c r="S45" i="6"/>
  <c r="S33" i="6"/>
  <c r="T20" i="6"/>
  <c r="T32" i="5"/>
  <c r="S59" i="5"/>
  <c r="U33" i="12"/>
  <c r="T67" i="12"/>
  <c r="T21" i="17"/>
  <c r="S54" i="17"/>
  <c r="S34" i="17"/>
  <c r="V64" i="12"/>
  <c r="W30" i="12"/>
  <c r="T32" i="17"/>
  <c r="S66" i="17"/>
  <c r="X23" i="7"/>
  <c r="W48" i="7"/>
  <c r="V20" i="9"/>
  <c r="U52" i="9"/>
  <c r="U34" i="9"/>
  <c r="Y83" i="10"/>
  <c r="X98" i="10"/>
  <c r="W60" i="14"/>
  <c r="X13" i="14"/>
  <c r="V31" i="9"/>
  <c r="U64" i="9"/>
  <c r="S55" i="7"/>
  <c r="S61" i="7" s="1"/>
  <c r="S73" i="7" s="1"/>
  <c r="T86" i="7"/>
  <c r="T53" i="9"/>
  <c r="T68" i="9" s="1"/>
  <c r="T80" i="9" s="1"/>
  <c r="U21" i="9"/>
  <c r="D107" i="2"/>
  <c r="V21" i="8"/>
  <c r="U47" i="8"/>
  <c r="T60" i="8"/>
  <c r="U33" i="8"/>
  <c r="T20" i="4"/>
  <c r="S44" i="4"/>
  <c r="S58" i="4" s="1"/>
  <c r="S70" i="4" s="1"/>
  <c r="W21" i="7"/>
  <c r="W64" i="14"/>
  <c r="X30" i="14"/>
  <c r="V56" i="11"/>
  <c r="W23" i="11"/>
  <c r="X16" i="8"/>
  <c r="W59" i="8"/>
  <c r="V54" i="16"/>
  <c r="W21" i="16"/>
  <c r="U21" i="5"/>
  <c r="T46" i="5"/>
  <c r="AB12" i="11"/>
  <c r="AA59" i="11"/>
  <c r="AA76" i="6"/>
  <c r="V12" i="5"/>
  <c r="U13" i="10"/>
  <c r="T59" i="10"/>
  <c r="T54" i="7"/>
  <c r="U85" i="7"/>
  <c r="T32" i="12"/>
  <c r="S66" i="12"/>
  <c r="S69" i="12" s="1"/>
  <c r="S81" i="12" s="1"/>
  <c r="T59" i="14"/>
  <c r="U12" i="14"/>
  <c r="V90" i="8"/>
  <c r="U54" i="8"/>
  <c r="AM53" i="13"/>
  <c r="T52" i="8"/>
  <c r="U88" i="8"/>
  <c r="U11" i="15"/>
  <c r="T55" i="15"/>
  <c r="T17" i="15"/>
  <c r="X20" i="7"/>
  <c r="W33" i="7"/>
  <c r="U99" i="11"/>
  <c r="V84" i="11"/>
  <c r="AB30" i="7"/>
  <c r="AM56" i="16"/>
  <c r="U46" i="8"/>
  <c r="U34" i="8"/>
  <c r="V20" i="8"/>
  <c r="U60" i="12"/>
  <c r="V13" i="12"/>
  <c r="AC66" i="15"/>
  <c r="AD32" i="15"/>
  <c r="T54" i="9"/>
  <c r="U11" i="9"/>
  <c r="U31" i="16"/>
  <c r="T65" i="16"/>
  <c r="V23" i="17"/>
  <c r="U56" i="17"/>
  <c r="X31" i="17"/>
  <c r="W65" i="17"/>
  <c r="AB25" i="2"/>
  <c r="CE24" i="2"/>
  <c r="AB66" i="2"/>
  <c r="AJ43" i="4"/>
  <c r="AK19" i="4"/>
  <c r="U30" i="16"/>
  <c r="T64" i="16"/>
  <c r="W53" i="15"/>
  <c r="W99" i="15"/>
  <c r="X84" i="15"/>
  <c r="AC15" i="17"/>
  <c r="AB65" i="17"/>
  <c r="X50" i="7"/>
  <c r="Y81" i="7"/>
  <c r="S55" i="6"/>
  <c r="T86" i="6"/>
  <c r="T91" i="6" s="1"/>
  <c r="X16" i="5"/>
  <c r="W58" i="5"/>
  <c r="V20" i="13"/>
  <c r="U53" i="13"/>
  <c r="AM56" i="15"/>
  <c r="W10" i="12"/>
  <c r="V57" i="12"/>
  <c r="S48" i="4"/>
  <c r="T11" i="4"/>
  <c r="U78" i="7"/>
  <c r="T47" i="7"/>
  <c r="U12" i="17"/>
  <c r="T59" i="17"/>
  <c r="X22" i="7"/>
  <c r="V10" i="9"/>
  <c r="U56" i="9"/>
  <c r="Y23" i="16"/>
  <c r="X56" i="16"/>
  <c r="U31" i="11"/>
  <c r="T65" i="11"/>
  <c r="V11" i="8"/>
  <c r="U48" i="8"/>
  <c r="U76" i="7"/>
  <c r="T91" i="7"/>
  <c r="T45" i="7"/>
  <c r="U56" i="7"/>
  <c r="V87" i="7"/>
  <c r="AB32" i="13"/>
  <c r="AA66" i="13"/>
  <c r="AF23" i="5"/>
  <c r="AB65" i="15"/>
  <c r="AC15" i="15"/>
  <c r="U59" i="9"/>
  <c r="V13" i="9"/>
  <c r="T26" i="5"/>
  <c r="S53" i="5"/>
  <c r="V14" i="9"/>
  <c r="U60" i="9"/>
  <c r="W65" i="9"/>
  <c r="X32" i="9"/>
  <c r="X14" i="5"/>
  <c r="AW26" i="2"/>
  <c r="AW67" i="2"/>
  <c r="S17" i="10"/>
  <c r="T10" i="10"/>
  <c r="S56" i="10"/>
  <c r="W27" i="17"/>
  <c r="V62" i="17"/>
  <c r="T17" i="8"/>
  <c r="AA10" i="11"/>
  <c r="Z57" i="11"/>
  <c r="U14" i="4"/>
  <c r="T54" i="4"/>
  <c r="X33" i="10"/>
  <c r="W66" i="10"/>
  <c r="U77" i="7"/>
  <c r="T46" i="7"/>
  <c r="T11" i="17"/>
  <c r="S55" i="17"/>
  <c r="S17" i="17"/>
  <c r="T34" i="8"/>
  <c r="R69" i="11"/>
  <c r="R81" i="11" s="1"/>
  <c r="S91" i="7"/>
  <c r="W55" i="10"/>
  <c r="X23" i="10"/>
  <c r="AJ28" i="17"/>
  <c r="AI55" i="17"/>
  <c r="W78" i="6"/>
  <c r="S55" i="14"/>
  <c r="T11" i="14"/>
  <c r="S17" i="14"/>
  <c r="T56" i="6"/>
  <c r="U87" i="6"/>
  <c r="S50" i="4"/>
  <c r="T13" i="4"/>
  <c r="AA15" i="16"/>
  <c r="T29" i="5"/>
  <c r="T33" i="5" s="1"/>
  <c r="S56" i="5"/>
  <c r="AM14" i="13"/>
  <c r="AL61" i="13"/>
  <c r="T52" i="6"/>
  <c r="U83" i="6"/>
  <c r="W57" i="16"/>
  <c r="X10" i="16"/>
  <c r="U90" i="7"/>
  <c r="T59" i="7"/>
  <c r="T27" i="5"/>
  <c r="S54" i="5"/>
  <c r="V53" i="17"/>
  <c r="V99" i="17"/>
  <c r="W84" i="17"/>
  <c r="T45" i="4"/>
  <c r="U21" i="4"/>
  <c r="T52" i="5"/>
  <c r="U13" i="5"/>
  <c r="U13" i="17"/>
  <c r="T60" i="17"/>
  <c r="Y10" i="13"/>
  <c r="X57" i="13"/>
  <c r="U86" i="8"/>
  <c r="U97" i="8" s="1"/>
  <c r="T50" i="8"/>
  <c r="T13" i="16"/>
  <c r="S60" i="16"/>
  <c r="S69" i="16" s="1"/>
  <c r="S81" i="16" s="1"/>
  <c r="S17" i="16"/>
  <c r="W65" i="14"/>
  <c r="X15" i="14"/>
  <c r="V99" i="9"/>
  <c r="W84" i="9"/>
  <c r="AT26" i="2"/>
  <c r="AT67" i="2"/>
  <c r="U11" i="17" l="1"/>
  <c r="T55" i="17"/>
  <c r="T17" i="17"/>
  <c r="BR66" i="2"/>
  <c r="BS66" i="2"/>
  <c r="BY66" i="2"/>
  <c r="BZ66" i="2"/>
  <c r="V54" i="8"/>
  <c r="W90" i="8"/>
  <c r="W47" i="5"/>
  <c r="X22" i="5"/>
  <c r="U15" i="4"/>
  <c r="T55" i="4"/>
  <c r="V20" i="5"/>
  <c r="T54" i="13"/>
  <c r="U21" i="13"/>
  <c r="T34" i="13"/>
  <c r="W84" i="11"/>
  <c r="V99" i="11"/>
  <c r="Y98" i="10"/>
  <c r="Z83" i="10"/>
  <c r="AK81" i="6"/>
  <c r="AJ50" i="6"/>
  <c r="Y30" i="4"/>
  <c r="X56" i="4"/>
  <c r="U28" i="11"/>
  <c r="T55" i="11"/>
  <c r="V15" i="12"/>
  <c r="U65" i="12"/>
  <c r="U13" i="16"/>
  <c r="T60" i="16"/>
  <c r="T17" i="16"/>
  <c r="AB10" i="11"/>
  <c r="AA57" i="11"/>
  <c r="V76" i="7"/>
  <c r="U45" i="7"/>
  <c r="AB26" i="2"/>
  <c r="AB67" i="2"/>
  <c r="CE25" i="2"/>
  <c r="AC12" i="11"/>
  <c r="AB59" i="11"/>
  <c r="AA32" i="14"/>
  <c r="Z66" i="14"/>
  <c r="V55" i="8"/>
  <c r="W91" i="8"/>
  <c r="W84" i="14"/>
  <c r="V99" i="14"/>
  <c r="V53" i="14"/>
  <c r="U20" i="11"/>
  <c r="T34" i="11"/>
  <c r="T53" i="11"/>
  <c r="T55" i="14"/>
  <c r="U11" i="14"/>
  <c r="T17" i="14"/>
  <c r="W14" i="9"/>
  <c r="V60" i="9"/>
  <c r="AG23" i="5"/>
  <c r="V78" i="7"/>
  <c r="U47" i="7"/>
  <c r="U68" i="9"/>
  <c r="U80" i="9" s="1"/>
  <c r="W21" i="10"/>
  <c r="V53" i="10"/>
  <c r="W11" i="11"/>
  <c r="V17" i="11"/>
  <c r="X14" i="10"/>
  <c r="W60" i="10"/>
  <c r="W23" i="9"/>
  <c r="V55" i="9"/>
  <c r="U22" i="6"/>
  <c r="T47" i="6"/>
  <c r="Y21" i="12"/>
  <c r="X54" i="12"/>
  <c r="AA32" i="10"/>
  <c r="Z65" i="10"/>
  <c r="U76" i="5"/>
  <c r="T91" i="5"/>
  <c r="X15" i="11"/>
  <c r="U21" i="11"/>
  <c r="T54" i="11"/>
  <c r="AA49" i="7"/>
  <c r="AB80" i="7"/>
  <c r="AE79" i="6"/>
  <c r="AD48" i="6"/>
  <c r="X10" i="12"/>
  <c r="W57" i="12"/>
  <c r="U32" i="12"/>
  <c r="T66" i="12"/>
  <c r="T69" i="12" s="1"/>
  <c r="T81" i="12" s="1"/>
  <c r="T66" i="16"/>
  <c r="U32" i="16"/>
  <c r="Y23" i="10"/>
  <c r="X55" i="10"/>
  <c r="U10" i="10"/>
  <c r="T56" i="10"/>
  <c r="T17" i="10"/>
  <c r="V31" i="16"/>
  <c r="U65" i="16"/>
  <c r="W93" i="8"/>
  <c r="V57" i="8"/>
  <c r="T54" i="10"/>
  <c r="T68" i="10" s="1"/>
  <c r="T80" i="10" s="1"/>
  <c r="U11" i="10"/>
  <c r="V77" i="7"/>
  <c r="U46" i="7"/>
  <c r="Y56" i="16"/>
  <c r="Z23" i="16"/>
  <c r="V11" i="9"/>
  <c r="U54" i="9"/>
  <c r="T46" i="6"/>
  <c r="U21" i="6"/>
  <c r="W15" i="5"/>
  <c r="V57" i="5"/>
  <c r="AT27" i="2"/>
  <c r="AT68" i="2"/>
  <c r="V13" i="5"/>
  <c r="U52" i="5"/>
  <c r="T54" i="5"/>
  <c r="U27" i="5"/>
  <c r="U33" i="5" s="1"/>
  <c r="AB15" i="16"/>
  <c r="W99" i="9"/>
  <c r="X84" i="9"/>
  <c r="V86" i="8"/>
  <c r="U50" i="8"/>
  <c r="U62" i="8" s="1"/>
  <c r="U74" i="8" s="1"/>
  <c r="U52" i="6"/>
  <c r="V83" i="6"/>
  <c r="AW27" i="2"/>
  <c r="AW68" i="2"/>
  <c r="V17" i="9"/>
  <c r="W10" i="9"/>
  <c r="V56" i="9"/>
  <c r="U11" i="4"/>
  <c r="T48" i="4"/>
  <c r="Y50" i="7"/>
  <c r="Z81" i="7"/>
  <c r="V30" i="16"/>
  <c r="U64" i="16"/>
  <c r="Y31" i="17"/>
  <c r="X65" i="17"/>
  <c r="AE32" i="15"/>
  <c r="AD66" i="15"/>
  <c r="U59" i="10"/>
  <c r="V13" i="10"/>
  <c r="V21" i="5"/>
  <c r="U46" i="5"/>
  <c r="X64" i="14"/>
  <c r="Y30" i="14"/>
  <c r="W31" i="9"/>
  <c r="V64" i="9"/>
  <c r="W20" i="9"/>
  <c r="V52" i="9"/>
  <c r="S69" i="17"/>
  <c r="S81" i="17" s="1"/>
  <c r="S61" i="6"/>
  <c r="S73" i="6" s="1"/>
  <c r="CF24" i="2"/>
  <c r="U24" i="5"/>
  <c r="T51" i="5"/>
  <c r="V28" i="12"/>
  <c r="U55" i="12"/>
  <c r="Y88" i="7"/>
  <c r="X57" i="7"/>
  <c r="V84" i="6"/>
  <c r="U53" i="6"/>
  <c r="U59" i="16"/>
  <c r="AQ59" i="16" s="1"/>
  <c r="AO59" i="16" s="1"/>
  <c r="AP59" i="16" s="1"/>
  <c r="AO12" i="16"/>
  <c r="AP12" i="16"/>
  <c r="V32" i="6"/>
  <c r="U59" i="6"/>
  <c r="W32" i="11"/>
  <c r="V66" i="11"/>
  <c r="T34" i="16"/>
  <c r="U54" i="6"/>
  <c r="V85" i="6"/>
  <c r="V64" i="11"/>
  <c r="W30" i="11"/>
  <c r="V27" i="4"/>
  <c r="U52" i="4"/>
  <c r="W26" i="4"/>
  <c r="V51" i="4"/>
  <c r="X16" i="7"/>
  <c r="W58" i="7"/>
  <c r="U33" i="16"/>
  <c r="T67" i="16"/>
  <c r="T34" i="12"/>
  <c r="X65" i="9"/>
  <c r="Y32" i="9"/>
  <c r="X53" i="15"/>
  <c r="X99" i="15"/>
  <c r="Y84" i="15"/>
  <c r="AN27" i="2"/>
  <c r="AN68" i="2"/>
  <c r="AC84" i="13"/>
  <c r="AB99" i="13"/>
  <c r="W20" i="8"/>
  <c r="V46" i="8"/>
  <c r="U54" i="7"/>
  <c r="V85" i="7"/>
  <c r="U86" i="7"/>
  <c r="T55" i="7"/>
  <c r="U32" i="5"/>
  <c r="T59" i="5"/>
  <c r="W84" i="16"/>
  <c r="V53" i="16"/>
  <c r="V99" i="16"/>
  <c r="AH85" i="2"/>
  <c r="AH44" i="2"/>
  <c r="Y10" i="14"/>
  <c r="X57" i="14"/>
  <c r="U29" i="5"/>
  <c r="T56" i="5"/>
  <c r="W12" i="4"/>
  <c r="V49" i="4"/>
  <c r="V97" i="8"/>
  <c r="W82" i="8"/>
  <c r="W23" i="8"/>
  <c r="V49" i="8"/>
  <c r="U45" i="4"/>
  <c r="V21" i="4"/>
  <c r="U13" i="4"/>
  <c r="T50" i="4"/>
  <c r="AC32" i="13"/>
  <c r="AB66" i="13"/>
  <c r="Y20" i="7"/>
  <c r="U59" i="14"/>
  <c r="AQ59" i="14" s="1"/>
  <c r="AO59" i="14" s="1"/>
  <c r="AP59" i="14" s="1"/>
  <c r="AO12" i="14"/>
  <c r="W12" i="5"/>
  <c r="W21" i="8"/>
  <c r="V47" i="8"/>
  <c r="T54" i="17"/>
  <c r="U21" i="17"/>
  <c r="T34" i="17"/>
  <c r="Y32" i="7"/>
  <c r="U13" i="15"/>
  <c r="U17" i="15" s="1"/>
  <c r="T60" i="15"/>
  <c r="T69" i="15" s="1"/>
  <c r="T81" i="15" s="1"/>
  <c r="S69" i="14"/>
  <c r="S81" i="14" s="1"/>
  <c r="T53" i="7"/>
  <c r="U84" i="7"/>
  <c r="U91" i="7" s="1"/>
  <c r="S61" i="5"/>
  <c r="S73" i="5" s="1"/>
  <c r="AC16" i="11"/>
  <c r="AB62" i="11"/>
  <c r="CC65" i="2"/>
  <c r="CB65" i="2" s="1"/>
  <c r="C107" i="2" s="1"/>
  <c r="F107" i="2" s="1"/>
  <c r="W92" i="8"/>
  <c r="V56" i="8"/>
  <c r="U28" i="5"/>
  <c r="T55" i="5"/>
  <c r="V55" i="13"/>
  <c r="W11" i="13"/>
  <c r="V17" i="13"/>
  <c r="W31" i="10"/>
  <c r="V64" i="10"/>
  <c r="X23" i="15"/>
  <c r="W56" i="15"/>
  <c r="U67" i="15"/>
  <c r="V33" i="15"/>
  <c r="X65" i="13"/>
  <c r="Y15" i="13"/>
  <c r="AI23" i="6"/>
  <c r="V31" i="8"/>
  <c r="U58" i="8"/>
  <c r="AI62" i="12"/>
  <c r="AJ16" i="12"/>
  <c r="U64" i="17"/>
  <c r="V30" i="17"/>
  <c r="AM61" i="13"/>
  <c r="AQ61" i="13" s="1"/>
  <c r="AO61" i="13" s="1"/>
  <c r="AP61" i="13" s="1"/>
  <c r="AO14" i="13"/>
  <c r="AP14" i="13"/>
  <c r="AD15" i="15"/>
  <c r="AC65" i="15"/>
  <c r="Y16" i="5"/>
  <c r="X58" i="5"/>
  <c r="AC30" i="7"/>
  <c r="V66" i="9"/>
  <c r="W33" i="9"/>
  <c r="T16" i="4"/>
  <c r="AJ49" i="6"/>
  <c r="AK80" i="6"/>
  <c r="W11" i="16"/>
  <c r="V55" i="16"/>
  <c r="V10" i="5"/>
  <c r="U17" i="5"/>
  <c r="U49" i="5"/>
  <c r="S69" i="11"/>
  <c r="S81" i="11" s="1"/>
  <c r="T31" i="4"/>
  <c r="T44" i="4"/>
  <c r="U20" i="4"/>
  <c r="X30" i="12"/>
  <c r="W64" i="12"/>
  <c r="T48" i="5"/>
  <c r="T61" i="5" s="1"/>
  <c r="T73" i="5" s="1"/>
  <c r="U79" i="5"/>
  <c r="W13" i="13"/>
  <c r="V60" i="13"/>
  <c r="AE16" i="13"/>
  <c r="AD62" i="13"/>
  <c r="V13" i="8"/>
  <c r="U53" i="8"/>
  <c r="U60" i="17"/>
  <c r="V13" i="17"/>
  <c r="X23" i="11"/>
  <c r="W56" i="11"/>
  <c r="U60" i="8"/>
  <c r="V33" i="8"/>
  <c r="T33" i="6"/>
  <c r="U20" i="6"/>
  <c r="T45" i="6"/>
  <c r="T61" i="6" s="1"/>
  <c r="T73" i="6" s="1"/>
  <c r="V20" i="10"/>
  <c r="U52" i="10"/>
  <c r="U34" i="10"/>
  <c r="W31" i="15"/>
  <c r="V65" i="15"/>
  <c r="Y15" i="8"/>
  <c r="Y30" i="10"/>
  <c r="X63" i="10"/>
  <c r="Y33" i="10"/>
  <c r="X66" i="10"/>
  <c r="U26" i="5"/>
  <c r="T53" i="5"/>
  <c r="V17" i="8"/>
  <c r="V48" i="8"/>
  <c r="W11" i="8"/>
  <c r="V59" i="9"/>
  <c r="W13" i="9"/>
  <c r="W20" i="13"/>
  <c r="V53" i="13"/>
  <c r="AK43" i="4"/>
  <c r="AL19" i="4"/>
  <c r="X21" i="16"/>
  <c r="W54" i="16"/>
  <c r="X60" i="14"/>
  <c r="Y13" i="14"/>
  <c r="Y23" i="7"/>
  <c r="X48" i="7"/>
  <c r="W51" i="7"/>
  <c r="X82" i="7"/>
  <c r="BR25" i="2"/>
  <c r="BS25" i="2"/>
  <c r="Y26" i="2"/>
  <c r="CB25" i="2"/>
  <c r="CD25" i="2" s="1"/>
  <c r="CC25" i="2"/>
  <c r="CF25" i="2" s="1"/>
  <c r="W20" i="12"/>
  <c r="V53" i="12"/>
  <c r="U21" i="14"/>
  <c r="T54" i="14"/>
  <c r="T69" i="14" s="1"/>
  <c r="T81" i="14" s="1"/>
  <c r="T34" i="14"/>
  <c r="Y11" i="12"/>
  <c r="X59" i="13"/>
  <c r="Y12" i="13"/>
  <c r="AA13" i="11"/>
  <c r="Z60" i="11"/>
  <c r="U15" i="6"/>
  <c r="T17" i="6"/>
  <c r="T57" i="6"/>
  <c r="U62" i="16"/>
  <c r="V27" i="16"/>
  <c r="U34" i="16"/>
  <c r="W30" i="13"/>
  <c r="V64" i="13"/>
  <c r="X62" i="15"/>
  <c r="Y27" i="15"/>
  <c r="U17" i="16"/>
  <c r="AK67" i="2"/>
  <c r="AK26" i="2"/>
  <c r="W21" i="15"/>
  <c r="V54" i="15"/>
  <c r="V34" i="15"/>
  <c r="T53" i="4"/>
  <c r="U28" i="4"/>
  <c r="U59" i="12"/>
  <c r="V12" i="12"/>
  <c r="U17" i="12"/>
  <c r="AP12" i="14"/>
  <c r="AP28" i="17"/>
  <c r="AJ55" i="17"/>
  <c r="AO28" i="17"/>
  <c r="U55" i="15"/>
  <c r="V11" i="15"/>
  <c r="AB76" i="6"/>
  <c r="U32" i="17"/>
  <c r="T66" i="17"/>
  <c r="Z56" i="12"/>
  <c r="AA23" i="12"/>
  <c r="V67" i="14"/>
  <c r="W33" i="14"/>
  <c r="U59" i="17"/>
  <c r="AQ59" i="17" s="1"/>
  <c r="AO59" i="17" s="1"/>
  <c r="AP59" i="17" s="1"/>
  <c r="AO12" i="17"/>
  <c r="AP12" i="17"/>
  <c r="U86" i="6"/>
  <c r="U91" i="6" s="1"/>
  <c r="T55" i="6"/>
  <c r="U52" i="8"/>
  <c r="V88" i="8"/>
  <c r="Y16" i="8"/>
  <c r="X59" i="8"/>
  <c r="V10" i="4"/>
  <c r="U47" i="4"/>
  <c r="X11" i="5"/>
  <c r="W50" i="5"/>
  <c r="W23" i="14"/>
  <c r="V56" i="14"/>
  <c r="X33" i="17"/>
  <c r="W67" i="17"/>
  <c r="AG15" i="7"/>
  <c r="V90" i="7"/>
  <c r="U59" i="7"/>
  <c r="U17" i="9"/>
  <c r="X65" i="14"/>
  <c r="Y15" i="14"/>
  <c r="X78" i="6"/>
  <c r="X27" i="17"/>
  <c r="W62" i="17"/>
  <c r="V56" i="7"/>
  <c r="W87" i="7"/>
  <c r="Z10" i="13"/>
  <c r="Y57" i="13"/>
  <c r="W99" i="17"/>
  <c r="W53" i="17"/>
  <c r="X84" i="17"/>
  <c r="X57" i="16"/>
  <c r="Y10" i="16"/>
  <c r="U56" i="6"/>
  <c r="V87" i="6"/>
  <c r="V14" i="4"/>
  <c r="U54" i="4"/>
  <c r="Y14" i="5"/>
  <c r="V31" i="11"/>
  <c r="U65" i="11"/>
  <c r="Y22" i="7"/>
  <c r="AD15" i="17"/>
  <c r="AC65" i="17"/>
  <c r="V56" i="17"/>
  <c r="W23" i="17"/>
  <c r="V60" i="12"/>
  <c r="W13" i="12"/>
  <c r="X21" i="7"/>
  <c r="U53" i="9"/>
  <c r="V21" i="9"/>
  <c r="V34" i="9" s="1"/>
  <c r="V33" i="12"/>
  <c r="U67" i="12"/>
  <c r="BS24" i="2"/>
  <c r="D108" i="2" s="1"/>
  <c r="AG22" i="4"/>
  <c r="AF46" i="4"/>
  <c r="Y64" i="15"/>
  <c r="Z30" i="15"/>
  <c r="U16" i="6"/>
  <c r="T58" i="6"/>
  <c r="BC29" i="2"/>
  <c r="BC70" i="2"/>
  <c r="W33" i="11"/>
  <c r="V67" i="11"/>
  <c r="X10" i="17"/>
  <c r="W57" i="17"/>
  <c r="U33" i="13"/>
  <c r="T67" i="13"/>
  <c r="X10" i="15"/>
  <c r="W57" i="15"/>
  <c r="S69" i="13"/>
  <c r="S81" i="13" s="1"/>
  <c r="U13" i="7"/>
  <c r="T17" i="7"/>
  <c r="T52" i="7"/>
  <c r="T61" i="7" s="1"/>
  <c r="T73" i="7" s="1"/>
  <c r="X84" i="12"/>
  <c r="W99" i="12"/>
  <c r="V56" i="13"/>
  <c r="W23" i="13"/>
  <c r="AJ53" i="17"/>
  <c r="AP20" i="17"/>
  <c r="AO20" i="17"/>
  <c r="W31" i="11" l="1"/>
  <c r="V65" i="11"/>
  <c r="AM19" i="4"/>
  <c r="AL43" i="4"/>
  <c r="Y57" i="14"/>
  <c r="Z10" i="14"/>
  <c r="W15" i="12"/>
  <c r="V65" i="12"/>
  <c r="Y57" i="16"/>
  <c r="Z10" i="16"/>
  <c r="AA10" i="13"/>
  <c r="Z57" i="13"/>
  <c r="W10" i="4"/>
  <c r="V47" i="4"/>
  <c r="V15" i="6"/>
  <c r="U17" i="6"/>
  <c r="U57" i="6"/>
  <c r="BR26" i="2"/>
  <c r="Y27" i="2"/>
  <c r="CB26" i="2"/>
  <c r="CD26" i="2" s="1"/>
  <c r="CC26" i="2"/>
  <c r="V34" i="10"/>
  <c r="V52" i="10"/>
  <c r="W20" i="10"/>
  <c r="V60" i="17"/>
  <c r="W13" i="17"/>
  <c r="V79" i="5"/>
  <c r="U48" i="5"/>
  <c r="X31" i="10"/>
  <c r="W64" i="10"/>
  <c r="X21" i="8"/>
  <c r="W47" i="8"/>
  <c r="X23" i="8"/>
  <c r="W49" i="8"/>
  <c r="X20" i="8"/>
  <c r="W34" i="8"/>
  <c r="W46" i="8"/>
  <c r="Z32" i="9"/>
  <c r="Y65" i="9"/>
  <c r="W51" i="4"/>
  <c r="X26" i="4"/>
  <c r="W64" i="9"/>
  <c r="X31" i="9"/>
  <c r="AC15" i="16"/>
  <c r="AB65" i="16"/>
  <c r="X15" i="5"/>
  <c r="W57" i="5"/>
  <c r="W77" i="7"/>
  <c r="V46" i="7"/>
  <c r="AB49" i="7"/>
  <c r="AC80" i="7"/>
  <c r="X21" i="10"/>
  <c r="W53" i="10"/>
  <c r="AH23" i="5"/>
  <c r="AB32" i="14"/>
  <c r="AA66" i="14"/>
  <c r="AA83" i="10"/>
  <c r="Z98" i="10"/>
  <c r="T69" i="13"/>
  <c r="T81" i="13" s="1"/>
  <c r="W54" i="8"/>
  <c r="X90" i="8"/>
  <c r="W33" i="12"/>
  <c r="V67" i="12"/>
  <c r="AC76" i="6"/>
  <c r="W34" i="15"/>
  <c r="X21" i="15"/>
  <c r="W54" i="15"/>
  <c r="Y63" i="10"/>
  <c r="Z30" i="10"/>
  <c r="X82" i="8"/>
  <c r="Z16" i="8"/>
  <c r="Y59" i="8"/>
  <c r="X30" i="13"/>
  <c r="W64" i="13"/>
  <c r="Z14" i="5"/>
  <c r="X99" i="17"/>
  <c r="X53" i="17"/>
  <c r="Y84" i="17"/>
  <c r="W90" i="7"/>
  <c r="V59" i="7"/>
  <c r="W56" i="14"/>
  <c r="X23" i="14"/>
  <c r="V52" i="8"/>
  <c r="W88" i="8"/>
  <c r="W11" i="15"/>
  <c r="V55" i="15"/>
  <c r="V17" i="15"/>
  <c r="V59" i="12"/>
  <c r="W12" i="12"/>
  <c r="V17" i="12"/>
  <c r="Z12" i="13"/>
  <c r="Y59" i="13"/>
  <c r="X51" i="7"/>
  <c r="Y82" i="7"/>
  <c r="W13" i="8"/>
  <c r="V53" i="8"/>
  <c r="Y30" i="12"/>
  <c r="X64" i="12"/>
  <c r="AE15" i="15"/>
  <c r="AD65" i="15"/>
  <c r="W33" i="15"/>
  <c r="V67" i="15"/>
  <c r="AD16" i="11"/>
  <c r="AC62" i="11"/>
  <c r="Z32" i="7"/>
  <c r="AH86" i="2"/>
  <c r="AH88" i="2" s="1"/>
  <c r="AH46" i="2"/>
  <c r="V86" i="7"/>
  <c r="U55" i="7"/>
  <c r="X30" i="11"/>
  <c r="W64" i="11"/>
  <c r="Z88" i="7"/>
  <c r="Y57" i="7"/>
  <c r="Z31" i="17"/>
  <c r="Y65" i="17"/>
  <c r="AB32" i="10"/>
  <c r="AA65" i="10"/>
  <c r="Y14" i="10"/>
  <c r="X60" i="10"/>
  <c r="W60" i="9"/>
  <c r="X14" i="9"/>
  <c r="V28" i="11"/>
  <c r="U55" i="11"/>
  <c r="X84" i="11"/>
  <c r="W99" i="11"/>
  <c r="V45" i="5"/>
  <c r="W20" i="5"/>
  <c r="X23" i="17"/>
  <c r="W56" i="17"/>
  <c r="W56" i="7"/>
  <c r="X87" i="7"/>
  <c r="V21" i="6"/>
  <c r="U46" i="6"/>
  <c r="AA30" i="15"/>
  <c r="Z64" i="15"/>
  <c r="AK27" i="2"/>
  <c r="AK68" i="2"/>
  <c r="V21" i="14"/>
  <c r="U54" i="14"/>
  <c r="U69" i="14" s="1"/>
  <c r="U81" i="14" s="1"/>
  <c r="U34" i="14"/>
  <c r="Z15" i="8"/>
  <c r="X12" i="5"/>
  <c r="AD84" i="13"/>
  <c r="AC99" i="13"/>
  <c r="V52" i="4"/>
  <c r="W27" i="4"/>
  <c r="W66" i="11"/>
  <c r="X32" i="11"/>
  <c r="V11" i="4"/>
  <c r="V16" i="4" s="1"/>
  <c r="U48" i="4"/>
  <c r="W56" i="13"/>
  <c r="X23" i="13"/>
  <c r="Y10" i="15"/>
  <c r="X57" i="15"/>
  <c r="X33" i="11"/>
  <c r="W67" i="11"/>
  <c r="X62" i="17"/>
  <c r="Y27" i="17"/>
  <c r="AA56" i="12"/>
  <c r="AB23" i="12"/>
  <c r="V62" i="16"/>
  <c r="W27" i="16"/>
  <c r="X54" i="16"/>
  <c r="Y21" i="16"/>
  <c r="V60" i="8"/>
  <c r="W33" i="8"/>
  <c r="U31" i="4"/>
  <c r="U44" i="4"/>
  <c r="V20" i="4"/>
  <c r="V13" i="4"/>
  <c r="U50" i="4"/>
  <c r="X12" i="4"/>
  <c r="W49" i="4"/>
  <c r="V54" i="7"/>
  <c r="W85" i="7"/>
  <c r="AN28" i="2"/>
  <c r="AN69" i="2"/>
  <c r="V33" i="16"/>
  <c r="U67" i="16"/>
  <c r="V59" i="6"/>
  <c r="W32" i="6"/>
  <c r="W21" i="5"/>
  <c r="V46" i="5"/>
  <c r="X10" i="9"/>
  <c r="W17" i="9"/>
  <c r="W56" i="9"/>
  <c r="W86" i="8"/>
  <c r="V50" i="8"/>
  <c r="W13" i="5"/>
  <c r="V52" i="5"/>
  <c r="V54" i="9"/>
  <c r="W11" i="9"/>
  <c r="X93" i="8"/>
  <c r="W57" i="8"/>
  <c r="X57" i="12"/>
  <c r="Y10" i="12"/>
  <c r="V21" i="11"/>
  <c r="U54" i="11"/>
  <c r="W99" i="14"/>
  <c r="X84" i="14"/>
  <c r="W53" i="14"/>
  <c r="BZ67" i="2"/>
  <c r="BY67" i="2"/>
  <c r="BS67" i="2"/>
  <c r="BR67" i="2"/>
  <c r="AC10" i="11"/>
  <c r="AB57" i="11"/>
  <c r="C108" i="2"/>
  <c r="F108" i="2" s="1"/>
  <c r="CC66" i="2"/>
  <c r="CB66" i="2" s="1"/>
  <c r="U58" i="6"/>
  <c r="V16" i="6"/>
  <c r="W66" i="9"/>
  <c r="X33" i="9"/>
  <c r="V13" i="15"/>
  <c r="U60" i="15"/>
  <c r="U69" i="15" s="1"/>
  <c r="U81" i="15" s="1"/>
  <c r="U59" i="5"/>
  <c r="V32" i="5"/>
  <c r="Z30" i="14"/>
  <c r="Y64" i="14"/>
  <c r="U54" i="5"/>
  <c r="V27" i="5"/>
  <c r="V10" i="10"/>
  <c r="U56" i="10"/>
  <c r="U17" i="10"/>
  <c r="V76" i="5"/>
  <c r="U91" i="5"/>
  <c r="W76" i="7"/>
  <c r="V45" i="7"/>
  <c r="U55" i="17"/>
  <c r="V11" i="17"/>
  <c r="U17" i="17"/>
  <c r="W21" i="9"/>
  <c r="V53" i="9"/>
  <c r="W10" i="5"/>
  <c r="V49" i="5"/>
  <c r="V17" i="5"/>
  <c r="AJ62" i="12"/>
  <c r="AQ62" i="12" s="1"/>
  <c r="AO62" i="12" s="1"/>
  <c r="AP62" i="12" s="1"/>
  <c r="AO16" i="12"/>
  <c r="AP16" i="12"/>
  <c r="W55" i="13"/>
  <c r="X11" i="13"/>
  <c r="W17" i="13"/>
  <c r="AD32" i="13"/>
  <c r="AC66" i="13"/>
  <c r="AD12" i="11"/>
  <c r="AC59" i="11"/>
  <c r="U45" i="5"/>
  <c r="U61" i="5" s="1"/>
  <c r="U73" i="5" s="1"/>
  <c r="Y21" i="7"/>
  <c r="AE15" i="17"/>
  <c r="AD65" i="17"/>
  <c r="V54" i="4"/>
  <c r="W14" i="4"/>
  <c r="AH15" i="7"/>
  <c r="Y11" i="5"/>
  <c r="X50" i="5"/>
  <c r="U53" i="4"/>
  <c r="V28" i="4"/>
  <c r="X20" i="12"/>
  <c r="W53" i="12"/>
  <c r="V26" i="5"/>
  <c r="U53" i="5"/>
  <c r="X31" i="15"/>
  <c r="W65" i="15"/>
  <c r="AF16" i="13"/>
  <c r="AE62" i="13"/>
  <c r="T58" i="4"/>
  <c r="T70" i="4" s="1"/>
  <c r="W55" i="16"/>
  <c r="X11" i="16"/>
  <c r="W31" i="8"/>
  <c r="V58" i="8"/>
  <c r="U55" i="5"/>
  <c r="V28" i="5"/>
  <c r="U53" i="7"/>
  <c r="V84" i="7"/>
  <c r="V91" i="7" s="1"/>
  <c r="V21" i="17"/>
  <c r="U54" i="17"/>
  <c r="U34" i="17"/>
  <c r="X33" i="7"/>
  <c r="W21" i="4"/>
  <c r="V45" i="4"/>
  <c r="Y53" i="15"/>
  <c r="Z84" i="15"/>
  <c r="Y99" i="15"/>
  <c r="W28" i="12"/>
  <c r="V55" i="12"/>
  <c r="V68" i="9"/>
  <c r="V80" i="9" s="1"/>
  <c r="W13" i="10"/>
  <c r="V59" i="10"/>
  <c r="V64" i="16"/>
  <c r="W30" i="16"/>
  <c r="Y84" i="9"/>
  <c r="X99" i="9"/>
  <c r="Z56" i="16"/>
  <c r="AA23" i="16"/>
  <c r="Y55" i="10"/>
  <c r="Z23" i="10"/>
  <c r="Z21" i="12"/>
  <c r="Y54" i="12"/>
  <c r="U55" i="14"/>
  <c r="V11" i="14"/>
  <c r="U17" i="14"/>
  <c r="W55" i="8"/>
  <c r="X91" i="8"/>
  <c r="CE26" i="2"/>
  <c r="AB27" i="2"/>
  <c r="AB68" i="2"/>
  <c r="Z30" i="4"/>
  <c r="Y56" i="4"/>
  <c r="V15" i="4"/>
  <c r="U55" i="4"/>
  <c r="D109" i="2"/>
  <c r="Y10" i="17"/>
  <c r="X57" i="17"/>
  <c r="W67" i="14"/>
  <c r="X33" i="14"/>
  <c r="AB13" i="11"/>
  <c r="AA60" i="11"/>
  <c r="U33" i="6"/>
  <c r="U45" i="6"/>
  <c r="V20" i="6"/>
  <c r="Y84" i="12"/>
  <c r="X99" i="12"/>
  <c r="BC30" i="2"/>
  <c r="BC71" i="2"/>
  <c r="AH22" i="4"/>
  <c r="AG46" i="4"/>
  <c r="W60" i="12"/>
  <c r="X13" i="12"/>
  <c r="V56" i="6"/>
  <c r="W87" i="6"/>
  <c r="Y78" i="6"/>
  <c r="V86" i="6"/>
  <c r="U55" i="6"/>
  <c r="Z11" i="12"/>
  <c r="Z23" i="7"/>
  <c r="Y48" i="7"/>
  <c r="X20" i="13"/>
  <c r="W53" i="13"/>
  <c r="AL80" i="6"/>
  <c r="AK49" i="6"/>
  <c r="Y23" i="15"/>
  <c r="X56" i="15"/>
  <c r="T69" i="17"/>
  <c r="T81" i="17" s="1"/>
  <c r="Z20" i="7"/>
  <c r="Y33" i="7"/>
  <c r="V29" i="5"/>
  <c r="U56" i="5"/>
  <c r="V62" i="8"/>
  <c r="V74" i="8" s="1"/>
  <c r="Y16" i="7"/>
  <c r="X58" i="7"/>
  <c r="V54" i="6"/>
  <c r="W85" i="6"/>
  <c r="X20" i="9"/>
  <c r="W52" i="9"/>
  <c r="W34" i="9"/>
  <c r="Z50" i="7"/>
  <c r="AA81" i="7"/>
  <c r="AT28" i="2"/>
  <c r="AT69" i="2"/>
  <c r="W31" i="16"/>
  <c r="V65" i="16"/>
  <c r="U66" i="16"/>
  <c r="V32" i="16"/>
  <c r="V34" i="16" s="1"/>
  <c r="Y15" i="11"/>
  <c r="X11" i="11"/>
  <c r="W17" i="11"/>
  <c r="T69" i="16"/>
  <c r="T81" i="16" s="1"/>
  <c r="X47" i="5"/>
  <c r="Y22" i="5"/>
  <c r="V13" i="7"/>
  <c r="U17" i="7"/>
  <c r="U52" i="7"/>
  <c r="U61" i="7" s="1"/>
  <c r="U73" i="7" s="1"/>
  <c r="W17" i="8"/>
  <c r="W48" i="8"/>
  <c r="X11" i="8"/>
  <c r="Y58" i="5"/>
  <c r="Z16" i="5"/>
  <c r="Z15" i="13"/>
  <c r="Y65" i="13"/>
  <c r="W84" i="6"/>
  <c r="V53" i="6"/>
  <c r="AF32" i="15"/>
  <c r="AE66" i="15"/>
  <c r="V52" i="6"/>
  <c r="W83" i="6"/>
  <c r="V11" i="10"/>
  <c r="U54" i="10"/>
  <c r="V32" i="12"/>
  <c r="U66" i="12"/>
  <c r="U69" i="12" s="1"/>
  <c r="U81" i="12" s="1"/>
  <c r="U34" i="12"/>
  <c r="X23" i="9"/>
  <c r="W55" i="9"/>
  <c r="V20" i="11"/>
  <c r="U34" i="11"/>
  <c r="U53" i="11"/>
  <c r="U69" i="11" s="1"/>
  <c r="U81" i="11" s="1"/>
  <c r="V33" i="13"/>
  <c r="U67" i="13"/>
  <c r="Z22" i="7"/>
  <c r="Z15" i="14"/>
  <c r="Y65" i="14"/>
  <c r="Y33" i="17"/>
  <c r="X67" i="17"/>
  <c r="U16" i="4"/>
  <c r="U66" i="17"/>
  <c r="V32" i="17"/>
  <c r="Z27" i="15"/>
  <c r="Y62" i="15"/>
  <c r="Z13" i="14"/>
  <c r="Y60" i="14"/>
  <c r="X13" i="9"/>
  <c r="W59" i="9"/>
  <c r="Y66" i="10"/>
  <c r="Z33" i="10"/>
  <c r="U68" i="10"/>
  <c r="U80" i="10" s="1"/>
  <c r="Y23" i="11"/>
  <c r="X56" i="11"/>
  <c r="W60" i="13"/>
  <c r="X13" i="13"/>
  <c r="AD30" i="7"/>
  <c r="W30" i="17"/>
  <c r="V64" i="17"/>
  <c r="AJ23" i="6"/>
  <c r="X92" i="8"/>
  <c r="W56" i="8"/>
  <c r="X84" i="16"/>
  <c r="W99" i="16"/>
  <c r="W53" i="16"/>
  <c r="V34" i="8"/>
  <c r="V24" i="5"/>
  <c r="U51" i="5"/>
  <c r="AW69" i="2"/>
  <c r="AW28" i="2"/>
  <c r="AF79" i="6"/>
  <c r="AE48" i="6"/>
  <c r="U47" i="6"/>
  <c r="V22" i="6"/>
  <c r="W78" i="7"/>
  <c r="V47" i="7"/>
  <c r="T69" i="11"/>
  <c r="T81" i="11" s="1"/>
  <c r="V13" i="16"/>
  <c r="U60" i="16"/>
  <c r="U69" i="16" s="1"/>
  <c r="U81" i="16" s="1"/>
  <c r="AK50" i="6"/>
  <c r="AL81" i="6"/>
  <c r="U54" i="13"/>
  <c r="V21" i="13"/>
  <c r="U34" i="13"/>
  <c r="AO26" i="4" l="1"/>
  <c r="AA23" i="10"/>
  <c r="Z55" i="10"/>
  <c r="W50" i="8"/>
  <c r="X86" i="8"/>
  <c r="Y54" i="16"/>
  <c r="Z21" i="16"/>
  <c r="Y62" i="17"/>
  <c r="Z27" i="17"/>
  <c r="AA15" i="8"/>
  <c r="Y60" i="10"/>
  <c r="Z14" i="10"/>
  <c r="X64" i="11"/>
  <c r="Y30" i="11"/>
  <c r="AE16" i="11"/>
  <c r="AD62" i="11"/>
  <c r="X13" i="8"/>
  <c r="W53" i="8"/>
  <c r="Y30" i="13"/>
  <c r="X64" i="13"/>
  <c r="X34" i="15"/>
  <c r="Y21" i="15"/>
  <c r="X54" i="15"/>
  <c r="Y21" i="10"/>
  <c r="X53" i="10"/>
  <c r="AD15" i="16"/>
  <c r="AC65" i="16"/>
  <c r="AA32" i="9"/>
  <c r="Z65" i="9"/>
  <c r="W15" i="6"/>
  <c r="V17" i="6"/>
  <c r="V57" i="6"/>
  <c r="Z57" i="16"/>
  <c r="AA10" i="16"/>
  <c r="AL49" i="6"/>
  <c r="AM80" i="6"/>
  <c r="V55" i="6"/>
  <c r="W86" i="6"/>
  <c r="W21" i="6"/>
  <c r="V46" i="6"/>
  <c r="X64" i="9"/>
  <c r="Y31" i="9"/>
  <c r="Y31" i="10"/>
  <c r="X64" i="10"/>
  <c r="W32" i="17"/>
  <c r="V66" i="17"/>
  <c r="V54" i="10"/>
  <c r="W11" i="10"/>
  <c r="Y20" i="13"/>
  <c r="X53" i="13"/>
  <c r="W13" i="15"/>
  <c r="V60" i="15"/>
  <c r="V69" i="15" s="1"/>
  <c r="V81" i="15" s="1"/>
  <c r="X57" i="8"/>
  <c r="Y93" i="8"/>
  <c r="X56" i="13"/>
  <c r="Y23" i="13"/>
  <c r="X56" i="7"/>
  <c r="Y87" i="7"/>
  <c r="V55" i="7"/>
  <c r="W86" i="7"/>
  <c r="Z84" i="17"/>
  <c r="Y99" i="17"/>
  <c r="Y53" i="17"/>
  <c r="X53" i="16"/>
  <c r="X99" i="16"/>
  <c r="Y84" i="16"/>
  <c r="AE30" i="7"/>
  <c r="V91" i="6"/>
  <c r="AA15" i="13"/>
  <c r="Z65" i="13"/>
  <c r="W13" i="7"/>
  <c r="V17" i="7"/>
  <c r="V52" i="7"/>
  <c r="Z15" i="11"/>
  <c r="Z78" i="6"/>
  <c r="BC31" i="2"/>
  <c r="BC72" i="2"/>
  <c r="AC13" i="11"/>
  <c r="AB60" i="11"/>
  <c r="V55" i="4"/>
  <c r="W15" i="4"/>
  <c r="Y20" i="12"/>
  <c r="X53" i="12"/>
  <c r="W27" i="5"/>
  <c r="V54" i="5"/>
  <c r="X66" i="9"/>
  <c r="Y33" i="9"/>
  <c r="AD10" i="11"/>
  <c r="AC57" i="11"/>
  <c r="W54" i="9"/>
  <c r="X11" i="9"/>
  <c r="X56" i="9"/>
  <c r="X17" i="9"/>
  <c r="Y10" i="9"/>
  <c r="AN29" i="2"/>
  <c r="AN70" i="2"/>
  <c r="U58" i="4"/>
  <c r="U70" i="4" s="1"/>
  <c r="V54" i="14"/>
  <c r="W21" i="14"/>
  <c r="V34" i="14"/>
  <c r="X11" i="15"/>
  <c r="W55" i="15"/>
  <c r="W17" i="15"/>
  <c r="W97" i="8"/>
  <c r="Y20" i="8"/>
  <c r="X46" i="8"/>
  <c r="W79" i="5"/>
  <c r="V48" i="5"/>
  <c r="BR27" i="2"/>
  <c r="BS27" i="2"/>
  <c r="Y28" i="2"/>
  <c r="CB27" i="2"/>
  <c r="CD27" i="2" s="1"/>
  <c r="CC27" i="2"/>
  <c r="AA27" i="15"/>
  <c r="Z62" i="15"/>
  <c r="V60" i="16"/>
  <c r="W13" i="16"/>
  <c r="V17" i="16"/>
  <c r="X30" i="17"/>
  <c r="W64" i="17"/>
  <c r="Y11" i="11"/>
  <c r="X17" i="11"/>
  <c r="X55" i="8"/>
  <c r="Y91" i="8"/>
  <c r="V55" i="5"/>
  <c r="W28" i="5"/>
  <c r="AI15" i="7"/>
  <c r="V50" i="4"/>
  <c r="W13" i="4"/>
  <c r="AW29" i="2"/>
  <c r="AW70" i="2"/>
  <c r="AA16" i="8"/>
  <c r="Z59" i="8"/>
  <c r="AM43" i="4"/>
  <c r="AO19" i="4"/>
  <c r="AP19" i="4"/>
  <c r="W52" i="6"/>
  <c r="X83" i="6"/>
  <c r="W91" i="6"/>
  <c r="Y47" i="5"/>
  <c r="Z22" i="5"/>
  <c r="V66" i="16"/>
  <c r="W32" i="16"/>
  <c r="X87" i="6"/>
  <c r="W56" i="6"/>
  <c r="Y33" i="14"/>
  <c r="X67" i="14"/>
  <c r="W11" i="14"/>
  <c r="V55" i="14"/>
  <c r="V17" i="14"/>
  <c r="X28" i="12"/>
  <c r="W55" i="12"/>
  <c r="X31" i="8"/>
  <c r="W58" i="8"/>
  <c r="Y31" i="15"/>
  <c r="X65" i="15"/>
  <c r="V53" i="4"/>
  <c r="W28" i="4"/>
  <c r="AE32" i="13"/>
  <c r="AD66" i="13"/>
  <c r="W54" i="7"/>
  <c r="X85" i="7"/>
  <c r="W62" i="16"/>
  <c r="X27" i="16"/>
  <c r="Y33" i="11"/>
  <c r="X67" i="11"/>
  <c r="AE84" i="13"/>
  <c r="AD99" i="13"/>
  <c r="W28" i="11"/>
  <c r="V55" i="11"/>
  <c r="AA31" i="17"/>
  <c r="Z65" i="17"/>
  <c r="AF15" i="15"/>
  <c r="AE65" i="15"/>
  <c r="X88" i="8"/>
  <c r="W52" i="8"/>
  <c r="W62" i="8" s="1"/>
  <c r="W74" i="8" s="1"/>
  <c r="Y82" i="8"/>
  <c r="AB66" i="14"/>
  <c r="AC32" i="14"/>
  <c r="X77" i="7"/>
  <c r="W46" i="7"/>
  <c r="X13" i="17"/>
  <c r="W60" i="17"/>
  <c r="BS26" i="2"/>
  <c r="D110" i="2" s="1"/>
  <c r="W47" i="4"/>
  <c r="X10" i="4"/>
  <c r="W32" i="12"/>
  <c r="V66" i="12"/>
  <c r="V69" i="12" s="1"/>
  <c r="V81" i="12" s="1"/>
  <c r="V34" i="12"/>
  <c r="AG79" i="6"/>
  <c r="AF48" i="6"/>
  <c r="Z66" i="10"/>
  <c r="AA33" i="10"/>
  <c r="W53" i="6"/>
  <c r="X84" i="6"/>
  <c r="AT70" i="2"/>
  <c r="AT29" i="2"/>
  <c r="AA20" i="7"/>
  <c r="Z33" i="7"/>
  <c r="AH46" i="4"/>
  <c r="AI22" i="4"/>
  <c r="X13" i="10"/>
  <c r="W59" i="10"/>
  <c r="W33" i="16"/>
  <c r="V67" i="16"/>
  <c r="AD59" i="11"/>
  <c r="AE12" i="11"/>
  <c r="V17" i="10"/>
  <c r="V56" i="10"/>
  <c r="W10" i="10"/>
  <c r="V44" i="4"/>
  <c r="V58" i="4" s="1"/>
  <c r="V70" i="4" s="1"/>
  <c r="V31" i="4"/>
  <c r="W20" i="4"/>
  <c r="AC32" i="10"/>
  <c r="AB65" i="10"/>
  <c r="X33" i="15"/>
  <c r="W67" i="15"/>
  <c r="AD76" i="6"/>
  <c r="W21" i="13"/>
  <c r="V54" i="13"/>
  <c r="V34" i="13"/>
  <c r="X60" i="13"/>
  <c r="Y13" i="13"/>
  <c r="Y13" i="9"/>
  <c r="X59" i="9"/>
  <c r="AA16" i="5"/>
  <c r="Z58" i="5"/>
  <c r="U69" i="13"/>
  <c r="U81" i="13" s="1"/>
  <c r="X78" i="7"/>
  <c r="W47" i="7"/>
  <c r="X56" i="8"/>
  <c r="Y92" i="8"/>
  <c r="W33" i="13"/>
  <c r="V67" i="13"/>
  <c r="Y23" i="9"/>
  <c r="X55" i="9"/>
  <c r="AA23" i="7"/>
  <c r="Z48" i="7"/>
  <c r="Y99" i="12"/>
  <c r="Z84" i="12"/>
  <c r="Z56" i="4"/>
  <c r="AA30" i="4"/>
  <c r="Z84" i="9"/>
  <c r="Y99" i="9"/>
  <c r="U69" i="17"/>
  <c r="U81" i="17" s="1"/>
  <c r="AF15" i="17"/>
  <c r="AE65" i="17"/>
  <c r="X10" i="5"/>
  <c r="W49" i="5"/>
  <c r="W17" i="5"/>
  <c r="X76" i="7"/>
  <c r="W45" i="7"/>
  <c r="V58" i="6"/>
  <c r="W16" i="6"/>
  <c r="W21" i="11"/>
  <c r="V54" i="11"/>
  <c r="W46" i="5"/>
  <c r="X21" i="5"/>
  <c r="X33" i="8"/>
  <c r="W60" i="8"/>
  <c r="Y12" i="5"/>
  <c r="AK28" i="2"/>
  <c r="AK69" i="2"/>
  <c r="X56" i="17"/>
  <c r="Y23" i="17"/>
  <c r="X60" i="9"/>
  <c r="Y14" i="9"/>
  <c r="AA12" i="13"/>
  <c r="Z59" i="13"/>
  <c r="AA30" i="10"/>
  <c r="Z63" i="10"/>
  <c r="X33" i="12"/>
  <c r="W67" i="12"/>
  <c r="AI23" i="5"/>
  <c r="X51" i="4"/>
  <c r="Y26" i="4"/>
  <c r="Y23" i="8"/>
  <c r="X49" i="8"/>
  <c r="X15" i="12"/>
  <c r="W65" i="12"/>
  <c r="X31" i="11"/>
  <c r="W65" i="11"/>
  <c r="Z65" i="14"/>
  <c r="AA15" i="14"/>
  <c r="V34" i="11"/>
  <c r="W20" i="11"/>
  <c r="V53" i="11"/>
  <c r="V69" i="11" s="1"/>
  <c r="V81" i="11" s="1"/>
  <c r="CF26" i="2"/>
  <c r="X53" i="14"/>
  <c r="Y84" i="14"/>
  <c r="X99" i="14"/>
  <c r="Y84" i="11"/>
  <c r="X99" i="11"/>
  <c r="AB83" i="10"/>
  <c r="AA98" i="10"/>
  <c r="AM81" i="6"/>
  <c r="AL50" i="6"/>
  <c r="W22" i="6"/>
  <c r="V47" i="6"/>
  <c r="W24" i="5"/>
  <c r="V51" i="5"/>
  <c r="V61" i="5" s="1"/>
  <c r="V73" i="5" s="1"/>
  <c r="Z60" i="14"/>
  <c r="AA13" i="14"/>
  <c r="Z33" i="17"/>
  <c r="Y67" i="17"/>
  <c r="Y11" i="8"/>
  <c r="X17" i="8"/>
  <c r="X48" i="8"/>
  <c r="Y20" i="9"/>
  <c r="X52" i="9"/>
  <c r="X34" i="9"/>
  <c r="V56" i="5"/>
  <c r="W29" i="5"/>
  <c r="Y56" i="15"/>
  <c r="Z23" i="15"/>
  <c r="AA11" i="12"/>
  <c r="Y13" i="12"/>
  <c r="X60" i="12"/>
  <c r="V45" i="6"/>
  <c r="V61" i="6" s="1"/>
  <c r="V73" i="6" s="1"/>
  <c r="V33" i="6"/>
  <c r="W20" i="6"/>
  <c r="BR68" i="2"/>
  <c r="BS68" i="2"/>
  <c r="BY68" i="2"/>
  <c r="BZ68" i="2"/>
  <c r="X30" i="16"/>
  <c r="W64" i="16"/>
  <c r="V34" i="17"/>
  <c r="W21" i="17"/>
  <c r="V54" i="17"/>
  <c r="Y11" i="16"/>
  <c r="X55" i="16"/>
  <c r="W26" i="5"/>
  <c r="V53" i="5"/>
  <c r="Y11" i="13"/>
  <c r="X55" i="13"/>
  <c r="X17" i="13"/>
  <c r="Z64" i="14"/>
  <c r="AA30" i="14"/>
  <c r="CC67" i="2"/>
  <c r="CB67" i="2" s="1"/>
  <c r="C109" i="2"/>
  <c r="F109" i="2" s="1"/>
  <c r="X13" i="5"/>
  <c r="W52" i="5"/>
  <c r="W59" i="6"/>
  <c r="X32" i="6"/>
  <c r="AB56" i="12"/>
  <c r="AQ56" i="12" s="1"/>
  <c r="AO56" i="12" s="1"/>
  <c r="AP56" i="12" s="1"/>
  <c r="AP23" i="12"/>
  <c r="AO23" i="12"/>
  <c r="Z10" i="15"/>
  <c r="Y57" i="15"/>
  <c r="V48" i="4"/>
  <c r="W11" i="4"/>
  <c r="V33" i="5"/>
  <c r="AA88" i="7"/>
  <c r="Z57" i="7"/>
  <c r="AA32" i="7"/>
  <c r="Z30" i="12"/>
  <c r="Y64" i="12"/>
  <c r="X56" i="14"/>
  <c r="Y23" i="14"/>
  <c r="AA14" i="5"/>
  <c r="X54" i="8"/>
  <c r="Y90" i="8"/>
  <c r="Y15" i="5"/>
  <c r="X57" i="5"/>
  <c r="W52" i="10"/>
  <c r="X20" i="10"/>
  <c r="W34" i="10"/>
  <c r="AB10" i="13"/>
  <c r="AA57" i="13"/>
  <c r="AA10" i="14"/>
  <c r="Z57" i="14"/>
  <c r="V55" i="17"/>
  <c r="W11" i="17"/>
  <c r="V17" i="17"/>
  <c r="W52" i="4"/>
  <c r="X27" i="4"/>
  <c r="Y51" i="7"/>
  <c r="Z82" i="7"/>
  <c r="X90" i="7"/>
  <c r="W59" i="7"/>
  <c r="AC49" i="7"/>
  <c r="AD80" i="7"/>
  <c r="AA22" i="7"/>
  <c r="AA50" i="7"/>
  <c r="AB81" i="7"/>
  <c r="Z16" i="7"/>
  <c r="Y58" i="7"/>
  <c r="AA56" i="16"/>
  <c r="AQ56" i="16" s="1"/>
  <c r="AO56" i="16" s="1"/>
  <c r="AP56" i="16" s="1"/>
  <c r="AB23" i="16"/>
  <c r="AB56" i="16" s="1"/>
  <c r="AO23" i="16"/>
  <c r="X21" i="4"/>
  <c r="W45" i="4"/>
  <c r="AG16" i="13"/>
  <c r="AF62" i="13"/>
  <c r="X14" i="4"/>
  <c r="W54" i="4"/>
  <c r="AK23" i="6"/>
  <c r="AL23" i="6" s="1"/>
  <c r="AM23" i="6" s="1"/>
  <c r="Z23" i="11"/>
  <c r="Y56" i="11"/>
  <c r="AG32" i="15"/>
  <c r="AF66" i="15"/>
  <c r="X31" i="16"/>
  <c r="W65" i="16"/>
  <c r="W54" i="6"/>
  <c r="X85" i="6"/>
  <c r="U61" i="6"/>
  <c r="U73" i="6" s="1"/>
  <c r="Z10" i="17"/>
  <c r="Y57" i="17"/>
  <c r="CE27" i="2"/>
  <c r="AB69" i="2"/>
  <c r="AB28" i="2"/>
  <c r="AA21" i="12"/>
  <c r="Z54" i="12"/>
  <c r="AA84" i="15"/>
  <c r="Z99" i="15"/>
  <c r="Z53" i="15"/>
  <c r="V53" i="7"/>
  <c r="V61" i="7" s="1"/>
  <c r="V73" i="7" s="1"/>
  <c r="W84" i="7"/>
  <c r="Z11" i="5"/>
  <c r="Y50" i="5"/>
  <c r="Z21" i="7"/>
  <c r="X21" i="9"/>
  <c r="W53" i="9"/>
  <c r="W68" i="9" s="1"/>
  <c r="W80" i="9" s="1"/>
  <c r="W76" i="5"/>
  <c r="W45" i="5" s="1"/>
  <c r="V91" i="5"/>
  <c r="W32" i="5"/>
  <c r="V59" i="5"/>
  <c r="Y57" i="12"/>
  <c r="Z10" i="12"/>
  <c r="Y12" i="4"/>
  <c r="X49" i="4"/>
  <c r="Y32" i="11"/>
  <c r="X66" i="11"/>
  <c r="AB30" i="15"/>
  <c r="AA64" i="15"/>
  <c r="W33" i="5"/>
  <c r="X20" i="5"/>
  <c r="X12" i="12"/>
  <c r="W59" i="12"/>
  <c r="W17" i="12"/>
  <c r="X47" i="8"/>
  <c r="Y21" i="8"/>
  <c r="V68" i="10"/>
  <c r="V80" i="10" s="1"/>
  <c r="Y56" i="13" l="1"/>
  <c r="Z23" i="13"/>
  <c r="Y21" i="9"/>
  <c r="X53" i="9"/>
  <c r="W48" i="4"/>
  <c r="X11" i="4"/>
  <c r="X20" i="11"/>
  <c r="W53" i="11"/>
  <c r="W69" i="11" s="1"/>
  <c r="W81" i="11" s="1"/>
  <c r="W34" i="11"/>
  <c r="AB16" i="5"/>
  <c r="AA58" i="5"/>
  <c r="X33" i="16"/>
  <c r="W67" i="16"/>
  <c r="AH79" i="6"/>
  <c r="AG48" i="6"/>
  <c r="AW30" i="2"/>
  <c r="AW71" i="2"/>
  <c r="AB10" i="16"/>
  <c r="AA57" i="16"/>
  <c r="Y47" i="8"/>
  <c r="Z21" i="8"/>
  <c r="AA10" i="17"/>
  <c r="Z57" i="17"/>
  <c r="AA55" i="12"/>
  <c r="AB11" i="12"/>
  <c r="AC11" i="12" s="1"/>
  <c r="AD11" i="12" s="1"/>
  <c r="AE11" i="12" s="1"/>
  <c r="AF11" i="12" s="1"/>
  <c r="AG11" i="12" s="1"/>
  <c r="AH11" i="12" s="1"/>
  <c r="AI11" i="12" s="1"/>
  <c r="AJ11" i="12" s="1"/>
  <c r="AK11" i="12" s="1"/>
  <c r="AL11" i="12" s="1"/>
  <c r="AA63" i="10"/>
  <c r="AB30" i="10"/>
  <c r="X17" i="5"/>
  <c r="Y10" i="5"/>
  <c r="X49" i="5"/>
  <c r="X10" i="10"/>
  <c r="W17" i="10"/>
  <c r="W56" i="10"/>
  <c r="AT30" i="2"/>
  <c r="AT71" i="2"/>
  <c r="Y13" i="17"/>
  <c r="X60" i="17"/>
  <c r="AN30" i="2"/>
  <c r="AN71" i="2"/>
  <c r="Y53" i="12"/>
  <c r="Z20" i="12"/>
  <c r="AO20" i="12"/>
  <c r="AP20" i="12"/>
  <c r="Y57" i="8"/>
  <c r="Z93" i="8"/>
  <c r="AE15" i="16"/>
  <c r="AD65" i="16"/>
  <c r="Z51" i="7"/>
  <c r="AA82" i="7"/>
  <c r="AA30" i="12"/>
  <c r="Z64" i="12"/>
  <c r="Z11" i="13"/>
  <c r="Y55" i="13"/>
  <c r="Y17" i="13"/>
  <c r="V69" i="17"/>
  <c r="V81" i="17" s="1"/>
  <c r="X24" i="5"/>
  <c r="W51" i="5"/>
  <c r="Z84" i="11"/>
  <c r="Y99" i="11"/>
  <c r="AA65" i="14"/>
  <c r="AB15" i="14"/>
  <c r="Y51" i="4"/>
  <c r="AQ51" i="4" s="1"/>
  <c r="AO51" i="4" s="1"/>
  <c r="AP51" i="4" s="1"/>
  <c r="AP26" i="4"/>
  <c r="W58" i="6"/>
  <c r="X16" i="6"/>
  <c r="Y56" i="8"/>
  <c r="Z92" i="8"/>
  <c r="Y59" i="9"/>
  <c r="Z13" i="9"/>
  <c r="AE66" i="13"/>
  <c r="AF32" i="13"/>
  <c r="Y28" i="12"/>
  <c r="X55" i="12"/>
  <c r="W66" i="16"/>
  <c r="X32" i="16"/>
  <c r="V69" i="16"/>
  <c r="V81" i="16" s="1"/>
  <c r="Z10" i="9"/>
  <c r="Y56" i="9"/>
  <c r="Z33" i="9"/>
  <c r="Y66" i="9"/>
  <c r="AA78" i="6"/>
  <c r="AA84" i="17"/>
  <c r="Z99" i="17"/>
  <c r="Z53" i="17"/>
  <c r="X21" i="6"/>
  <c r="W46" i="6"/>
  <c r="X53" i="8"/>
  <c r="Y13" i="8"/>
  <c r="AB15" i="8"/>
  <c r="Y20" i="5"/>
  <c r="Y31" i="16"/>
  <c r="X65" i="16"/>
  <c r="AA60" i="14"/>
  <c r="AB13" i="14"/>
  <c r="Y15" i="12"/>
  <c r="X65" i="12"/>
  <c r="X54" i="7"/>
  <c r="Y85" i="7"/>
  <c r="Y30" i="17"/>
  <c r="X64" i="17"/>
  <c r="AE76" i="6"/>
  <c r="AB20" i="7"/>
  <c r="Y31" i="8"/>
  <c r="X58" i="8"/>
  <c r="Z30" i="13"/>
  <c r="Y64" i="13"/>
  <c r="AH16" i="13"/>
  <c r="AG62" i="13"/>
  <c r="CC68" i="2"/>
  <c r="CB68" i="2" s="1"/>
  <c r="C110" i="2" s="1"/>
  <c r="F110" i="2" s="1"/>
  <c r="AK29" i="2"/>
  <c r="AK70" i="2"/>
  <c r="Z99" i="12"/>
  <c r="AA84" i="12"/>
  <c r="W67" i="13"/>
  <c r="X33" i="13"/>
  <c r="X52" i="8"/>
  <c r="Y88" i="8"/>
  <c r="AF84" i="13"/>
  <c r="AE99" i="13"/>
  <c r="X13" i="4"/>
  <c r="W50" i="4"/>
  <c r="X13" i="16"/>
  <c r="W60" i="16"/>
  <c r="W69" i="16" s="1"/>
  <c r="W81" i="16" s="1"/>
  <c r="W17" i="16"/>
  <c r="AE10" i="11"/>
  <c r="AD57" i="11"/>
  <c r="AB15" i="13"/>
  <c r="AA65" i="13"/>
  <c r="W54" i="10"/>
  <c r="W68" i="10" s="1"/>
  <c r="W80" i="10" s="1"/>
  <c r="X11" i="10"/>
  <c r="X50" i="8"/>
  <c r="Y86" i="8"/>
  <c r="AC30" i="15"/>
  <c r="AB64" i="15"/>
  <c r="AB21" i="12"/>
  <c r="AA54" i="12"/>
  <c r="Z56" i="11"/>
  <c r="AA23" i="11"/>
  <c r="Y21" i="4"/>
  <c r="X45" i="4"/>
  <c r="AB22" i="7"/>
  <c r="AA10" i="15"/>
  <c r="Z57" i="15"/>
  <c r="Y13" i="5"/>
  <c r="X52" i="5"/>
  <c r="W34" i="17"/>
  <c r="X21" i="17"/>
  <c r="W54" i="17"/>
  <c r="AA23" i="15"/>
  <c r="Z56" i="15"/>
  <c r="AB12" i="13"/>
  <c r="AA59" i="13"/>
  <c r="Z12" i="5"/>
  <c r="AG15" i="17"/>
  <c r="AF65" i="17"/>
  <c r="Z13" i="13"/>
  <c r="Y60" i="13"/>
  <c r="Y33" i="15"/>
  <c r="X67" i="15"/>
  <c r="Y13" i="10"/>
  <c r="X59" i="10"/>
  <c r="Y84" i="6"/>
  <c r="X53" i="6"/>
  <c r="X32" i="12"/>
  <c r="W66" i="12"/>
  <c r="W69" i="12" s="1"/>
  <c r="W81" i="12" s="1"/>
  <c r="W34" i="12"/>
  <c r="Y77" i="7"/>
  <c r="X46" i="7"/>
  <c r="AG15" i="15"/>
  <c r="AF65" i="15"/>
  <c r="Z33" i="11"/>
  <c r="Y67" i="11"/>
  <c r="X28" i="4"/>
  <c r="W53" i="4"/>
  <c r="AQ43" i="4"/>
  <c r="X79" i="5"/>
  <c r="W48" i="5"/>
  <c r="W61" i="5" s="1"/>
  <c r="W73" i="5" s="1"/>
  <c r="Y11" i="15"/>
  <c r="X55" i="15"/>
  <c r="X15" i="4"/>
  <c r="W55" i="4"/>
  <c r="W55" i="7"/>
  <c r="X86" i="7"/>
  <c r="W55" i="6"/>
  <c r="X86" i="6"/>
  <c r="Y53" i="10"/>
  <c r="Z21" i="10"/>
  <c r="Z12" i="4"/>
  <c r="Y49" i="4"/>
  <c r="Y14" i="4"/>
  <c r="X54" i="4"/>
  <c r="X11" i="17"/>
  <c r="W55" i="17"/>
  <c r="W17" i="17"/>
  <c r="Y56" i="14"/>
  <c r="Z23" i="14"/>
  <c r="Y33" i="12"/>
  <c r="X67" i="12"/>
  <c r="Z23" i="9"/>
  <c r="Y55" i="9"/>
  <c r="X21" i="13"/>
  <c r="W54" i="13"/>
  <c r="W34" i="13"/>
  <c r="Z82" i="8"/>
  <c r="Y97" i="8"/>
  <c r="X52" i="6"/>
  <c r="Y83" i="6"/>
  <c r="Y55" i="8"/>
  <c r="Z91" i="8"/>
  <c r="CC28" i="2"/>
  <c r="BR28" i="2"/>
  <c r="CB28" i="2"/>
  <c r="CD28" i="2" s="1"/>
  <c r="Y29" i="2"/>
  <c r="Z31" i="9"/>
  <c r="Y64" i="9"/>
  <c r="AB32" i="9"/>
  <c r="AA65" i="9"/>
  <c r="AA14" i="10"/>
  <c r="Z60" i="10"/>
  <c r="D111" i="2"/>
  <c r="Z57" i="12"/>
  <c r="AA10" i="12"/>
  <c r="AA21" i="7"/>
  <c r="AH32" i="15"/>
  <c r="AG66" i="15"/>
  <c r="Y90" i="7"/>
  <c r="X59" i="7"/>
  <c r="AC10" i="13"/>
  <c r="AB57" i="13"/>
  <c r="Y55" i="16"/>
  <c r="Z11" i="16"/>
  <c r="Y49" i="8"/>
  <c r="Z23" i="8"/>
  <c r="X21" i="11"/>
  <c r="W54" i="11"/>
  <c r="X56" i="6"/>
  <c r="Y87" i="6"/>
  <c r="AB29" i="2"/>
  <c r="CE28" i="2"/>
  <c r="AB70" i="2"/>
  <c r="X52" i="4"/>
  <c r="Y27" i="4"/>
  <c r="X34" i="10"/>
  <c r="X52" i="10"/>
  <c r="Y20" i="10"/>
  <c r="AB14" i="5"/>
  <c r="AB32" i="7"/>
  <c r="Z11" i="8"/>
  <c r="Y17" i="8"/>
  <c r="Y48" i="8"/>
  <c r="X22" i="6"/>
  <c r="W47" i="6"/>
  <c r="Y53" i="14"/>
  <c r="Z84" i="14"/>
  <c r="Y99" i="14"/>
  <c r="AJ23" i="5"/>
  <c r="Z14" i="9"/>
  <c r="Y60" i="9"/>
  <c r="AA48" i="7"/>
  <c r="AB23" i="7"/>
  <c r="AE59" i="11"/>
  <c r="AF12" i="11"/>
  <c r="AI46" i="4"/>
  <c r="AJ22" i="4"/>
  <c r="W16" i="4"/>
  <c r="AC66" i="14"/>
  <c r="AD32" i="14"/>
  <c r="W34" i="16"/>
  <c r="AA22" i="5"/>
  <c r="Z47" i="5"/>
  <c r="AJ15" i="7"/>
  <c r="AB27" i="15"/>
  <c r="AA62" i="15"/>
  <c r="AA15" i="11"/>
  <c r="AF30" i="7"/>
  <c r="X13" i="15"/>
  <c r="W60" i="15"/>
  <c r="W69" i="15" s="1"/>
  <c r="W81" i="15" s="1"/>
  <c r="X32" i="17"/>
  <c r="W66" i="17"/>
  <c r="AF16" i="11"/>
  <c r="AE62" i="11"/>
  <c r="AA27" i="17"/>
  <c r="Z62" i="17"/>
  <c r="AP23" i="16"/>
  <c r="X13" i="7"/>
  <c r="W17" i="7"/>
  <c r="W52" i="7"/>
  <c r="Z20" i="13"/>
  <c r="Y53" i="13"/>
  <c r="AB23" i="10"/>
  <c r="AB55" i="10" s="1"/>
  <c r="AQ55" i="10" s="1"/>
  <c r="AO55" i="10" s="1"/>
  <c r="AP55" i="10" s="1"/>
  <c r="AA55" i="10"/>
  <c r="Y57" i="5"/>
  <c r="Z15" i="5"/>
  <c r="BC32" i="2"/>
  <c r="BC73" i="2"/>
  <c r="AB84" i="15"/>
  <c r="AA99" i="15"/>
  <c r="AA53" i="15"/>
  <c r="AB50" i="7"/>
  <c r="AC81" i="7"/>
  <c r="Y54" i="8"/>
  <c r="Z90" i="8"/>
  <c r="Y34" i="9"/>
  <c r="Z20" i="9"/>
  <c r="Y52" i="9"/>
  <c r="X32" i="5"/>
  <c r="W59" i="5"/>
  <c r="AA11" i="5"/>
  <c r="Z50" i="5"/>
  <c r="X54" i="6"/>
  <c r="Y85" i="6"/>
  <c r="X26" i="5"/>
  <c r="W53" i="5"/>
  <c r="X20" i="6"/>
  <c r="W45" i="6"/>
  <c r="W33" i="6"/>
  <c r="Z32" i="11"/>
  <c r="Y66" i="11"/>
  <c r="W53" i="7"/>
  <c r="W61" i="7" s="1"/>
  <c r="W73" i="7" s="1"/>
  <c r="X84" i="7"/>
  <c r="BY69" i="2"/>
  <c r="BZ69" i="2"/>
  <c r="BS69" i="2"/>
  <c r="BR69" i="2"/>
  <c r="AP23" i="6"/>
  <c r="AO23" i="6"/>
  <c r="X29" i="5"/>
  <c r="W56" i="5"/>
  <c r="Y31" i="11"/>
  <c r="X65" i="11"/>
  <c r="Y33" i="8"/>
  <c r="X60" i="8"/>
  <c r="X62" i="8" s="1"/>
  <c r="X74" i="8" s="1"/>
  <c r="W91" i="7"/>
  <c r="Y78" i="7"/>
  <c r="X47" i="7"/>
  <c r="AD32" i="10"/>
  <c r="AC65" i="10"/>
  <c r="AB33" i="10"/>
  <c r="AA66" i="10"/>
  <c r="X47" i="4"/>
  <c r="Y10" i="4"/>
  <c r="X16" i="4"/>
  <c r="AP31" i="17"/>
  <c r="AO31" i="17"/>
  <c r="AA65" i="17"/>
  <c r="Y27" i="16"/>
  <c r="X62" i="16"/>
  <c r="X34" i="16"/>
  <c r="W55" i="14"/>
  <c r="X11" i="14"/>
  <c r="W17" i="14"/>
  <c r="X28" i="5"/>
  <c r="W55" i="5"/>
  <c r="Z11" i="11"/>
  <c r="Y17" i="11"/>
  <c r="CF27" i="2"/>
  <c r="X34" i="8"/>
  <c r="W54" i="14"/>
  <c r="X21" i="14"/>
  <c r="W34" i="14"/>
  <c r="Y11" i="9"/>
  <c r="X54" i="9"/>
  <c r="X68" i="9" s="1"/>
  <c r="X80" i="9" s="1"/>
  <c r="X27" i="5"/>
  <c r="W54" i="5"/>
  <c r="Y53" i="16"/>
  <c r="Y99" i="16"/>
  <c r="Z84" i="16"/>
  <c r="Y56" i="7"/>
  <c r="Z87" i="7"/>
  <c r="AP20" i="13"/>
  <c r="W57" i="6"/>
  <c r="X15" i="6"/>
  <c r="W17" i="6"/>
  <c r="Y34" i="15"/>
  <c r="Z21" i="15"/>
  <c r="Y54" i="15"/>
  <c r="Z30" i="11"/>
  <c r="Y64" i="11"/>
  <c r="AA56" i="4"/>
  <c r="AB30" i="4"/>
  <c r="X28" i="11"/>
  <c r="W55" i="11"/>
  <c r="Z33" i="14"/>
  <c r="Y67" i="14"/>
  <c r="AA16" i="7"/>
  <c r="Z58" i="7"/>
  <c r="Y32" i="6"/>
  <c r="X59" i="6"/>
  <c r="Z13" i="12"/>
  <c r="Y60" i="12"/>
  <c r="AB52" i="10"/>
  <c r="AC83" i="10"/>
  <c r="AB98" i="10"/>
  <c r="Y12" i="12"/>
  <c r="X59" i="12"/>
  <c r="X17" i="12"/>
  <c r="X76" i="5"/>
  <c r="W91" i="5"/>
  <c r="AD49" i="7"/>
  <c r="AE80" i="7"/>
  <c r="AB10" i="14"/>
  <c r="AA57" i="14"/>
  <c r="AB88" i="7"/>
  <c r="AA57" i="7"/>
  <c r="AA64" i="14"/>
  <c r="AB30" i="14"/>
  <c r="AP11" i="16"/>
  <c r="Y30" i="16"/>
  <c r="X64" i="16"/>
  <c r="AA33" i="17"/>
  <c r="Z67" i="17"/>
  <c r="AM50" i="6"/>
  <c r="AQ50" i="6" s="1"/>
  <c r="AO50" i="6" s="1"/>
  <c r="AP50" i="6" s="1"/>
  <c r="AO81" i="6"/>
  <c r="AP81" i="6"/>
  <c r="Z23" i="17"/>
  <c r="Y56" i="17"/>
  <c r="X46" i="5"/>
  <c r="Y21" i="5"/>
  <c r="Y76" i="7"/>
  <c r="X45" i="7"/>
  <c r="AA84" i="9"/>
  <c r="Z99" i="9"/>
  <c r="V69" i="13"/>
  <c r="V81" i="13" s="1"/>
  <c r="X20" i="4"/>
  <c r="W44" i="4"/>
  <c r="W31" i="4"/>
  <c r="X97" i="8"/>
  <c r="Z31" i="15"/>
  <c r="Y65" i="15"/>
  <c r="AB16" i="8"/>
  <c r="AA59" i="8"/>
  <c r="Y46" i="8"/>
  <c r="Z20" i="8"/>
  <c r="Y34" i="8"/>
  <c r="V69" i="14"/>
  <c r="V81" i="14" s="1"/>
  <c r="AD13" i="11"/>
  <c r="AC60" i="11"/>
  <c r="Y64" i="10"/>
  <c r="Z31" i="10"/>
  <c r="AM49" i="6"/>
  <c r="AP80" i="6"/>
  <c r="AO80" i="6"/>
  <c r="Z54" i="16"/>
  <c r="AA21" i="16"/>
  <c r="X69" i="15" l="1"/>
  <c r="X81" i="15" s="1"/>
  <c r="Z30" i="16"/>
  <c r="Y64" i="16"/>
  <c r="Y15" i="6"/>
  <c r="X17" i="6"/>
  <c r="X57" i="6"/>
  <c r="AC27" i="15"/>
  <c r="AB62" i="15"/>
  <c r="X47" i="6"/>
  <c r="Y22" i="6"/>
  <c r="Y32" i="12"/>
  <c r="X66" i="12"/>
  <c r="X69" i="12" s="1"/>
  <c r="X81" i="12" s="1"/>
  <c r="X34" i="12"/>
  <c r="X60" i="16"/>
  <c r="X69" i="16" s="1"/>
  <c r="X81" i="16" s="1"/>
  <c r="Y13" i="16"/>
  <c r="X17" i="16"/>
  <c r="Z15" i="12"/>
  <c r="Y65" i="12"/>
  <c r="Z59" i="9"/>
  <c r="AA13" i="9"/>
  <c r="AW31" i="2"/>
  <c r="AW72" i="2"/>
  <c r="AO23" i="10"/>
  <c r="Y26" i="5"/>
  <c r="X53" i="5"/>
  <c r="X60" i="15"/>
  <c r="Y13" i="15"/>
  <c r="Y17" i="15" s="1"/>
  <c r="AC21" i="12"/>
  <c r="AB54" i="12"/>
  <c r="AC13" i="14"/>
  <c r="AB60" i="14"/>
  <c r="Y20" i="11"/>
  <c r="X53" i="11"/>
  <c r="X34" i="11"/>
  <c r="AA54" i="16"/>
  <c r="AB21" i="16"/>
  <c r="AB84" i="9"/>
  <c r="AA99" i="9"/>
  <c r="AC30" i="14"/>
  <c r="AB64" i="14"/>
  <c r="AE49" i="7"/>
  <c r="AF80" i="7"/>
  <c r="AD83" i="10"/>
  <c r="AC52" i="10"/>
  <c r="AC98" i="10"/>
  <c r="Z33" i="8"/>
  <c r="Y60" i="8"/>
  <c r="Y54" i="6"/>
  <c r="Z85" i="6"/>
  <c r="Z52" i="9"/>
  <c r="Z34" i="9"/>
  <c r="AA20" i="9"/>
  <c r="AB53" i="15"/>
  <c r="AC84" i="15"/>
  <c r="AB99" i="15"/>
  <c r="AB27" i="17"/>
  <c r="AA62" i="17"/>
  <c r="AK15" i="7"/>
  <c r="Y34" i="10"/>
  <c r="Y52" i="10"/>
  <c r="Z20" i="10"/>
  <c r="Y56" i="6"/>
  <c r="Z87" i="6"/>
  <c r="AB14" i="10"/>
  <c r="AA60" i="10"/>
  <c r="BS28" i="2"/>
  <c r="Z55" i="9"/>
  <c r="AA23" i="9"/>
  <c r="Z84" i="6"/>
  <c r="Y53" i="6"/>
  <c r="AH15" i="17"/>
  <c r="AG65" i="17"/>
  <c r="W69" i="17"/>
  <c r="W81" i="17" s="1"/>
  <c r="AC15" i="13"/>
  <c r="AB65" i="13"/>
  <c r="Y13" i="4"/>
  <c r="X50" i="4"/>
  <c r="AA30" i="13"/>
  <c r="Z64" i="13"/>
  <c r="Y53" i="8"/>
  <c r="Z13" i="8"/>
  <c r="AB78" i="6"/>
  <c r="Y32" i="16"/>
  <c r="Y34" i="16" s="1"/>
  <c r="X66" i="16"/>
  <c r="Z56" i="8"/>
  <c r="AA92" i="8"/>
  <c r="Z13" i="17"/>
  <c r="Y60" i="17"/>
  <c r="AA21" i="8"/>
  <c r="Z47" i="8"/>
  <c r="AI79" i="6"/>
  <c r="AH48" i="6"/>
  <c r="AB59" i="8"/>
  <c r="AC16" i="8"/>
  <c r="AB16" i="7"/>
  <c r="AA58" i="7"/>
  <c r="Y84" i="7"/>
  <c r="X53" i="7"/>
  <c r="AA33" i="11"/>
  <c r="Z67" i="11"/>
  <c r="AB10" i="15"/>
  <c r="AA57" i="15"/>
  <c r="AA23" i="13"/>
  <c r="Z56" i="13"/>
  <c r="AE13" i="11"/>
  <c r="AD60" i="11"/>
  <c r="AA31" i="15"/>
  <c r="Z65" i="15"/>
  <c r="AA30" i="11"/>
  <c r="Z64" i="11"/>
  <c r="Z56" i="7"/>
  <c r="AA87" i="7"/>
  <c r="Z11" i="9"/>
  <c r="Y54" i="9"/>
  <c r="AA11" i="11"/>
  <c r="Z17" i="11"/>
  <c r="Z27" i="16"/>
  <c r="Y62" i="16"/>
  <c r="AC33" i="10"/>
  <c r="AB66" i="10"/>
  <c r="Z53" i="13"/>
  <c r="AO20" i="13"/>
  <c r="AG30" i="7"/>
  <c r="AG12" i="11"/>
  <c r="AF59" i="11"/>
  <c r="AK23" i="5"/>
  <c r="AL23" i="5" s="1"/>
  <c r="AM23" i="5" s="1"/>
  <c r="AA11" i="8"/>
  <c r="Z48" i="8"/>
  <c r="AB21" i="7"/>
  <c r="Z97" i="8"/>
  <c r="AA82" i="8"/>
  <c r="Y54" i="4"/>
  <c r="Z14" i="4"/>
  <c r="X55" i="7"/>
  <c r="Y86" i="7"/>
  <c r="Y79" i="5"/>
  <c r="X48" i="5"/>
  <c r="AH15" i="15"/>
  <c r="AG65" i="15"/>
  <c r="X54" i="17"/>
  <c r="X34" i="17"/>
  <c r="Y21" i="17"/>
  <c r="AC22" i="7"/>
  <c r="AA84" i="11"/>
  <c r="Z99" i="11"/>
  <c r="AB30" i="12"/>
  <c r="AA64" i="12"/>
  <c r="AC30" i="10"/>
  <c r="AB63" i="10"/>
  <c r="Y11" i="4"/>
  <c r="X48" i="4"/>
  <c r="AC10" i="14"/>
  <c r="AB57" i="14"/>
  <c r="CC69" i="2"/>
  <c r="CB69" i="2" s="1"/>
  <c r="C111" i="2" s="1"/>
  <c r="F111" i="2" s="1"/>
  <c r="AA23" i="17"/>
  <c r="Z56" i="17"/>
  <c r="AA14" i="9"/>
  <c r="Z60" i="9"/>
  <c r="AH66" i="15"/>
  <c r="AI32" i="15"/>
  <c r="Z11" i="15"/>
  <c r="Y55" i="15"/>
  <c r="X91" i="7"/>
  <c r="Z67" i="14"/>
  <c r="AA33" i="14"/>
  <c r="Z31" i="11"/>
  <c r="Y65" i="11"/>
  <c r="AA32" i="11"/>
  <c r="Z66" i="11"/>
  <c r="Z54" i="8"/>
  <c r="AA90" i="8"/>
  <c r="BC33" i="2"/>
  <c r="BC74" i="2"/>
  <c r="AG16" i="11"/>
  <c r="AF62" i="11"/>
  <c r="AA47" i="5"/>
  <c r="AB22" i="5"/>
  <c r="AC32" i="9"/>
  <c r="AB65" i="9"/>
  <c r="CF28" i="2"/>
  <c r="Y67" i="12"/>
  <c r="Z33" i="12"/>
  <c r="AO43" i="4"/>
  <c r="Y59" i="10"/>
  <c r="Z13" i="10"/>
  <c r="AA12" i="5"/>
  <c r="AD30" i="15"/>
  <c r="AC64" i="15"/>
  <c r="AF10" i="11"/>
  <c r="AE57" i="11"/>
  <c r="AF99" i="13"/>
  <c r="AG84" i="13"/>
  <c r="AK30" i="2"/>
  <c r="AK71" i="2"/>
  <c r="Z31" i="8"/>
  <c r="Y58" i="8"/>
  <c r="Y64" i="17"/>
  <c r="Z30" i="17"/>
  <c r="Z31" i="16"/>
  <c r="Y65" i="16"/>
  <c r="AA33" i="9"/>
  <c r="Z66" i="9"/>
  <c r="Y16" i="6"/>
  <c r="X58" i="6"/>
  <c r="AA51" i="7"/>
  <c r="AB82" i="7"/>
  <c r="Z53" i="12"/>
  <c r="AT31" i="2"/>
  <c r="AT72" i="2"/>
  <c r="Y33" i="16"/>
  <c r="X67" i="16"/>
  <c r="AC14" i="5"/>
  <c r="CB29" i="2"/>
  <c r="CD29" i="2" s="1"/>
  <c r="CC29" i="2"/>
  <c r="CF29" i="2" s="1"/>
  <c r="BR29" i="2"/>
  <c r="Y30" i="2"/>
  <c r="AC15" i="8"/>
  <c r="AC15" i="14"/>
  <c r="AB65" i="14"/>
  <c r="AK22" i="4"/>
  <c r="AJ46" i="4"/>
  <c r="Z55" i="16"/>
  <c r="AQ55" i="16" s="1"/>
  <c r="AO55" i="16" s="1"/>
  <c r="AP55" i="16" s="1"/>
  <c r="AO11" i="16"/>
  <c r="AA53" i="12"/>
  <c r="AB84" i="12"/>
  <c r="AA99" i="12"/>
  <c r="AA11" i="13"/>
  <c r="Z55" i="13"/>
  <c r="Z17" i="13"/>
  <c r="Y91" i="7"/>
  <c r="Z76" i="7"/>
  <c r="Y45" i="7"/>
  <c r="AC88" i="7"/>
  <c r="AB57" i="7"/>
  <c r="Y76" i="5"/>
  <c r="X91" i="5"/>
  <c r="AA13" i="12"/>
  <c r="Z60" i="12"/>
  <c r="Z54" i="15"/>
  <c r="AA21" i="15"/>
  <c r="Z99" i="16"/>
  <c r="AA84" i="16"/>
  <c r="Z53" i="16"/>
  <c r="X34" i="14"/>
  <c r="X54" i="14"/>
  <c r="Y21" i="14"/>
  <c r="Y28" i="5"/>
  <c r="X55" i="5"/>
  <c r="AE32" i="10"/>
  <c r="AD65" i="10"/>
  <c r="AA50" i="5"/>
  <c r="AB11" i="5"/>
  <c r="AA15" i="5"/>
  <c r="Z57" i="5"/>
  <c r="AB15" i="11"/>
  <c r="AC23" i="7"/>
  <c r="AB48" i="7"/>
  <c r="Z99" i="14"/>
  <c r="Z53" i="14"/>
  <c r="AA84" i="14"/>
  <c r="Z27" i="4"/>
  <c r="Y52" i="4"/>
  <c r="Y21" i="11"/>
  <c r="X54" i="11"/>
  <c r="AC57" i="13"/>
  <c r="AD10" i="13"/>
  <c r="AA57" i="12"/>
  <c r="AB10" i="12"/>
  <c r="Z55" i="8"/>
  <c r="AA91" i="8"/>
  <c r="W69" i="13"/>
  <c r="W81" i="13" s="1"/>
  <c r="AA23" i="14"/>
  <c r="Z56" i="14"/>
  <c r="Z49" i="4"/>
  <c r="AA12" i="4"/>
  <c r="Z77" i="7"/>
  <c r="Y46" i="7"/>
  <c r="Z21" i="4"/>
  <c r="Y45" i="4"/>
  <c r="Y50" i="8"/>
  <c r="Z86" i="8"/>
  <c r="Y52" i="8"/>
  <c r="Z88" i="8"/>
  <c r="AA33" i="7"/>
  <c r="Y54" i="7"/>
  <c r="Z85" i="7"/>
  <c r="X45" i="5"/>
  <c r="X46" i="6"/>
  <c r="Y21" i="6"/>
  <c r="Y17" i="9"/>
  <c r="Z28" i="12"/>
  <c r="Y55" i="12"/>
  <c r="Y24" i="5"/>
  <c r="X51" i="5"/>
  <c r="AP11" i="12"/>
  <c r="AO11" i="12"/>
  <c r="AP23" i="10"/>
  <c r="Z12" i="12"/>
  <c r="Y59" i="12"/>
  <c r="Y17" i="12"/>
  <c r="Y47" i="4"/>
  <c r="Z10" i="4"/>
  <c r="Y52" i="6"/>
  <c r="Z83" i="6"/>
  <c r="Y91" i="6"/>
  <c r="AA13" i="13"/>
  <c r="Z60" i="13"/>
  <c r="AI16" i="13"/>
  <c r="AH62" i="13"/>
  <c r="AA99" i="17"/>
  <c r="AB84" i="17"/>
  <c r="AA53" i="17"/>
  <c r="AN72" i="2"/>
  <c r="AN31" i="2"/>
  <c r="Y27" i="5"/>
  <c r="X54" i="5"/>
  <c r="X55" i="6"/>
  <c r="Y86" i="6"/>
  <c r="AB23" i="15"/>
  <c r="AA56" i="15"/>
  <c r="Z10" i="5"/>
  <c r="Y17" i="5"/>
  <c r="Y49" i="5"/>
  <c r="AQ49" i="6"/>
  <c r="AO49" i="6" s="1"/>
  <c r="AP49" i="6" s="1"/>
  <c r="W58" i="4"/>
  <c r="W70" i="4" s="1"/>
  <c r="Z21" i="5"/>
  <c r="Y46" i="5"/>
  <c r="AA67" i="17"/>
  <c r="AB33" i="17"/>
  <c r="Y28" i="11"/>
  <c r="X55" i="11"/>
  <c r="W69" i="14"/>
  <c r="W81" i="14" s="1"/>
  <c r="W61" i="6"/>
  <c r="W73" i="6" s="1"/>
  <c r="AC50" i="7"/>
  <c r="AD81" i="7"/>
  <c r="Y13" i="7"/>
  <c r="X17" i="7"/>
  <c r="X52" i="7"/>
  <c r="X61" i="7" s="1"/>
  <c r="X73" i="7" s="1"/>
  <c r="AD66" i="14"/>
  <c r="AE32" i="14"/>
  <c r="AC32" i="7"/>
  <c r="AA23" i="8"/>
  <c r="Z49" i="8"/>
  <c r="AA31" i="9"/>
  <c r="Z64" i="9"/>
  <c r="Y21" i="13"/>
  <c r="X54" i="13"/>
  <c r="X69" i="13" s="1"/>
  <c r="X81" i="13" s="1"/>
  <c r="X34" i="13"/>
  <c r="X55" i="4"/>
  <c r="Y15" i="4"/>
  <c r="Z33" i="15"/>
  <c r="Y67" i="15"/>
  <c r="AC12" i="13"/>
  <c r="AB59" i="13"/>
  <c r="Z13" i="5"/>
  <c r="Y52" i="5"/>
  <c r="AA56" i="11"/>
  <c r="AB23" i="11"/>
  <c r="AB33" i="7"/>
  <c r="AC20" i="7"/>
  <c r="X33" i="5"/>
  <c r="AF66" i="13"/>
  <c r="AG32" i="13"/>
  <c r="Y34" i="12"/>
  <c r="AC10" i="16"/>
  <c r="AB57" i="16"/>
  <c r="AB58" i="5"/>
  <c r="AC16" i="5"/>
  <c r="AF76" i="6"/>
  <c r="Z57" i="8"/>
  <c r="AA93" i="8"/>
  <c r="Y68" i="9"/>
  <c r="Y80" i="9" s="1"/>
  <c r="AB30" i="2"/>
  <c r="CE29" i="2"/>
  <c r="AB71" i="2"/>
  <c r="Y11" i="17"/>
  <c r="X55" i="17"/>
  <c r="X17" i="17"/>
  <c r="AA57" i="17"/>
  <c r="AB10" i="17"/>
  <c r="AA20" i="8"/>
  <c r="Z46" i="8"/>
  <c r="Z34" i="8"/>
  <c r="Z64" i="10"/>
  <c r="AA31" i="10"/>
  <c r="Y62" i="8"/>
  <c r="Y74" i="8" s="1"/>
  <c r="Y20" i="4"/>
  <c r="X44" i="4"/>
  <c r="X31" i="4"/>
  <c r="Y59" i="6"/>
  <c r="Z32" i="6"/>
  <c r="AC30" i="4"/>
  <c r="AB56" i="4"/>
  <c r="X55" i="14"/>
  <c r="Y11" i="14"/>
  <c r="X17" i="14"/>
  <c r="Z78" i="7"/>
  <c r="Y47" i="7"/>
  <c r="Y29" i="5"/>
  <c r="X56" i="5"/>
  <c r="X33" i="6"/>
  <c r="X45" i="6"/>
  <c r="X61" i="6" s="1"/>
  <c r="X73" i="6" s="1"/>
  <c r="Y20" i="6"/>
  <c r="X59" i="5"/>
  <c r="Y32" i="5"/>
  <c r="Y32" i="17"/>
  <c r="X66" i="17"/>
  <c r="BZ70" i="2"/>
  <c r="BS70" i="2"/>
  <c r="BR70" i="2"/>
  <c r="BY70" i="2"/>
  <c r="Z90" i="7"/>
  <c r="Y59" i="7"/>
  <c r="X91" i="6"/>
  <c r="AA21" i="10"/>
  <c r="Z53" i="10"/>
  <c r="X17" i="15"/>
  <c r="X53" i="4"/>
  <c r="Y28" i="4"/>
  <c r="AO23" i="15"/>
  <c r="Y11" i="10"/>
  <c r="X54" i="10"/>
  <c r="X68" i="10" s="1"/>
  <c r="X80" i="10" s="1"/>
  <c r="X67" i="13"/>
  <c r="Y33" i="13"/>
  <c r="Y45" i="5"/>
  <c r="Z20" i="5"/>
  <c r="AA10" i="9"/>
  <c r="Z56" i="9"/>
  <c r="Z17" i="9"/>
  <c r="AF15" i="16"/>
  <c r="AE65" i="16"/>
  <c r="X17" i="10"/>
  <c r="Y10" i="10"/>
  <c r="X56" i="10"/>
  <c r="Y53" i="9"/>
  <c r="Z21" i="9"/>
  <c r="Y31" i="4" l="1"/>
  <c r="Y44" i="4"/>
  <c r="Z20" i="4"/>
  <c r="AC33" i="7"/>
  <c r="AD20" i="7"/>
  <c r="AJ16" i="13"/>
  <c r="AI62" i="13"/>
  <c r="X61" i="5"/>
  <c r="X73" i="5" s="1"/>
  <c r="AA53" i="16"/>
  <c r="AA99" i="16"/>
  <c r="AB84" i="16"/>
  <c r="AL22" i="4"/>
  <c r="AK46" i="4"/>
  <c r="AC21" i="16"/>
  <c r="AB54" i="16"/>
  <c r="AD98" i="10"/>
  <c r="AE83" i="10"/>
  <c r="AD52" i="10"/>
  <c r="AG15" i="16"/>
  <c r="AF65" i="16"/>
  <c r="AB21" i="10"/>
  <c r="AA53" i="10"/>
  <c r="AB31" i="10"/>
  <c r="AA64" i="10"/>
  <c r="Z67" i="15"/>
  <c r="AA33" i="15"/>
  <c r="AC33" i="17"/>
  <c r="AB67" i="17"/>
  <c r="AN32" i="2"/>
  <c r="AN73" i="2"/>
  <c r="AA60" i="13"/>
  <c r="AB13" i="13"/>
  <c r="Z24" i="5"/>
  <c r="Y51" i="5"/>
  <c r="Z21" i="11"/>
  <c r="Y54" i="11"/>
  <c r="Z34" i="15"/>
  <c r="AD88" i="7"/>
  <c r="AC57" i="7"/>
  <c r="AC84" i="12"/>
  <c r="AB99" i="12"/>
  <c r="AB53" i="12"/>
  <c r="AD15" i="14"/>
  <c r="AC65" i="14"/>
  <c r="AD14" i="5"/>
  <c r="AB51" i="7"/>
  <c r="AC82" i="7"/>
  <c r="AA30" i="17"/>
  <c r="Z64" i="17"/>
  <c r="AB47" i="5"/>
  <c r="AC22" i="5"/>
  <c r="AB84" i="11"/>
  <c r="AA99" i="11"/>
  <c r="AB57" i="15"/>
  <c r="AC10" i="15"/>
  <c r="AC14" i="10"/>
  <c r="AB60" i="10"/>
  <c r="AA85" i="6"/>
  <c r="Z54" i="6"/>
  <c r="AF49" i="7"/>
  <c r="AG80" i="7"/>
  <c r="AD21" i="12"/>
  <c r="AC54" i="12"/>
  <c r="AA59" i="9"/>
  <c r="AB13" i="9"/>
  <c r="Z15" i="6"/>
  <c r="Y17" i="6"/>
  <c r="Y57" i="6"/>
  <c r="Y91" i="5"/>
  <c r="Z76" i="5"/>
  <c r="AB14" i="9"/>
  <c r="AA60" i="9"/>
  <c r="AC30" i="12"/>
  <c r="AB64" i="12"/>
  <c r="AA97" i="8"/>
  <c r="AB82" i="8"/>
  <c r="AC16" i="7"/>
  <c r="AB58" i="7"/>
  <c r="AC78" i="6"/>
  <c r="AA57" i="8"/>
  <c r="AB93" i="8"/>
  <c r="AB31" i="9"/>
  <c r="AA64" i="9"/>
  <c r="Z27" i="5"/>
  <c r="Y54" i="5"/>
  <c r="AA85" i="7"/>
  <c r="Z54" i="7"/>
  <c r="AD23" i="7"/>
  <c r="AC48" i="7"/>
  <c r="AI15" i="15"/>
  <c r="AH65" i="15"/>
  <c r="AB11" i="11"/>
  <c r="AA17" i="11"/>
  <c r="AA13" i="17"/>
  <c r="Z60" i="17"/>
  <c r="AA13" i="8"/>
  <c r="AA17" i="8" s="1"/>
  <c r="Z53" i="8"/>
  <c r="AL15" i="7"/>
  <c r="AW32" i="2"/>
  <c r="AW73" i="2"/>
  <c r="Y56" i="5"/>
  <c r="Z29" i="5"/>
  <c r="AA49" i="8"/>
  <c r="AB23" i="8"/>
  <c r="AC15" i="11"/>
  <c r="AB65" i="11"/>
  <c r="Z28" i="5"/>
  <c r="Y55" i="5"/>
  <c r="AA54" i="15"/>
  <c r="AA34" i="15"/>
  <c r="AB21" i="15"/>
  <c r="AG10" i="11"/>
  <c r="AF57" i="11"/>
  <c r="AB32" i="11"/>
  <c r="AA66" i="11"/>
  <c r="Y48" i="4"/>
  <c r="Z11" i="4"/>
  <c r="AD22" i="7"/>
  <c r="Z79" i="5"/>
  <c r="Y48" i="5"/>
  <c r="AC21" i="7"/>
  <c r="AD33" i="10"/>
  <c r="AC66" i="10"/>
  <c r="AA11" i="9"/>
  <c r="AA17" i="9" s="1"/>
  <c r="Z54" i="9"/>
  <c r="AP31" i="15"/>
  <c r="AO31" i="15"/>
  <c r="AA65" i="15"/>
  <c r="AA56" i="8"/>
  <c r="AB92" i="8"/>
  <c r="AI15" i="17"/>
  <c r="AH65" i="17"/>
  <c r="Z56" i="6"/>
  <c r="AA87" i="6"/>
  <c r="AC27" i="17"/>
  <c r="AB62" i="17"/>
  <c r="Y60" i="15"/>
  <c r="Y69" i="15" s="1"/>
  <c r="Y81" i="15" s="1"/>
  <c r="Z13" i="15"/>
  <c r="Z32" i="12"/>
  <c r="Y66" i="12"/>
  <c r="Y69" i="12" s="1"/>
  <c r="Y81" i="12" s="1"/>
  <c r="AD12" i="13"/>
  <c r="AC59" i="13"/>
  <c r="D112" i="2"/>
  <c r="AE65" i="10"/>
  <c r="AF32" i="10"/>
  <c r="AA31" i="16"/>
  <c r="Z65" i="16"/>
  <c r="Z59" i="10"/>
  <c r="AA13" i="10"/>
  <c r="AQ53" i="13"/>
  <c r="AO23" i="5"/>
  <c r="AP23" i="5"/>
  <c r="AC59" i="8"/>
  <c r="AD16" i="8"/>
  <c r="AD30" i="4"/>
  <c r="AC56" i="4"/>
  <c r="AB56" i="11"/>
  <c r="AQ56" i="11" s="1"/>
  <c r="AO56" i="11" s="1"/>
  <c r="AP56" i="11" s="1"/>
  <c r="AO23" i="11"/>
  <c r="AP23" i="11"/>
  <c r="Y55" i="4"/>
  <c r="Z15" i="4"/>
  <c r="Z13" i="7"/>
  <c r="Y17" i="7"/>
  <c r="Y52" i="7"/>
  <c r="AA10" i="5"/>
  <c r="Z17" i="5"/>
  <c r="Z49" i="5"/>
  <c r="AA77" i="7"/>
  <c r="Z46" i="7"/>
  <c r="Z53" i="9"/>
  <c r="Z68" i="9" s="1"/>
  <c r="Z80" i="9" s="1"/>
  <c r="AA21" i="9"/>
  <c r="Z11" i="10"/>
  <c r="Y54" i="10"/>
  <c r="Y66" i="17"/>
  <c r="Z32" i="17"/>
  <c r="Z59" i="6"/>
  <c r="AA32" i="6"/>
  <c r="Z11" i="17"/>
  <c r="Y55" i="17"/>
  <c r="Y17" i="17"/>
  <c r="AG76" i="6"/>
  <c r="AG66" i="13"/>
  <c r="AH32" i="13"/>
  <c r="AD50" i="7"/>
  <c r="AE81" i="7"/>
  <c r="AA83" i="6"/>
  <c r="Z52" i="6"/>
  <c r="AA12" i="12"/>
  <c r="Z59" i="12"/>
  <c r="Z17" i="12"/>
  <c r="AO28" i="12"/>
  <c r="AP28" i="12"/>
  <c r="Z55" i="12"/>
  <c r="AQ55" i="12" s="1"/>
  <c r="AO55" i="12" s="1"/>
  <c r="AP55" i="12" s="1"/>
  <c r="Z52" i="8"/>
  <c r="AA88" i="8"/>
  <c r="AA49" i="4"/>
  <c r="AB12" i="4"/>
  <c r="AB57" i="12"/>
  <c r="AC10" i="12"/>
  <c r="Z52" i="4"/>
  <c r="AA27" i="4"/>
  <c r="Y34" i="14"/>
  <c r="Z21" i="14"/>
  <c r="Y54" i="14"/>
  <c r="Z91" i="7"/>
  <c r="AA76" i="7"/>
  <c r="Z45" i="7"/>
  <c r="AD15" i="8"/>
  <c r="AP43" i="4"/>
  <c r="Z55" i="15"/>
  <c r="AA11" i="15"/>
  <c r="Z17" i="15"/>
  <c r="AB23" i="17"/>
  <c r="AA56" i="17"/>
  <c r="Y55" i="7"/>
  <c r="Z86" i="7"/>
  <c r="AH12" i="11"/>
  <c r="AG59" i="11"/>
  <c r="AA56" i="7"/>
  <c r="AB87" i="7"/>
  <c r="AB33" i="11"/>
  <c r="AA67" i="11"/>
  <c r="AB30" i="13"/>
  <c r="AA64" i="13"/>
  <c r="X69" i="11"/>
  <c r="X81" i="11" s="1"/>
  <c r="Z22" i="6"/>
  <c r="Y47" i="6"/>
  <c r="AA30" i="16"/>
  <c r="Z64" i="16"/>
  <c r="AB11" i="13"/>
  <c r="AA55" i="13"/>
  <c r="AA17" i="13"/>
  <c r="Z45" i="4"/>
  <c r="AA21" i="4"/>
  <c r="AD32" i="9"/>
  <c r="AC65" i="9"/>
  <c r="AB10" i="9"/>
  <c r="AA56" i="9"/>
  <c r="AA90" i="7"/>
  <c r="Z59" i="7"/>
  <c r="Y59" i="5"/>
  <c r="Y61" i="5" s="1"/>
  <c r="Y73" i="5" s="1"/>
  <c r="Z32" i="5"/>
  <c r="AA78" i="7"/>
  <c r="Z47" i="7"/>
  <c r="BS71" i="2"/>
  <c r="BY71" i="2"/>
  <c r="BR71" i="2"/>
  <c r="BZ71" i="2"/>
  <c r="AD16" i="5"/>
  <c r="AC58" i="5"/>
  <c r="AD32" i="7"/>
  <c r="Z46" i="5"/>
  <c r="AA21" i="5"/>
  <c r="AB56" i="15"/>
  <c r="AQ56" i="15" s="1"/>
  <c r="AO56" i="15" s="1"/>
  <c r="AP56" i="15" s="1"/>
  <c r="AP23" i="15"/>
  <c r="AC84" i="17"/>
  <c r="AB99" i="17"/>
  <c r="AB53" i="17"/>
  <c r="AA99" i="14"/>
  <c r="AA53" i="14"/>
  <c r="AB84" i="14"/>
  <c r="AB15" i="5"/>
  <c r="AA57" i="5"/>
  <c r="X69" i="14"/>
  <c r="X81" i="14" s="1"/>
  <c r="Y31" i="2"/>
  <c r="CB30" i="2"/>
  <c r="CD30" i="2" s="1"/>
  <c r="CC30" i="2"/>
  <c r="BR30" i="2"/>
  <c r="BS30" i="2"/>
  <c r="Z33" i="16"/>
  <c r="Z34" i="16" s="1"/>
  <c r="Y67" i="16"/>
  <c r="Y58" i="6"/>
  <c r="Z16" i="6"/>
  <c r="AA31" i="8"/>
  <c r="Z58" i="8"/>
  <c r="AA33" i="12"/>
  <c r="Z67" i="12"/>
  <c r="AG62" i="11"/>
  <c r="AH16" i="11"/>
  <c r="AA31" i="11"/>
  <c r="Z65" i="11"/>
  <c r="AI66" i="15"/>
  <c r="AJ32" i="15"/>
  <c r="AC63" i="10"/>
  <c r="AD30" i="10"/>
  <c r="Z21" i="17"/>
  <c r="Y54" i="17"/>
  <c r="Y69" i="17" s="1"/>
  <c r="Y81" i="17" s="1"/>
  <c r="Y34" i="17"/>
  <c r="AE60" i="11"/>
  <c r="AF13" i="11"/>
  <c r="AJ79" i="6"/>
  <c r="AI48" i="6"/>
  <c r="Z53" i="6"/>
  <c r="AA84" i="6"/>
  <c r="Z34" i="10"/>
  <c r="AA20" i="10"/>
  <c r="AP20" i="10" s="1"/>
  <c r="Z52" i="10"/>
  <c r="AC53" i="15"/>
  <c r="AD84" i="15"/>
  <c r="AC99" i="15"/>
  <c r="Z60" i="8"/>
  <c r="AA33" i="8"/>
  <c r="AD30" i="14"/>
  <c r="AC64" i="14"/>
  <c r="Z20" i="11"/>
  <c r="Y53" i="11"/>
  <c r="Y34" i="11"/>
  <c r="AA15" i="12"/>
  <c r="Z65" i="12"/>
  <c r="AG99" i="13"/>
  <c r="AO99" i="13" s="1"/>
  <c r="AP84" i="13"/>
  <c r="AP99" i="13" s="1"/>
  <c r="AO84" i="13"/>
  <c r="AB90" i="8"/>
  <c r="AA54" i="8"/>
  <c r="AA48" i="8"/>
  <c r="AB11" i="8"/>
  <c r="AD15" i="13"/>
  <c r="AC65" i="13"/>
  <c r="Y67" i="13"/>
  <c r="Z33" i="13"/>
  <c r="AC57" i="14"/>
  <c r="AD10" i="14"/>
  <c r="Y33" i="5"/>
  <c r="Z28" i="4"/>
  <c r="Y53" i="4"/>
  <c r="AA46" i="8"/>
  <c r="AB20" i="8"/>
  <c r="AA34" i="8"/>
  <c r="Z52" i="5"/>
  <c r="AA13" i="5"/>
  <c r="Y55" i="6"/>
  <c r="Z86" i="6"/>
  <c r="Z21" i="6"/>
  <c r="Y46" i="6"/>
  <c r="Z50" i="8"/>
  <c r="Z62" i="8" s="1"/>
  <c r="Z74" i="8" s="1"/>
  <c r="AA86" i="8"/>
  <c r="AD57" i="13"/>
  <c r="AE10" i="13"/>
  <c r="AB50" i="5"/>
  <c r="AC11" i="5"/>
  <c r="AB13" i="12"/>
  <c r="AA60" i="12"/>
  <c r="BS29" i="2"/>
  <c r="D113" i="2" s="1"/>
  <c r="AD64" i="15"/>
  <c r="AE30" i="15"/>
  <c r="Z54" i="4"/>
  <c r="AA14" i="4"/>
  <c r="AH30" i="7"/>
  <c r="Z62" i="16"/>
  <c r="AA27" i="16"/>
  <c r="Y53" i="7"/>
  <c r="Y61" i="7" s="1"/>
  <c r="Y73" i="7" s="1"/>
  <c r="Z84" i="7"/>
  <c r="Z32" i="16"/>
  <c r="Y66" i="16"/>
  <c r="Y50" i="4"/>
  <c r="Z13" i="4"/>
  <c r="AA55" i="9"/>
  <c r="AB23" i="9"/>
  <c r="AB55" i="9" s="1"/>
  <c r="AQ55" i="9" s="1"/>
  <c r="AO55" i="9" s="1"/>
  <c r="AP55" i="9" s="1"/>
  <c r="AP23" i="9"/>
  <c r="Z26" i="5"/>
  <c r="Y53" i="5"/>
  <c r="Z47" i="4"/>
  <c r="Z16" i="4"/>
  <c r="AA10" i="4"/>
  <c r="AC57" i="16"/>
  <c r="AD10" i="16"/>
  <c r="Z28" i="11"/>
  <c r="Y55" i="11"/>
  <c r="AA55" i="8"/>
  <c r="AB91" i="8"/>
  <c r="C112" i="2"/>
  <c r="CC70" i="2"/>
  <c r="CB70" i="2" s="1"/>
  <c r="Z10" i="10"/>
  <c r="Y56" i="10"/>
  <c r="Y68" i="10" s="1"/>
  <c r="Y80" i="10" s="1"/>
  <c r="Y17" i="10"/>
  <c r="Z45" i="5"/>
  <c r="AA20" i="5"/>
  <c r="Z33" i="5"/>
  <c r="Z20" i="6"/>
  <c r="Y45" i="6"/>
  <c r="Y33" i="6"/>
  <c r="Y55" i="14"/>
  <c r="Z11" i="14"/>
  <c r="Y17" i="14"/>
  <c r="X58" i="4"/>
  <c r="X70" i="4" s="1"/>
  <c r="AB57" i="17"/>
  <c r="AC10" i="17"/>
  <c r="AB31" i="2"/>
  <c r="CE30" i="2"/>
  <c r="AB72" i="2"/>
  <c r="Z21" i="13"/>
  <c r="Y54" i="13"/>
  <c r="Y69" i="13" s="1"/>
  <c r="Y81" i="13" s="1"/>
  <c r="Y34" i="13"/>
  <c r="AF32" i="14"/>
  <c r="AE66" i="14"/>
  <c r="Y16" i="4"/>
  <c r="AB23" i="14"/>
  <c r="AB56" i="14" s="1"/>
  <c r="AQ56" i="14" s="1"/>
  <c r="AO56" i="14" s="1"/>
  <c r="AP56" i="14" s="1"/>
  <c r="AA56" i="14"/>
  <c r="AO23" i="14"/>
  <c r="AP23" i="14"/>
  <c r="AT32" i="2"/>
  <c r="AT73" i="2"/>
  <c r="AB33" i="9"/>
  <c r="AA66" i="9"/>
  <c r="AK31" i="2"/>
  <c r="AK72" i="2"/>
  <c r="AB12" i="5"/>
  <c r="BC34" i="2"/>
  <c r="BC75" i="2"/>
  <c r="AA67" i="14"/>
  <c r="AB33" i="14"/>
  <c r="X69" i="17"/>
  <c r="X81" i="17" s="1"/>
  <c r="Z17" i="8"/>
  <c r="AB30" i="11"/>
  <c r="AA64" i="11"/>
  <c r="AA56" i="13"/>
  <c r="AB23" i="13"/>
  <c r="AP23" i="13"/>
  <c r="AA47" i="8"/>
  <c r="AB21" i="8"/>
  <c r="AA52" i="9"/>
  <c r="AA34" i="9"/>
  <c r="AB20" i="9"/>
  <c r="AC84" i="9"/>
  <c r="AB99" i="9"/>
  <c r="AD13" i="14"/>
  <c r="AC60" i="14"/>
  <c r="Y60" i="16"/>
  <c r="Y69" i="16" s="1"/>
  <c r="Y81" i="16" s="1"/>
  <c r="Z13" i="16"/>
  <c r="Y17" i="16"/>
  <c r="AD27" i="15"/>
  <c r="AC62" i="15"/>
  <c r="AB60" i="13" l="1"/>
  <c r="AC13" i="13"/>
  <c r="AB13" i="5"/>
  <c r="AA52" i="5"/>
  <c r="AC84" i="14"/>
  <c r="AB99" i="14"/>
  <c r="AB53" i="14"/>
  <c r="AA59" i="6"/>
  <c r="AB32" i="6"/>
  <c r="AI65" i="17"/>
  <c r="AQ65" i="17" s="1"/>
  <c r="AO65" i="17" s="1"/>
  <c r="AP65" i="17" s="1"/>
  <c r="AP15" i="17"/>
  <c r="AO15" i="17"/>
  <c r="AB57" i="8"/>
  <c r="AC93" i="8"/>
  <c r="Z60" i="16"/>
  <c r="AA13" i="16"/>
  <c r="Z17" i="16"/>
  <c r="AC99" i="9"/>
  <c r="AD84" i="9"/>
  <c r="AD10" i="17"/>
  <c r="AC57" i="17"/>
  <c r="Y61" i="6"/>
  <c r="Y73" i="6" s="1"/>
  <c r="AO23" i="9"/>
  <c r="Z53" i="7"/>
  <c r="AA84" i="7"/>
  <c r="Z55" i="6"/>
  <c r="AA86" i="6"/>
  <c r="AA28" i="4"/>
  <c r="Z53" i="4"/>
  <c r="AE15" i="13"/>
  <c r="AD65" i="13"/>
  <c r="AA60" i="8"/>
  <c r="AB33" i="8"/>
  <c r="AH62" i="11"/>
  <c r="AI16" i="11"/>
  <c r="Z59" i="5"/>
  <c r="AA32" i="5"/>
  <c r="AD65" i="9"/>
  <c r="AE32" i="9"/>
  <c r="AB30" i="16"/>
  <c r="AA64" i="16"/>
  <c r="AB56" i="7"/>
  <c r="AC87" i="7"/>
  <c r="AB76" i="7"/>
  <c r="AA91" i="7"/>
  <c r="AA45" i="7"/>
  <c r="AA53" i="9"/>
  <c r="AB21" i="9"/>
  <c r="AE12" i="13"/>
  <c r="AD59" i="13"/>
  <c r="AE22" i="7"/>
  <c r="AD15" i="11"/>
  <c r="AC65" i="11"/>
  <c r="AM15" i="7"/>
  <c r="AC82" i="8"/>
  <c r="AD10" i="15"/>
  <c r="AC57" i="15"/>
  <c r="AB30" i="17"/>
  <c r="AA64" i="17"/>
  <c r="AA24" i="5"/>
  <c r="Z51" i="5"/>
  <c r="AF83" i="10"/>
  <c r="AE98" i="10"/>
  <c r="AE52" i="10"/>
  <c r="AL46" i="4"/>
  <c r="AM22" i="4"/>
  <c r="AE20" i="7"/>
  <c r="AB52" i="9"/>
  <c r="AB34" i="9"/>
  <c r="AC20" i="9"/>
  <c r="AG32" i="14"/>
  <c r="AF66" i="14"/>
  <c r="AE64" i="15"/>
  <c r="AF30" i="15"/>
  <c r="Z55" i="17"/>
  <c r="AQ55" i="17" s="1"/>
  <c r="AO55" i="17" s="1"/>
  <c r="AP55" i="17" s="1"/>
  <c r="AO11" i="17"/>
  <c r="AP11" i="17"/>
  <c r="Z17" i="17"/>
  <c r="AC23" i="8"/>
  <c r="AB49" i="8"/>
  <c r="AE21" i="12"/>
  <c r="AD54" i="12"/>
  <c r="AC51" i="7"/>
  <c r="AD82" i="7"/>
  <c r="AC84" i="16"/>
  <c r="AB99" i="16"/>
  <c r="AB53" i="16"/>
  <c r="AC30" i="11"/>
  <c r="AB64" i="11"/>
  <c r="AE30" i="10"/>
  <c r="AD63" i="10"/>
  <c r="AD57" i="14"/>
  <c r="AE10" i="14"/>
  <c r="AE84" i="15"/>
  <c r="AD53" i="15"/>
  <c r="AD99" i="15"/>
  <c r="AB33" i="12"/>
  <c r="AA67" i="12"/>
  <c r="AB90" i="7"/>
  <c r="AA59" i="7"/>
  <c r="AI12" i="11"/>
  <c r="AH59" i="11"/>
  <c r="Y69" i="14"/>
  <c r="Y81" i="14" s="1"/>
  <c r="AC12" i="4"/>
  <c r="AB49" i="4"/>
  <c r="AI32" i="13"/>
  <c r="AH66" i="13"/>
  <c r="AA15" i="4"/>
  <c r="Z55" i="4"/>
  <c r="AF65" i="10"/>
  <c r="AG32" i="10"/>
  <c r="AA13" i="15"/>
  <c r="Z60" i="15"/>
  <c r="Z69" i="15" s="1"/>
  <c r="Z81" i="15" s="1"/>
  <c r="AB56" i="8"/>
  <c r="AC92" i="8"/>
  <c r="AE33" i="10"/>
  <c r="AD66" i="10"/>
  <c r="AA29" i="5"/>
  <c r="Z56" i="5"/>
  <c r="AE23" i="7"/>
  <c r="AD48" i="7"/>
  <c r="AC64" i="12"/>
  <c r="AD30" i="12"/>
  <c r="AE14" i="5"/>
  <c r="AE88" i="7"/>
  <c r="AD57" i="7"/>
  <c r="Y58" i="4"/>
  <c r="Y70" i="4" s="1"/>
  <c r="AA47" i="4"/>
  <c r="AB10" i="4"/>
  <c r="AI65" i="15"/>
  <c r="AQ65" i="15" s="1"/>
  <c r="AO65" i="15" s="1"/>
  <c r="AP65" i="15" s="1"/>
  <c r="AO15" i="15"/>
  <c r="AP15" i="15"/>
  <c r="AA65" i="12"/>
  <c r="AB15" i="12"/>
  <c r="AA32" i="12"/>
  <c r="Z66" i="12"/>
  <c r="Z34" i="12"/>
  <c r="AC31" i="10"/>
  <c r="AB64" i="10"/>
  <c r="AA21" i="13"/>
  <c r="Z54" i="13"/>
  <c r="Z69" i="13" s="1"/>
  <c r="Z81" i="13" s="1"/>
  <c r="Z34" i="13"/>
  <c r="Z61" i="5"/>
  <c r="Z73" i="5" s="1"/>
  <c r="Z50" i="4"/>
  <c r="AA13" i="4"/>
  <c r="AB86" i="8"/>
  <c r="AB97" i="8" s="1"/>
  <c r="AA50" i="8"/>
  <c r="Y69" i="11"/>
  <c r="Y81" i="11" s="1"/>
  <c r="AK79" i="6"/>
  <c r="AL79" i="6" s="1"/>
  <c r="AM79" i="6" s="1"/>
  <c r="AJ48" i="6"/>
  <c r="AQ48" i="6" s="1"/>
  <c r="AO48" i="6" s="1"/>
  <c r="AP48" i="6" s="1"/>
  <c r="AJ66" i="15"/>
  <c r="AK32" i="15"/>
  <c r="CF30" i="2"/>
  <c r="Z55" i="7"/>
  <c r="AA86" i="7"/>
  <c r="AA21" i="14"/>
  <c r="Z34" i="14"/>
  <c r="Z54" i="14"/>
  <c r="AB12" i="12"/>
  <c r="AA59" i="12"/>
  <c r="AA17" i="12"/>
  <c r="Z66" i="17"/>
  <c r="AA32" i="17"/>
  <c r="AB77" i="7"/>
  <c r="AA46" i="7"/>
  <c r="AD21" i="7"/>
  <c r="AD33" i="7" s="1"/>
  <c r="AB13" i="17"/>
  <c r="AA60" i="17"/>
  <c r="AA17" i="17"/>
  <c r="AA15" i="6"/>
  <c r="Z17" i="6"/>
  <c r="Z57" i="6"/>
  <c r="AC84" i="11"/>
  <c r="AB99" i="11"/>
  <c r="AN33" i="2"/>
  <c r="AN74" i="2"/>
  <c r="AB53" i="10"/>
  <c r="AC21" i="10"/>
  <c r="AB34" i="10"/>
  <c r="BC35" i="2"/>
  <c r="BC76" i="2"/>
  <c r="AA20" i="6"/>
  <c r="Z45" i="6"/>
  <c r="Z33" i="6"/>
  <c r="AD10" i="12"/>
  <c r="AC57" i="12"/>
  <c r="AB11" i="9"/>
  <c r="AB17" i="9" s="1"/>
  <c r="AA54" i="9"/>
  <c r="AA68" i="9" s="1"/>
  <c r="AA80" i="9" s="1"/>
  <c r="AA46" i="5"/>
  <c r="AB21" i="5"/>
  <c r="AO31" i="16"/>
  <c r="AP31" i="16"/>
  <c r="AA65" i="16"/>
  <c r="Z44" i="4"/>
  <c r="Z31" i="4"/>
  <c r="AA20" i="4"/>
  <c r="AC12" i="5"/>
  <c r="AA45" i="5"/>
  <c r="AB20" i="5"/>
  <c r="AB27" i="16"/>
  <c r="AA62" i="16"/>
  <c r="AC21" i="8"/>
  <c r="AB47" i="8"/>
  <c r="AK32" i="2"/>
  <c r="AK73" i="2"/>
  <c r="BS72" i="2"/>
  <c r="D114" i="2" s="1"/>
  <c r="BY72" i="2"/>
  <c r="BZ72" i="2"/>
  <c r="BR72" i="2"/>
  <c r="AA11" i="14"/>
  <c r="Z55" i="14"/>
  <c r="Z17" i="14"/>
  <c r="AA28" i="11"/>
  <c r="Z55" i="11"/>
  <c r="AA26" i="5"/>
  <c r="Z53" i="5"/>
  <c r="AB60" i="12"/>
  <c r="AC13" i="12"/>
  <c r="AB46" i="8"/>
  <c r="AC20" i="8"/>
  <c r="AB34" i="8"/>
  <c r="AA33" i="13"/>
  <c r="Z67" i="13"/>
  <c r="AC90" i="8"/>
  <c r="AB54" i="8"/>
  <c r="AA20" i="11"/>
  <c r="Z53" i="11"/>
  <c r="Z69" i="11" s="1"/>
  <c r="Z81" i="11" s="1"/>
  <c r="Z34" i="11"/>
  <c r="AF60" i="11"/>
  <c r="AG13" i="11"/>
  <c r="AB31" i="8"/>
  <c r="AA58" i="8"/>
  <c r="AE32" i="7"/>
  <c r="AB64" i="13"/>
  <c r="AC30" i="13"/>
  <c r="AA52" i="8"/>
  <c r="AB88" i="8"/>
  <c r="Z91" i="6"/>
  <c r="AC32" i="11"/>
  <c r="AB66" i="11"/>
  <c r="AA54" i="7"/>
  <c r="AB85" i="7"/>
  <c r="AD78" i="6"/>
  <c r="AC14" i="9"/>
  <c r="AB60" i="9"/>
  <c r="AB59" i="9"/>
  <c r="AC13" i="9"/>
  <c r="AB85" i="6"/>
  <c r="AA54" i="6"/>
  <c r="AD22" i="5"/>
  <c r="AC47" i="5"/>
  <c r="AD21" i="16"/>
  <c r="AC54" i="16"/>
  <c r="AT33" i="2"/>
  <c r="AT74" i="2"/>
  <c r="AB48" i="8"/>
  <c r="AC11" i="8"/>
  <c r="AA53" i="6"/>
  <c r="AB84" i="6"/>
  <c r="AC15" i="5"/>
  <c r="AB57" i="5"/>
  <c r="AA55" i="15"/>
  <c r="AB11" i="15"/>
  <c r="AA17" i="15"/>
  <c r="AC99" i="12"/>
  <c r="AD84" i="12"/>
  <c r="AC53" i="12"/>
  <c r="AA13" i="7"/>
  <c r="Z17" i="7"/>
  <c r="Z52" i="7"/>
  <c r="Z61" i="7" s="1"/>
  <c r="Z73" i="7" s="1"/>
  <c r="Z48" i="4"/>
  <c r="AA11" i="4"/>
  <c r="AD60" i="14"/>
  <c r="AE13" i="14"/>
  <c r="AI30" i="7"/>
  <c r="AD11" i="5"/>
  <c r="AC50" i="5"/>
  <c r="AA16" i="6"/>
  <c r="Z58" i="6"/>
  <c r="Y32" i="2"/>
  <c r="CB31" i="2"/>
  <c r="CD31" i="2" s="1"/>
  <c r="CC31" i="2"/>
  <c r="CF31" i="2" s="1"/>
  <c r="BR31" i="2"/>
  <c r="BS31" i="2"/>
  <c r="AC10" i="9"/>
  <c r="AB56" i="9"/>
  <c r="AC11" i="13"/>
  <c r="AB55" i="13"/>
  <c r="AB17" i="13"/>
  <c r="AE15" i="8"/>
  <c r="AB27" i="4"/>
  <c r="AA52" i="4"/>
  <c r="AH76" i="6"/>
  <c r="AO53" i="13"/>
  <c r="F112" i="2"/>
  <c r="AC62" i="17"/>
  <c r="AD27" i="17"/>
  <c r="AA28" i="5"/>
  <c r="Z55" i="5"/>
  <c r="AW33" i="2"/>
  <c r="AW74" i="2"/>
  <c r="Z69" i="12"/>
  <c r="Z81" i="12" s="1"/>
  <c r="AD65" i="14"/>
  <c r="AE15" i="14"/>
  <c r="AA21" i="11"/>
  <c r="Z54" i="11"/>
  <c r="AD33" i="17"/>
  <c r="AC67" i="17"/>
  <c r="AH15" i="16"/>
  <c r="AG65" i="16"/>
  <c r="AJ62" i="13"/>
  <c r="AQ62" i="13" s="1"/>
  <c r="AO62" i="13" s="1"/>
  <c r="AP62" i="13" s="1"/>
  <c r="AO16" i="13"/>
  <c r="AP16" i="13"/>
  <c r="AD62" i="15"/>
  <c r="AE27" i="15"/>
  <c r="AF10" i="13"/>
  <c r="AE57" i="13"/>
  <c r="AA21" i="17"/>
  <c r="Z54" i="17"/>
  <c r="Z69" i="17" s="1"/>
  <c r="Z81" i="17" s="1"/>
  <c r="Z34" i="17"/>
  <c r="AA33" i="16"/>
  <c r="Z67" i="16"/>
  <c r="AB21" i="4"/>
  <c r="AA45" i="4"/>
  <c r="AE50" i="7"/>
  <c r="AF81" i="7"/>
  <c r="AD56" i="4"/>
  <c r="AE30" i="4"/>
  <c r="AC31" i="9"/>
  <c r="AB64" i="9"/>
  <c r="AB55" i="8"/>
  <c r="AC91" i="8"/>
  <c r="CC71" i="2"/>
  <c r="CB71" i="2" s="1"/>
  <c r="C113" i="2"/>
  <c r="F113" i="2" s="1"/>
  <c r="AA22" i="6"/>
  <c r="Z47" i="6"/>
  <c r="AD59" i="8"/>
  <c r="AE16" i="8"/>
  <c r="AC21" i="15"/>
  <c r="AB54" i="15"/>
  <c r="AB13" i="8"/>
  <c r="AA53" i="8"/>
  <c r="AA62" i="8" s="1"/>
  <c r="AA74" i="8" s="1"/>
  <c r="AH80" i="7"/>
  <c r="AG49" i="7"/>
  <c r="AB67" i="14"/>
  <c r="AC33" i="14"/>
  <c r="AB56" i="13"/>
  <c r="AQ56" i="13" s="1"/>
  <c r="AO56" i="13" s="1"/>
  <c r="AP56" i="13" s="1"/>
  <c r="AO23" i="13"/>
  <c r="AB66" i="9"/>
  <c r="AC33" i="9"/>
  <c r="AB32" i="2"/>
  <c r="CE31" i="2"/>
  <c r="AB73" i="2"/>
  <c r="Z56" i="10"/>
  <c r="Z17" i="10"/>
  <c r="AA10" i="10"/>
  <c r="AE10" i="16"/>
  <c r="AD57" i="16"/>
  <c r="Z66" i="16"/>
  <c r="AA32" i="16"/>
  <c r="AA54" i="4"/>
  <c r="AB14" i="4"/>
  <c r="AA21" i="6"/>
  <c r="Z46" i="6"/>
  <c r="AD64" i="14"/>
  <c r="AE30" i="14"/>
  <c r="AA34" i="10"/>
  <c r="AA52" i="10"/>
  <c r="AO20" i="10"/>
  <c r="AP31" i="11"/>
  <c r="AO31" i="11"/>
  <c r="AA65" i="11"/>
  <c r="AD84" i="17"/>
  <c r="AC99" i="17"/>
  <c r="AC53" i="17"/>
  <c r="AD58" i="5"/>
  <c r="AE16" i="5"/>
  <c r="AB78" i="7"/>
  <c r="AA47" i="7"/>
  <c r="AC33" i="11"/>
  <c r="AB67" i="11"/>
  <c r="AB56" i="17"/>
  <c r="AQ56" i="17" s="1"/>
  <c r="AO56" i="17" s="1"/>
  <c r="AP56" i="17" s="1"/>
  <c r="AP23" i="17"/>
  <c r="AO23" i="17"/>
  <c r="AB83" i="6"/>
  <c r="AA52" i="6"/>
  <c r="AA91" i="6"/>
  <c r="AA11" i="10"/>
  <c r="Z54" i="10"/>
  <c r="Z68" i="10" s="1"/>
  <c r="Z80" i="10" s="1"/>
  <c r="AA17" i="5"/>
  <c r="AB10" i="5"/>
  <c r="AA49" i="5"/>
  <c r="AB13" i="10"/>
  <c r="AA59" i="10"/>
  <c r="AA56" i="6"/>
  <c r="AB87" i="6"/>
  <c r="AA79" i="5"/>
  <c r="Z48" i="5"/>
  <c r="AH10" i="11"/>
  <c r="AG57" i="11"/>
  <c r="AC11" i="11"/>
  <c r="AB17" i="11"/>
  <c r="AA27" i="5"/>
  <c r="AA33" i="5" s="1"/>
  <c r="Z54" i="5"/>
  <c r="AD16" i="7"/>
  <c r="AC58" i="7"/>
  <c r="AA76" i="5"/>
  <c r="Z91" i="5"/>
  <c r="AD14" i="10"/>
  <c r="AC60" i="10"/>
  <c r="AB33" i="15"/>
  <c r="AB34" i="15" s="1"/>
  <c r="AA67" i="15"/>
  <c r="AC76" i="7" l="1"/>
  <c r="AB45" i="7"/>
  <c r="AC66" i="9"/>
  <c r="AD33" i="9"/>
  <c r="AF15" i="8"/>
  <c r="AE22" i="5"/>
  <c r="AD47" i="5"/>
  <c r="AC20" i="5"/>
  <c r="AB45" i="5"/>
  <c r="AD20" i="9"/>
  <c r="AC52" i="9"/>
  <c r="AC13" i="8"/>
  <c r="AB53" i="8"/>
  <c r="AC77" i="7"/>
  <c r="AB46" i="7"/>
  <c r="AB65" i="12"/>
  <c r="AC15" i="12"/>
  <c r="AE10" i="15"/>
  <c r="AD57" i="15"/>
  <c r="AC56" i="7"/>
  <c r="AD87" i="7"/>
  <c r="AE10" i="17"/>
  <c r="AD57" i="17"/>
  <c r="AF32" i="7"/>
  <c r="AF23" i="7"/>
  <c r="AE48" i="7"/>
  <c r="AC33" i="12"/>
  <c r="AB67" i="12"/>
  <c r="AC55" i="8"/>
  <c r="AD91" i="8"/>
  <c r="AP53" i="13"/>
  <c r="AB13" i="7"/>
  <c r="AA17" i="7"/>
  <c r="AA52" i="7"/>
  <c r="AT34" i="2"/>
  <c r="AT75" i="2"/>
  <c r="AC59" i="9"/>
  <c r="AD13" i="9"/>
  <c r="AB20" i="11"/>
  <c r="AA53" i="11"/>
  <c r="AA34" i="11"/>
  <c r="AC60" i="12"/>
  <c r="AD13" i="12"/>
  <c r="AA55" i="14"/>
  <c r="AB11" i="14"/>
  <c r="AA17" i="14"/>
  <c r="AA55" i="7"/>
  <c r="AB86" i="7"/>
  <c r="AA34" i="13"/>
  <c r="AB21" i="13"/>
  <c r="AA54" i="13"/>
  <c r="AA69" i="13" s="1"/>
  <c r="AA81" i="13" s="1"/>
  <c r="AH32" i="10"/>
  <c r="AG65" i="10"/>
  <c r="AE63" i="10"/>
  <c r="AF30" i="10"/>
  <c r="AE59" i="13"/>
  <c r="AF12" i="13"/>
  <c r="AB60" i="8"/>
  <c r="AC33" i="8"/>
  <c r="AD99" i="9"/>
  <c r="AE84" i="9"/>
  <c r="AC13" i="5"/>
  <c r="AB52" i="5"/>
  <c r="AA54" i="10"/>
  <c r="AB11" i="10"/>
  <c r="AE57" i="16"/>
  <c r="AF10" i="16"/>
  <c r="AB22" i="6"/>
  <c r="AA47" i="6"/>
  <c r="AE65" i="14"/>
  <c r="AF15" i="14"/>
  <c r="AB32" i="12"/>
  <c r="AA34" i="12"/>
  <c r="AF50" i="7"/>
  <c r="AG81" i="7"/>
  <c r="AC53" i="10"/>
  <c r="AD21" i="10"/>
  <c r="AC34" i="10"/>
  <c r="AB21" i="14"/>
  <c r="AA54" i="14"/>
  <c r="AA34" i="14"/>
  <c r="AJ16" i="11"/>
  <c r="AI62" i="11"/>
  <c r="AD11" i="11"/>
  <c r="AC17" i="11"/>
  <c r="AE11" i="5"/>
  <c r="AD50" i="5"/>
  <c r="AC85" i="6"/>
  <c r="AB54" i="6"/>
  <c r="AK74" i="2"/>
  <c r="AK33" i="2"/>
  <c r="AA66" i="17"/>
  <c r="AB32" i="17"/>
  <c r="AD12" i="4"/>
  <c r="AC49" i="4"/>
  <c r="AG83" i="10"/>
  <c r="AF98" i="10"/>
  <c r="AF52" i="10"/>
  <c r="AH65" i="16"/>
  <c r="AI15" i="16"/>
  <c r="AF16" i="5"/>
  <c r="AE58" i="5"/>
  <c r="AD33" i="14"/>
  <c r="AC67" i="14"/>
  <c r="AD21" i="15"/>
  <c r="AC54" i="15"/>
  <c r="AB45" i="4"/>
  <c r="AC21" i="4"/>
  <c r="AG10" i="13"/>
  <c r="AF57" i="13"/>
  <c r="AW34" i="2"/>
  <c r="AW75" i="2"/>
  <c r="AI76" i="6"/>
  <c r="AD11" i="13"/>
  <c r="AC55" i="13"/>
  <c r="AC17" i="13"/>
  <c r="BS32" i="2"/>
  <c r="Y33" i="2"/>
  <c r="CB32" i="2"/>
  <c r="CD32" i="2" s="1"/>
  <c r="CC32" i="2"/>
  <c r="BR32" i="2"/>
  <c r="AJ30" i="7"/>
  <c r="AD15" i="5"/>
  <c r="AC57" i="5"/>
  <c r="AD32" i="11"/>
  <c r="AC66" i="11"/>
  <c r="AD21" i="8"/>
  <c r="AC47" i="8"/>
  <c r="AD12" i="5"/>
  <c r="AB46" i="5"/>
  <c r="AC21" i="5"/>
  <c r="Z61" i="6"/>
  <c r="Z73" i="6" s="1"/>
  <c r="AN34" i="2"/>
  <c r="AN75" i="2"/>
  <c r="AC13" i="17"/>
  <c r="AB60" i="17"/>
  <c r="AB17" i="17"/>
  <c r="AF88" i="7"/>
  <c r="AE57" i="7"/>
  <c r="AB29" i="5"/>
  <c r="AA56" i="5"/>
  <c r="AF64" i="15"/>
  <c r="AQ64" i="15" s="1"/>
  <c r="AO64" i="15" s="1"/>
  <c r="AP64" i="15" s="1"/>
  <c r="AO30" i="15"/>
  <c r="AP30" i="15"/>
  <c r="AB24" i="5"/>
  <c r="AB33" i="5" s="1"/>
  <c r="AA51" i="5"/>
  <c r="AB53" i="9"/>
  <c r="AB68" i="9" s="1"/>
  <c r="AB80" i="9" s="1"/>
  <c r="AC21" i="9"/>
  <c r="AC30" i="16"/>
  <c r="AB64" i="16"/>
  <c r="AA53" i="7"/>
  <c r="AA61" i="7" s="1"/>
  <c r="AA73" i="7" s="1"/>
  <c r="AB84" i="7"/>
  <c r="AB91" i="7" s="1"/>
  <c r="AD13" i="13"/>
  <c r="AC60" i="13"/>
  <c r="AD60" i="10"/>
  <c r="AE14" i="10"/>
  <c r="AB56" i="6"/>
  <c r="AC87" i="6"/>
  <c r="AE84" i="17"/>
  <c r="AD99" i="17"/>
  <c r="AD53" i="17"/>
  <c r="AD11" i="8"/>
  <c r="AC17" i="8"/>
  <c r="AC48" i="8"/>
  <c r="AE78" i="6"/>
  <c r="AB28" i="11"/>
  <c r="AA55" i="11"/>
  <c r="Z58" i="4"/>
  <c r="Z70" i="4" s="1"/>
  <c r="AB21" i="17"/>
  <c r="AA54" i="17"/>
  <c r="AA69" i="17" s="1"/>
  <c r="AA81" i="17" s="1"/>
  <c r="AA34" i="17"/>
  <c r="AD51" i="7"/>
  <c r="AE82" i="7"/>
  <c r="AF22" i="7"/>
  <c r="AD84" i="14"/>
  <c r="AC53" i="14"/>
  <c r="AC99" i="14"/>
  <c r="AA17" i="10"/>
  <c r="AB10" i="10"/>
  <c r="AA56" i="10"/>
  <c r="AE10" i="12"/>
  <c r="AD57" i="12"/>
  <c r="AA60" i="15"/>
  <c r="AA69" i="15" s="1"/>
  <c r="AA81" i="15" s="1"/>
  <c r="AB13" i="15"/>
  <c r="AD82" i="8"/>
  <c r="AA55" i="6"/>
  <c r="AB86" i="6"/>
  <c r="AB76" i="5"/>
  <c r="AA91" i="5"/>
  <c r="AC13" i="10"/>
  <c r="AB59" i="10"/>
  <c r="AB52" i="6"/>
  <c r="AC83" i="6"/>
  <c r="AC78" i="7"/>
  <c r="AB47" i="7"/>
  <c r="AC14" i="4"/>
  <c r="AB54" i="4"/>
  <c r="AC33" i="15"/>
  <c r="AC34" i="15" s="1"/>
  <c r="AB67" i="15"/>
  <c r="AE16" i="7"/>
  <c r="AD58" i="7"/>
  <c r="AI10" i="11"/>
  <c r="AH57" i="11"/>
  <c r="AC10" i="5"/>
  <c r="AB17" i="5"/>
  <c r="AB49" i="5"/>
  <c r="AA68" i="10"/>
  <c r="AA80" i="10" s="1"/>
  <c r="AB32" i="16"/>
  <c r="AA66" i="16"/>
  <c r="BS73" i="2"/>
  <c r="D115" i="2" s="1"/>
  <c r="BZ73" i="2"/>
  <c r="BR73" i="2"/>
  <c r="BY73" i="2"/>
  <c r="AE59" i="8"/>
  <c r="AF16" i="8"/>
  <c r="AE62" i="15"/>
  <c r="AF27" i="15"/>
  <c r="AD67" i="17"/>
  <c r="AE33" i="17"/>
  <c r="AE60" i="14"/>
  <c r="AF13" i="14"/>
  <c r="AB53" i="6"/>
  <c r="AC84" i="6"/>
  <c r="AD90" i="8"/>
  <c r="AC54" i="8"/>
  <c r="AA34" i="16"/>
  <c r="AA45" i="6"/>
  <c r="AA33" i="6"/>
  <c r="AB20" i="6"/>
  <c r="AA69" i="12"/>
  <c r="AA81" i="12" s="1"/>
  <c r="AC86" i="8"/>
  <c r="AC97" i="8" s="1"/>
  <c r="AB50" i="8"/>
  <c r="AB62" i="8" s="1"/>
  <c r="AB74" i="8" s="1"/>
  <c r="AC64" i="10"/>
  <c r="AD31" i="10"/>
  <c r="AF14" i="5"/>
  <c r="AJ12" i="11"/>
  <c r="AI59" i="11"/>
  <c r="AE53" i="15"/>
  <c r="AE99" i="15"/>
  <c r="AF84" i="15"/>
  <c r="AD30" i="11"/>
  <c r="AC64" i="11"/>
  <c r="AF21" i="12"/>
  <c r="AE54" i="12"/>
  <c r="AF20" i="7"/>
  <c r="AE33" i="7"/>
  <c r="AM17" i="7"/>
  <c r="AP15" i="7"/>
  <c r="AO15" i="7"/>
  <c r="AE65" i="9"/>
  <c r="AF32" i="9"/>
  <c r="AC32" i="6"/>
  <c r="AB59" i="6"/>
  <c r="AC64" i="13"/>
  <c r="AD30" i="13"/>
  <c r="AC53" i="16"/>
  <c r="AD84" i="16"/>
  <c r="AC99" i="16"/>
  <c r="AD93" i="8"/>
  <c r="AC57" i="8"/>
  <c r="AD33" i="11"/>
  <c r="AC67" i="11"/>
  <c r="AC11" i="15"/>
  <c r="AB55" i="15"/>
  <c r="AB17" i="15"/>
  <c r="AB54" i="7"/>
  <c r="AC85" i="7"/>
  <c r="AB15" i="6"/>
  <c r="AA17" i="6"/>
  <c r="AA57" i="6"/>
  <c r="AB28" i="4"/>
  <c r="AA53" i="4"/>
  <c r="AD31" i="9"/>
  <c r="AC64" i="9"/>
  <c r="AB33" i="16"/>
  <c r="AA67" i="16"/>
  <c r="AB28" i="5"/>
  <c r="AA55" i="5"/>
  <c r="AB16" i="6"/>
  <c r="AA58" i="6"/>
  <c r="AE84" i="12"/>
  <c r="AD99" i="12"/>
  <c r="AD53" i="12"/>
  <c r="AD54" i="16"/>
  <c r="AE21" i="16"/>
  <c r="AD14" i="9"/>
  <c r="AC60" i="9"/>
  <c r="AB52" i="8"/>
  <c r="AC88" i="8"/>
  <c r="AC31" i="8"/>
  <c r="AB58" i="8"/>
  <c r="AB26" i="5"/>
  <c r="AA53" i="5"/>
  <c r="AB20" i="4"/>
  <c r="AA44" i="4"/>
  <c r="AA58" i="4" s="1"/>
  <c r="AA70" i="4" s="1"/>
  <c r="AA31" i="4"/>
  <c r="AD84" i="11"/>
  <c r="AC99" i="11"/>
  <c r="AE21" i="7"/>
  <c r="AB59" i="12"/>
  <c r="AC12" i="12"/>
  <c r="AB17" i="12"/>
  <c r="AK66" i="15"/>
  <c r="AL32" i="15"/>
  <c r="AA50" i="4"/>
  <c r="AB13" i="4"/>
  <c r="AC10" i="4"/>
  <c r="AB47" i="4"/>
  <c r="AF33" i="10"/>
  <c r="AE66" i="10"/>
  <c r="AB15" i="4"/>
  <c r="AA55" i="4"/>
  <c r="AM46" i="4"/>
  <c r="AQ46" i="4" s="1"/>
  <c r="AO46" i="4" s="1"/>
  <c r="AP46" i="4" s="1"/>
  <c r="AP22" i="4"/>
  <c r="AO22" i="4"/>
  <c r="AB64" i="17"/>
  <c r="AC30" i="17"/>
  <c r="AB13" i="16"/>
  <c r="AA60" i="16"/>
  <c r="AA17" i="16"/>
  <c r="AJ32" i="13"/>
  <c r="AI66" i="13"/>
  <c r="AC46" i="8"/>
  <c r="AD20" i="8"/>
  <c r="AO79" i="6"/>
  <c r="AP79" i="6"/>
  <c r="AB21" i="6"/>
  <c r="AA46" i="6"/>
  <c r="AB27" i="5"/>
  <c r="AA54" i="5"/>
  <c r="AB79" i="5"/>
  <c r="AA48" i="5"/>
  <c r="AA61" i="5" s="1"/>
  <c r="AA73" i="5" s="1"/>
  <c r="AE64" i="14"/>
  <c r="AF30" i="14"/>
  <c r="AB33" i="2"/>
  <c r="CE32" i="2"/>
  <c r="AB74" i="2"/>
  <c r="AH49" i="7"/>
  <c r="AI80" i="7"/>
  <c r="AE56" i="4"/>
  <c r="AF30" i="4"/>
  <c r="AB21" i="11"/>
  <c r="AA54" i="11"/>
  <c r="AE27" i="17"/>
  <c r="AD62" i="17"/>
  <c r="AC27" i="4"/>
  <c r="AB52" i="4"/>
  <c r="AD10" i="9"/>
  <c r="AC56" i="9"/>
  <c r="AB11" i="4"/>
  <c r="AA48" i="4"/>
  <c r="AB17" i="8"/>
  <c r="AH13" i="11"/>
  <c r="AG60" i="11"/>
  <c r="AB33" i="13"/>
  <c r="AA67" i="13"/>
  <c r="CC72" i="2"/>
  <c r="CB72" i="2" s="1"/>
  <c r="C114" i="2" s="1"/>
  <c r="F114" i="2" s="1"/>
  <c r="AB62" i="16"/>
  <c r="AC27" i="16"/>
  <c r="AB34" i="16"/>
  <c r="AC11" i="9"/>
  <c r="AC17" i="9" s="1"/>
  <c r="AB54" i="9"/>
  <c r="BC36" i="2"/>
  <c r="BC77" i="2"/>
  <c r="Z69" i="14"/>
  <c r="Z81" i="14" s="1"/>
  <c r="AA16" i="4"/>
  <c r="AD64" i="12"/>
  <c r="AE30" i="12"/>
  <c r="AD92" i="8"/>
  <c r="AC56" i="8"/>
  <c r="AC90" i="7"/>
  <c r="AB59" i="7"/>
  <c r="AE57" i="14"/>
  <c r="AF10" i="14"/>
  <c r="AD23" i="8"/>
  <c r="AC49" i="8"/>
  <c r="AH32" i="14"/>
  <c r="AG66" i="14"/>
  <c r="AE15" i="11"/>
  <c r="AD65" i="11"/>
  <c r="AB32" i="5"/>
  <c r="AA59" i="5"/>
  <c r="AF15" i="13"/>
  <c r="AE65" i="13"/>
  <c r="Z69" i="16"/>
  <c r="Z81" i="16" s="1"/>
  <c r="AG15" i="13" l="1"/>
  <c r="AF65" i="13"/>
  <c r="AC52" i="4"/>
  <c r="AD27" i="4"/>
  <c r="AG16" i="8"/>
  <c r="AF59" i="8"/>
  <c r="AB66" i="16"/>
  <c r="AC32" i="16"/>
  <c r="AF10" i="12"/>
  <c r="AE57" i="12"/>
  <c r="AC28" i="11"/>
  <c r="AB55" i="11"/>
  <c r="AE12" i="5"/>
  <c r="AK30" i="7"/>
  <c r="AE12" i="4"/>
  <c r="AD49" i="4"/>
  <c r="AC54" i="6"/>
  <c r="AD85" i="6"/>
  <c r="AD60" i="12"/>
  <c r="AE13" i="12"/>
  <c r="AG10" i="14"/>
  <c r="AF57" i="14"/>
  <c r="AF27" i="17"/>
  <c r="AE62" i="17"/>
  <c r="AC59" i="12"/>
  <c r="AD12" i="12"/>
  <c r="AC17" i="12"/>
  <c r="AB44" i="4"/>
  <c r="AC20" i="4"/>
  <c r="AB31" i="4"/>
  <c r="AE14" i="9"/>
  <c r="AD60" i="9"/>
  <c r="AC16" i="6"/>
  <c r="AB58" i="6"/>
  <c r="AK12" i="11"/>
  <c r="AJ59" i="11"/>
  <c r="AB33" i="6"/>
  <c r="AC20" i="6"/>
  <c r="AB45" i="6"/>
  <c r="AF16" i="7"/>
  <c r="AE58" i="7"/>
  <c r="AC52" i="6"/>
  <c r="AD83" i="6"/>
  <c r="AE82" i="8"/>
  <c r="AE51" i="7"/>
  <c r="AF82" i="7"/>
  <c r="AC56" i="6"/>
  <c r="AD87" i="6"/>
  <c r="AC60" i="17"/>
  <c r="AD13" i="17"/>
  <c r="AC17" i="17"/>
  <c r="AG16" i="5"/>
  <c r="AF58" i="5"/>
  <c r="AC32" i="17"/>
  <c r="AB66" i="17"/>
  <c r="AA69" i="14"/>
  <c r="AA81" i="14" s="1"/>
  <c r="AB54" i="13"/>
  <c r="AB34" i="13"/>
  <c r="AC21" i="13"/>
  <c r="AD33" i="12"/>
  <c r="AC67" i="12"/>
  <c r="AF10" i="17"/>
  <c r="AE57" i="17"/>
  <c r="AD20" i="5"/>
  <c r="AF30" i="12"/>
  <c r="AE64" i="12"/>
  <c r="AF84" i="12"/>
  <c r="AE99" i="12"/>
  <c r="AE53" i="12"/>
  <c r="AG20" i="7"/>
  <c r="AH10" i="13"/>
  <c r="AG57" i="13"/>
  <c r="AJ62" i="11"/>
  <c r="AQ62" i="11" s="1"/>
  <c r="AO62" i="11" s="1"/>
  <c r="AP62" i="11" s="1"/>
  <c r="AO16" i="11"/>
  <c r="AP16" i="11"/>
  <c r="AG50" i="7"/>
  <c r="AH81" i="7"/>
  <c r="AI32" i="10"/>
  <c r="AH65" i="10"/>
  <c r="AC11" i="4"/>
  <c r="AB48" i="4"/>
  <c r="CE33" i="2"/>
  <c r="AB75" i="2"/>
  <c r="AB34" i="2"/>
  <c r="AB46" i="6"/>
  <c r="AC21" i="6"/>
  <c r="AK32" i="13"/>
  <c r="AJ66" i="13"/>
  <c r="AB16" i="4"/>
  <c r="AB53" i="4"/>
  <c r="AC28" i="4"/>
  <c r="AD11" i="15"/>
  <c r="AC55" i="15"/>
  <c r="AC17" i="15"/>
  <c r="AE30" i="13"/>
  <c r="AD64" i="13"/>
  <c r="AG21" i="12"/>
  <c r="AF54" i="12"/>
  <c r="AF60" i="14"/>
  <c r="AG13" i="14"/>
  <c r="CC73" i="2"/>
  <c r="CB73" i="2" s="1"/>
  <c r="C115" i="2" s="1"/>
  <c r="F115" i="2" s="1"/>
  <c r="AC10" i="10"/>
  <c r="AB56" i="10"/>
  <c r="AB17" i="10"/>
  <c r="AF78" i="6"/>
  <c r="AC64" i="16"/>
  <c r="AD30" i="16"/>
  <c r="AE21" i="8"/>
  <c r="AD47" i="8"/>
  <c r="CF32" i="2"/>
  <c r="AJ76" i="6"/>
  <c r="AI65" i="16"/>
  <c r="AQ65" i="16" s="1"/>
  <c r="AO65" i="16" s="1"/>
  <c r="AP65" i="16" s="1"/>
  <c r="AO15" i="16"/>
  <c r="AP15" i="16"/>
  <c r="AF11" i="5"/>
  <c r="AE50" i="5"/>
  <c r="AC21" i="14"/>
  <c r="AB54" i="14"/>
  <c r="AB34" i="14"/>
  <c r="AC32" i="12"/>
  <c r="AB66" i="12"/>
  <c r="AB69" i="12" s="1"/>
  <c r="AB81" i="12" s="1"/>
  <c r="AB34" i="12"/>
  <c r="AC11" i="10"/>
  <c r="AB54" i="10"/>
  <c r="AB68" i="10" s="1"/>
  <c r="AB80" i="10" s="1"/>
  <c r="AG12" i="13"/>
  <c r="AF59" i="13"/>
  <c r="AD56" i="7"/>
  <c r="AE87" i="7"/>
  <c r="AD77" i="7"/>
  <c r="AC46" i="7"/>
  <c r="AE23" i="8"/>
  <c r="AD49" i="8"/>
  <c r="AF65" i="9"/>
  <c r="AG32" i="9"/>
  <c r="AD86" i="8"/>
  <c r="AC50" i="8"/>
  <c r="AC62" i="8" s="1"/>
  <c r="AC74" i="8" s="1"/>
  <c r="AJ10" i="11"/>
  <c r="AI57" i="11"/>
  <c r="AB55" i="6"/>
  <c r="AC86" i="6"/>
  <c r="AB53" i="7"/>
  <c r="AC84" i="7"/>
  <c r="AD15" i="12"/>
  <c r="AC65" i="12"/>
  <c r="AC62" i="16"/>
  <c r="AD27" i="16"/>
  <c r="AB91" i="6"/>
  <c r="AC32" i="5"/>
  <c r="AB59" i="5"/>
  <c r="AF15" i="11"/>
  <c r="AE65" i="11"/>
  <c r="AC21" i="11"/>
  <c r="AB54" i="11"/>
  <c r="AF64" i="14"/>
  <c r="AQ64" i="14" s="1"/>
  <c r="AO64" i="14" s="1"/>
  <c r="AP64" i="14" s="1"/>
  <c r="AP30" i="14"/>
  <c r="AO30" i="14"/>
  <c r="AD10" i="4"/>
  <c r="AC16" i="4"/>
  <c r="AC47" i="4"/>
  <c r="AC26" i="5"/>
  <c r="AB53" i="5"/>
  <c r="AF21" i="16"/>
  <c r="AE54" i="16"/>
  <c r="AC28" i="5"/>
  <c r="AB55" i="5"/>
  <c r="AG14" i="5"/>
  <c r="AA61" i="6"/>
  <c r="AA73" i="6" s="1"/>
  <c r="AD33" i="15"/>
  <c r="AC67" i="15"/>
  <c r="AE60" i="10"/>
  <c r="AF14" i="10"/>
  <c r="AC53" i="9"/>
  <c r="AD21" i="9"/>
  <c r="AN76" i="2"/>
  <c r="AN35" i="2"/>
  <c r="AF65" i="14"/>
  <c r="AG15" i="14"/>
  <c r="AB55" i="7"/>
  <c r="AC86" i="7"/>
  <c r="AA69" i="11"/>
  <c r="AA81" i="11" s="1"/>
  <c r="AC13" i="7"/>
  <c r="AB17" i="7"/>
  <c r="AB52" i="7"/>
  <c r="AB61" i="7" s="1"/>
  <c r="AB73" i="7" s="1"/>
  <c r="AG23" i="7"/>
  <c r="AF48" i="7"/>
  <c r="AD76" i="7"/>
  <c r="AC91" i="7"/>
  <c r="AC45" i="7"/>
  <c r="AI13" i="11"/>
  <c r="AH60" i="11"/>
  <c r="AC64" i="17"/>
  <c r="AD30" i="17"/>
  <c r="AD84" i="6"/>
  <c r="AC53" i="6"/>
  <c r="AG22" i="7"/>
  <c r="AD55" i="13"/>
  <c r="AE11" i="13"/>
  <c r="AD17" i="13"/>
  <c r="AC60" i="8"/>
  <c r="AD33" i="8"/>
  <c r="AT35" i="2"/>
  <c r="AT76" i="2"/>
  <c r="AD90" i="7"/>
  <c r="AC59" i="7"/>
  <c r="BC37" i="2"/>
  <c r="BC78" i="2"/>
  <c r="AE10" i="9"/>
  <c r="AD56" i="9"/>
  <c r="AF56" i="4"/>
  <c r="AG30" i="4"/>
  <c r="AA69" i="16"/>
  <c r="AA81" i="16" s="1"/>
  <c r="AC13" i="4"/>
  <c r="AB50" i="4"/>
  <c r="AF21" i="7"/>
  <c r="AE33" i="11"/>
  <c r="AD67" i="11"/>
  <c r="AD64" i="11"/>
  <c r="AE30" i="11"/>
  <c r="AE31" i="10"/>
  <c r="AD64" i="10"/>
  <c r="AE67" i="17"/>
  <c r="AF33" i="17"/>
  <c r="AD10" i="5"/>
  <c r="AC17" i="5"/>
  <c r="AC49" i="5"/>
  <c r="AD13" i="10"/>
  <c r="AC59" i="10"/>
  <c r="AC13" i="15"/>
  <c r="AB60" i="15"/>
  <c r="AB69" i="15" s="1"/>
  <c r="AB81" i="15" s="1"/>
  <c r="AC29" i="5"/>
  <c r="AB56" i="5"/>
  <c r="AE32" i="11"/>
  <c r="AD66" i="11"/>
  <c r="BR33" i="2"/>
  <c r="BS33" i="2"/>
  <c r="Y34" i="2"/>
  <c r="CB33" i="2"/>
  <c r="CD33" i="2" s="1"/>
  <c r="CC33" i="2"/>
  <c r="CF33" i="2" s="1"/>
  <c r="AW35" i="2"/>
  <c r="AW76" i="2"/>
  <c r="AE21" i="15"/>
  <c r="AD54" i="15"/>
  <c r="AD34" i="15"/>
  <c r="AK34" i="2"/>
  <c r="AK75" i="2"/>
  <c r="AE21" i="10"/>
  <c r="AD53" i="10"/>
  <c r="AD34" i="10"/>
  <c r="AG30" i="10"/>
  <c r="AF63" i="10"/>
  <c r="AC20" i="11"/>
  <c r="AB53" i="11"/>
  <c r="AB34" i="11"/>
  <c r="AD13" i="8"/>
  <c r="AC53" i="8"/>
  <c r="AF22" i="5"/>
  <c r="AE47" i="5"/>
  <c r="AD78" i="7"/>
  <c r="AC47" i="7"/>
  <c r="AF57" i="16"/>
  <c r="AG10" i="16"/>
  <c r="AD66" i="9"/>
  <c r="AE33" i="9"/>
  <c r="AB54" i="5"/>
  <c r="AC27" i="5"/>
  <c r="AI32" i="14"/>
  <c r="AH66" i="14"/>
  <c r="AC33" i="13"/>
  <c r="AB67" i="13"/>
  <c r="AC34" i="8"/>
  <c r="AC13" i="16"/>
  <c r="AB60" i="16"/>
  <c r="AB17" i="16"/>
  <c r="AD31" i="8"/>
  <c r="AC58" i="8"/>
  <c r="AC33" i="16"/>
  <c r="AC34" i="16" s="1"/>
  <c r="AB67" i="16"/>
  <c r="AC15" i="6"/>
  <c r="AB17" i="6"/>
  <c r="AB57" i="6"/>
  <c r="AF99" i="15"/>
  <c r="AG84" i="15"/>
  <c r="AF53" i="15"/>
  <c r="AD14" i="4"/>
  <c r="AC54" i="4"/>
  <c r="AB54" i="17"/>
  <c r="AC21" i="17"/>
  <c r="AB34" i="17"/>
  <c r="AD17" i="8"/>
  <c r="AD48" i="8"/>
  <c r="AE11" i="8"/>
  <c r="AD21" i="5"/>
  <c r="AC46" i="5"/>
  <c r="AE11" i="11"/>
  <c r="AD17" i="11"/>
  <c r="AC52" i="5"/>
  <c r="AD13" i="5"/>
  <c r="AD59" i="9"/>
  <c r="AE13" i="9"/>
  <c r="AG32" i="7"/>
  <c r="AF10" i="15"/>
  <c r="AE57" i="15"/>
  <c r="AC34" i="9"/>
  <c r="AG15" i="8"/>
  <c r="AE31" i="9"/>
  <c r="AD64" i="9"/>
  <c r="AE20" i="9"/>
  <c r="AD52" i="9"/>
  <c r="AD34" i="9"/>
  <c r="BZ74" i="2"/>
  <c r="BS74" i="2"/>
  <c r="D116" i="2" s="1"/>
  <c r="BR74" i="2"/>
  <c r="BY74" i="2"/>
  <c r="AG33" i="10"/>
  <c r="AF66" i="10"/>
  <c r="AE84" i="16"/>
  <c r="AD53" i="16"/>
  <c r="AD99" i="16"/>
  <c r="AE99" i="17"/>
  <c r="AF84" i="17"/>
  <c r="AE53" i="17"/>
  <c r="AC45" i="4"/>
  <c r="AD21" i="4"/>
  <c r="AE92" i="8"/>
  <c r="AD56" i="8"/>
  <c r="AD11" i="9"/>
  <c r="AD17" i="9" s="1"/>
  <c r="AC54" i="9"/>
  <c r="AI49" i="7"/>
  <c r="AJ80" i="7"/>
  <c r="AC79" i="5"/>
  <c r="AB48" i="5"/>
  <c r="AB61" i="5" s="1"/>
  <c r="AB73" i="5" s="1"/>
  <c r="AE20" i="8"/>
  <c r="AD34" i="8"/>
  <c r="AD46" i="8"/>
  <c r="AC15" i="4"/>
  <c r="AB55" i="4"/>
  <c r="AM32" i="15"/>
  <c r="AL66" i="15"/>
  <c r="AE84" i="11"/>
  <c r="AD99" i="11"/>
  <c r="AC52" i="8"/>
  <c r="AD88" i="8"/>
  <c r="AC54" i="7"/>
  <c r="AD85" i="7"/>
  <c r="AE93" i="8"/>
  <c r="AD57" i="8"/>
  <c r="AD32" i="6"/>
  <c r="AC59" i="6"/>
  <c r="AD54" i="8"/>
  <c r="AE90" i="8"/>
  <c r="AF62" i="15"/>
  <c r="AG27" i="15"/>
  <c r="AC76" i="5"/>
  <c r="AB91" i="5"/>
  <c r="AE84" i="14"/>
  <c r="AD99" i="14"/>
  <c r="AD53" i="14"/>
  <c r="AE13" i="13"/>
  <c r="AD60" i="13"/>
  <c r="AC24" i="5"/>
  <c r="AB51" i="5"/>
  <c r="AG88" i="7"/>
  <c r="AF57" i="7"/>
  <c r="AE15" i="5"/>
  <c r="AD57" i="5"/>
  <c r="AD67" i="14"/>
  <c r="AE33" i="14"/>
  <c r="AG98" i="10"/>
  <c r="AO83" i="10"/>
  <c r="AO98" i="10" s="1"/>
  <c r="AG52" i="10"/>
  <c r="AP83" i="10"/>
  <c r="AP98" i="10" s="1"/>
  <c r="AP121" i="10" s="1"/>
  <c r="AC22" i="6"/>
  <c r="AB47" i="6"/>
  <c r="AE99" i="9"/>
  <c r="AF84" i="9"/>
  <c r="AB55" i="14"/>
  <c r="AC11" i="14"/>
  <c r="AB17" i="14"/>
  <c r="AD55" i="8"/>
  <c r="AE91" i="8"/>
  <c r="AC68" i="9"/>
  <c r="AC80" i="9" s="1"/>
  <c r="AO121" i="10" l="1"/>
  <c r="AD79" i="5"/>
  <c r="AC48" i="5"/>
  <c r="AG14" i="10"/>
  <c r="AF60" i="10"/>
  <c r="AF51" i="7"/>
  <c r="AG82" i="7"/>
  <c r="AQ52" i="10"/>
  <c r="AH88" i="7"/>
  <c r="AG57" i="7"/>
  <c r="AE99" i="14"/>
  <c r="AF84" i="14"/>
  <c r="AE53" i="14"/>
  <c r="AD59" i="6"/>
  <c r="AE32" i="6"/>
  <c r="AE99" i="11"/>
  <c r="AF84" i="11"/>
  <c r="AD45" i="4"/>
  <c r="AE21" i="4"/>
  <c r="AG10" i="15"/>
  <c r="AF57" i="15"/>
  <c r="AD33" i="13"/>
  <c r="AC67" i="13"/>
  <c r="AE13" i="8"/>
  <c r="AD53" i="8"/>
  <c r="AD62" i="8" s="1"/>
  <c r="AD74" i="8" s="1"/>
  <c r="AF32" i="11"/>
  <c r="AE66" i="11"/>
  <c r="AH22" i="7"/>
  <c r="AC55" i="7"/>
  <c r="AD86" i="7"/>
  <c r="AG15" i="11"/>
  <c r="AF65" i="11"/>
  <c r="AF23" i="8"/>
  <c r="AE49" i="8"/>
  <c r="AD11" i="10"/>
  <c r="AC54" i="10"/>
  <c r="AG11" i="5"/>
  <c r="AF50" i="5"/>
  <c r="AF21" i="8"/>
  <c r="AE47" i="8"/>
  <c r="AF30" i="13"/>
  <c r="AE64" i="13"/>
  <c r="AD11" i="4"/>
  <c r="AC48" i="4"/>
  <c r="AG84" i="12"/>
  <c r="AF99" i="12"/>
  <c r="AF53" i="12"/>
  <c r="AD59" i="12"/>
  <c r="AE12" i="12"/>
  <c r="AD17" i="12"/>
  <c r="AF12" i="5"/>
  <c r="AG66" i="10"/>
  <c r="AH33" i="10"/>
  <c r="AL32" i="13"/>
  <c r="AK66" i="13"/>
  <c r="AG10" i="17"/>
  <c r="AF57" i="17"/>
  <c r="AG16" i="7"/>
  <c r="AF58" i="7"/>
  <c r="AD54" i="6"/>
  <c r="AE85" i="6"/>
  <c r="AD76" i="5"/>
  <c r="AC91" i="5"/>
  <c r="CC74" i="2"/>
  <c r="CB74" i="2" s="1"/>
  <c r="C116" i="2" s="1"/>
  <c r="F116" i="2" s="1"/>
  <c r="AE31" i="8"/>
  <c r="AD58" i="8"/>
  <c r="AJ32" i="14"/>
  <c r="AI66" i="14"/>
  <c r="AD29" i="5"/>
  <c r="AC56" i="5"/>
  <c r="AD60" i="8"/>
  <c r="AE33" i="8"/>
  <c r="AH15" i="14"/>
  <c r="AG65" i="14"/>
  <c r="AC59" i="5"/>
  <c r="AD32" i="5"/>
  <c r="AH13" i="14"/>
  <c r="AG60" i="14"/>
  <c r="AC46" i="6"/>
  <c r="AD21" i="6"/>
  <c r="AB61" i="6"/>
  <c r="AB73" i="6" s="1"/>
  <c r="AD52" i="4"/>
  <c r="AE27" i="4"/>
  <c r="AG84" i="9"/>
  <c r="AF99" i="9"/>
  <c r="AE67" i="14"/>
  <c r="AF33" i="14"/>
  <c r="AH27" i="15"/>
  <c r="AG62" i="15"/>
  <c r="AD54" i="7"/>
  <c r="AE85" i="7"/>
  <c r="AF99" i="17"/>
  <c r="AG84" i="17"/>
  <c r="AF53" i="17"/>
  <c r="AE64" i="9"/>
  <c r="AF31" i="9"/>
  <c r="AH32" i="7"/>
  <c r="AF11" i="11"/>
  <c r="AE17" i="11"/>
  <c r="AD21" i="17"/>
  <c r="AC54" i="17"/>
  <c r="AC34" i="17"/>
  <c r="AC54" i="5"/>
  <c r="AD27" i="5"/>
  <c r="AE78" i="7"/>
  <c r="AD47" i="7"/>
  <c r="AB69" i="11"/>
  <c r="AB81" i="11" s="1"/>
  <c r="AK35" i="2"/>
  <c r="AK76" i="2"/>
  <c r="AG21" i="7"/>
  <c r="AE30" i="17"/>
  <c r="AD64" i="17"/>
  <c r="AH23" i="7"/>
  <c r="AG48" i="7"/>
  <c r="AC53" i="7"/>
  <c r="AD84" i="7"/>
  <c r="AD50" i="8"/>
  <c r="AE86" i="8"/>
  <c r="AE56" i="7"/>
  <c r="AF87" i="7"/>
  <c r="AD32" i="12"/>
  <c r="AC66" i="12"/>
  <c r="AC34" i="12"/>
  <c r="AE11" i="15"/>
  <c r="AD55" i="15"/>
  <c r="AH50" i="7"/>
  <c r="AI81" i="7"/>
  <c r="AF33" i="7"/>
  <c r="AE33" i="12"/>
  <c r="AD67" i="12"/>
  <c r="AH16" i="5"/>
  <c r="AG58" i="5"/>
  <c r="AD97" i="8"/>
  <c r="AC33" i="6"/>
  <c r="AD20" i="6"/>
  <c r="AC45" i="6"/>
  <c r="AE60" i="9"/>
  <c r="AF14" i="9"/>
  <c r="AG27" i="17"/>
  <c r="AF62" i="17"/>
  <c r="AG99" i="15"/>
  <c r="AO99" i="15" s="1"/>
  <c r="AG53" i="15"/>
  <c r="AP84" i="15"/>
  <c r="AP99" i="15" s="1"/>
  <c r="AO84" i="15"/>
  <c r="AE10" i="5"/>
  <c r="AD17" i="5"/>
  <c r="AD49" i="5"/>
  <c r="AE67" i="11"/>
  <c r="AF33" i="11"/>
  <c r="AE76" i="7"/>
  <c r="AD91" i="7"/>
  <c r="AD45" i="7"/>
  <c r="AC55" i="5"/>
  <c r="AD28" i="5"/>
  <c r="AD64" i="16"/>
  <c r="AE30" i="16"/>
  <c r="AI10" i="13"/>
  <c r="AH57" i="13"/>
  <c r="AD32" i="17"/>
  <c r="AC66" i="17"/>
  <c r="AD24" i="5"/>
  <c r="AC51" i="5"/>
  <c r="AF93" i="8"/>
  <c r="AE57" i="8"/>
  <c r="AM66" i="15"/>
  <c r="AP32" i="15"/>
  <c r="AO32" i="15"/>
  <c r="AJ49" i="7"/>
  <c r="AK80" i="7"/>
  <c r="AG33" i="17"/>
  <c r="AF67" i="17"/>
  <c r="AF10" i="9"/>
  <c r="AE56" i="9"/>
  <c r="AE84" i="6"/>
  <c r="AD53" i="6"/>
  <c r="AE15" i="12"/>
  <c r="AD65" i="12"/>
  <c r="AE77" i="7"/>
  <c r="AD46" i="7"/>
  <c r="AJ32" i="10"/>
  <c r="AI65" i="10"/>
  <c r="AF64" i="12"/>
  <c r="AQ64" i="12" s="1"/>
  <c r="AO64" i="12" s="1"/>
  <c r="AP64" i="12" s="1"/>
  <c r="AO30" i="12"/>
  <c r="AP30" i="12"/>
  <c r="AD28" i="11"/>
  <c r="AC55" i="11"/>
  <c r="AF13" i="13"/>
  <c r="AE60" i="13"/>
  <c r="AD15" i="4"/>
  <c r="AC55" i="4"/>
  <c r="AH15" i="8"/>
  <c r="AF13" i="9"/>
  <c r="AE59" i="9"/>
  <c r="AB69" i="17"/>
  <c r="AB81" i="17" s="1"/>
  <c r="AB69" i="16"/>
  <c r="AB81" i="16" s="1"/>
  <c r="AD20" i="11"/>
  <c r="AC34" i="11"/>
  <c r="AC53" i="11"/>
  <c r="Y35" i="2"/>
  <c r="CB34" i="2"/>
  <c r="CD34" i="2" s="1"/>
  <c r="CC34" i="2"/>
  <c r="BR34" i="2"/>
  <c r="BS34" i="2"/>
  <c r="AD13" i="15"/>
  <c r="AC60" i="15"/>
  <c r="AC69" i="15" s="1"/>
  <c r="AC81" i="15" s="1"/>
  <c r="AE33" i="15"/>
  <c r="AD67" i="15"/>
  <c r="AF54" i="16"/>
  <c r="AG21" i="16"/>
  <c r="AH32" i="9"/>
  <c r="AG65" i="9"/>
  <c r="AG78" i="6"/>
  <c r="AC53" i="4"/>
  <c r="AD28" i="4"/>
  <c r="AB35" i="2"/>
  <c r="CE34" i="2"/>
  <c r="AB76" i="2"/>
  <c r="AH20" i="7"/>
  <c r="AG33" i="7"/>
  <c r="AC45" i="5"/>
  <c r="AC54" i="13"/>
  <c r="AC69" i="13" s="1"/>
  <c r="AC81" i="13" s="1"/>
  <c r="AD21" i="13"/>
  <c r="AC34" i="13"/>
  <c r="AF82" i="8"/>
  <c r="AE97" i="8"/>
  <c r="AE49" i="4"/>
  <c r="AF12" i="4"/>
  <c r="AD11" i="14"/>
  <c r="AC55" i="14"/>
  <c r="AC17" i="14"/>
  <c r="AT36" i="2"/>
  <c r="AT77" i="2"/>
  <c r="AC69" i="12"/>
  <c r="AC81" i="12" s="1"/>
  <c r="AE54" i="8"/>
  <c r="AF90" i="8"/>
  <c r="AD52" i="8"/>
  <c r="AE88" i="8"/>
  <c r="AE11" i="9"/>
  <c r="AE17" i="9" s="1"/>
  <c r="AD54" i="9"/>
  <c r="AD68" i="9" s="1"/>
  <c r="AD80" i="9" s="1"/>
  <c r="AD15" i="6"/>
  <c r="AC17" i="6"/>
  <c r="AC57" i="6"/>
  <c r="AD13" i="16"/>
  <c r="AC60" i="16"/>
  <c r="AC17" i="16"/>
  <c r="AE66" i="9"/>
  <c r="AF33" i="9"/>
  <c r="D117" i="2"/>
  <c r="AF31" i="10"/>
  <c r="AE64" i="10"/>
  <c r="AD13" i="4"/>
  <c r="AC50" i="4"/>
  <c r="BC79" i="2"/>
  <c r="BC38" i="2"/>
  <c r="AE55" i="13"/>
  <c r="AF11" i="13"/>
  <c r="AE17" i="13"/>
  <c r="AN36" i="2"/>
  <c r="AN77" i="2"/>
  <c r="AD86" i="6"/>
  <c r="AC55" i="6"/>
  <c r="AB69" i="14"/>
  <c r="AB81" i="14" s="1"/>
  <c r="AK76" i="6"/>
  <c r="BS75" i="2"/>
  <c r="BR75" i="2"/>
  <c r="BZ75" i="2"/>
  <c r="BY75" i="2"/>
  <c r="AC33" i="5"/>
  <c r="AE13" i="17"/>
  <c r="AD60" i="17"/>
  <c r="AD17" i="17"/>
  <c r="AC91" i="6"/>
  <c r="AD20" i="4"/>
  <c r="AC44" i="4"/>
  <c r="AC58" i="4" s="1"/>
  <c r="AC70" i="4" s="1"/>
  <c r="AC31" i="4"/>
  <c r="AF57" i="12"/>
  <c r="AG10" i="12"/>
  <c r="AH15" i="13"/>
  <c r="AG65" i="13"/>
  <c r="AW77" i="2"/>
  <c r="AW36" i="2"/>
  <c r="AE10" i="4"/>
  <c r="AD47" i="4"/>
  <c r="AK10" i="11"/>
  <c r="AJ57" i="11"/>
  <c r="AH16" i="8"/>
  <c r="AG59" i="8"/>
  <c r="AE55" i="8"/>
  <c r="AF91" i="8"/>
  <c r="AC47" i="6"/>
  <c r="AD22" i="6"/>
  <c r="AF15" i="5"/>
  <c r="AE57" i="5"/>
  <c r="AE13" i="5"/>
  <c r="AD52" i="5"/>
  <c r="AE21" i="5"/>
  <c r="AD46" i="5"/>
  <c r="AF47" i="5"/>
  <c r="AG22" i="5"/>
  <c r="AH30" i="10"/>
  <c r="AG63" i="10"/>
  <c r="AD59" i="10"/>
  <c r="AE13" i="10"/>
  <c r="AF30" i="11"/>
  <c r="AE64" i="11"/>
  <c r="AJ13" i="11"/>
  <c r="AI60" i="11"/>
  <c r="AD13" i="7"/>
  <c r="AC17" i="7"/>
  <c r="AC52" i="7"/>
  <c r="AD26" i="5"/>
  <c r="AD33" i="5" s="1"/>
  <c r="AC53" i="5"/>
  <c r="AD21" i="11"/>
  <c r="AC54" i="11"/>
  <c r="AH12" i="13"/>
  <c r="AG59" i="13"/>
  <c r="AC34" i="14"/>
  <c r="AD21" i="14"/>
  <c r="AC54" i="14"/>
  <c r="AC69" i="14" s="1"/>
  <c r="AC81" i="14" s="1"/>
  <c r="AH21" i="12"/>
  <c r="AG54" i="12"/>
  <c r="AD45" i="5"/>
  <c r="AE20" i="5"/>
  <c r="AB69" i="13"/>
  <c r="AB81" i="13" s="1"/>
  <c r="AD52" i="6"/>
  <c r="AE83" i="6"/>
  <c r="AD91" i="6"/>
  <c r="AL12" i="11"/>
  <c r="AK59" i="11"/>
  <c r="AB58" i="4"/>
  <c r="AB70" i="4" s="1"/>
  <c r="AG57" i="14"/>
  <c r="AH10" i="14"/>
  <c r="AL30" i="7"/>
  <c r="AC66" i="16"/>
  <c r="AD32" i="16"/>
  <c r="AF20" i="9"/>
  <c r="AE52" i="9"/>
  <c r="AE53" i="10"/>
  <c r="AF21" i="10"/>
  <c r="AE34" i="10"/>
  <c r="AC58" i="6"/>
  <c r="AD16" i="6"/>
  <c r="AE34" i="8"/>
  <c r="AE46" i="8"/>
  <c r="AF20" i="8"/>
  <c r="AF92" i="8"/>
  <c r="AE56" i="8"/>
  <c r="AF84" i="16"/>
  <c r="AE53" i="16"/>
  <c r="AE99" i="16"/>
  <c r="AE48" i="8"/>
  <c r="AF11" i="8"/>
  <c r="AD54" i="4"/>
  <c r="AE14" i="4"/>
  <c r="AD33" i="16"/>
  <c r="AC67" i="16"/>
  <c r="AG57" i="16"/>
  <c r="AH10" i="16"/>
  <c r="AE34" i="15"/>
  <c r="AF21" i="15"/>
  <c r="AE54" i="15"/>
  <c r="AH30" i="4"/>
  <c r="AG56" i="4"/>
  <c r="AE90" i="7"/>
  <c r="AD59" i="7"/>
  <c r="AC61" i="7"/>
  <c r="AC73" i="7" s="1"/>
  <c r="AE21" i="9"/>
  <c r="AD53" i="9"/>
  <c r="AH14" i="5"/>
  <c r="AD62" i="16"/>
  <c r="AE27" i="16"/>
  <c r="AD34" i="16"/>
  <c r="AC56" i="10"/>
  <c r="AD10" i="10"/>
  <c r="AC17" i="10"/>
  <c r="AD56" i="6"/>
  <c r="AE87" i="6"/>
  <c r="AE60" i="12"/>
  <c r="AF13" i="12"/>
  <c r="AD17" i="10" l="1"/>
  <c r="AE10" i="10"/>
  <c r="AD56" i="10"/>
  <c r="AG20" i="8"/>
  <c r="AF46" i="8"/>
  <c r="AD34" i="11"/>
  <c r="AE20" i="11"/>
  <c r="AD53" i="11"/>
  <c r="AC61" i="6"/>
  <c r="AC73" i="6" s="1"/>
  <c r="AE54" i="6"/>
  <c r="AF85" i="6"/>
  <c r="AT37" i="2"/>
  <c r="AT78" i="2"/>
  <c r="AI50" i="7"/>
  <c r="AJ81" i="7"/>
  <c r="AE54" i="7"/>
  <c r="AF85" i="7"/>
  <c r="AF13" i="8"/>
  <c r="AE53" i="8"/>
  <c r="AG20" i="9"/>
  <c r="AF52" i="9"/>
  <c r="AF34" i="9"/>
  <c r="AF20" i="5"/>
  <c r="AF13" i="5"/>
  <c r="AE52" i="5"/>
  <c r="AE47" i="4"/>
  <c r="AF10" i="4"/>
  <c r="CC75" i="2"/>
  <c r="CB75" i="2" s="1"/>
  <c r="C117" i="2" s="1"/>
  <c r="F117" i="2" s="1"/>
  <c r="AE21" i="13"/>
  <c r="AD54" i="13"/>
  <c r="AD34" i="13"/>
  <c r="AB36" i="2"/>
  <c r="CE35" i="2"/>
  <c r="AB77" i="2"/>
  <c r="AG13" i="13"/>
  <c r="AF60" i="13"/>
  <c r="AF56" i="9"/>
  <c r="AG10" i="9"/>
  <c r="AQ66" i="15"/>
  <c r="AO66" i="15" s="1"/>
  <c r="AP66" i="15" s="1"/>
  <c r="AJ10" i="13"/>
  <c r="AI57" i="13"/>
  <c r="AF76" i="7"/>
  <c r="AE45" i="7"/>
  <c r="AQ53" i="15"/>
  <c r="AF30" i="17"/>
  <c r="AE64" i="17"/>
  <c r="AE27" i="5"/>
  <c r="AD54" i="5"/>
  <c r="AG99" i="12"/>
  <c r="AP84" i="12"/>
  <c r="AP99" i="12" s="1"/>
  <c r="AG53" i="12"/>
  <c r="AO84" i="12"/>
  <c r="AO99" i="12" s="1"/>
  <c r="AG50" i="5"/>
  <c r="AH11" i="5"/>
  <c r="AI10" i="14"/>
  <c r="AH57" i="14"/>
  <c r="AE46" i="5"/>
  <c r="AF21" i="5"/>
  <c r="AG57" i="12"/>
  <c r="AH10" i="12"/>
  <c r="AE13" i="15"/>
  <c r="AD60" i="15"/>
  <c r="AD69" i="15" s="1"/>
  <c r="AD81" i="15" s="1"/>
  <c r="AE15" i="4"/>
  <c r="AD55" i="4"/>
  <c r="AE32" i="12"/>
  <c r="AD66" i="12"/>
  <c r="AD34" i="12"/>
  <c r="AG21" i="8"/>
  <c r="AF47" i="8"/>
  <c r="AG84" i="14"/>
  <c r="AF99" i="14"/>
  <c r="AF53" i="14"/>
  <c r="AD54" i="14"/>
  <c r="AE21" i="14"/>
  <c r="AD34" i="14"/>
  <c r="AD16" i="4"/>
  <c r="AF78" i="7"/>
  <c r="AE47" i="7"/>
  <c r="AE52" i="4"/>
  <c r="AF27" i="4"/>
  <c r="AH66" i="10"/>
  <c r="AI33" i="10"/>
  <c r="AF21" i="4"/>
  <c r="AE45" i="4"/>
  <c r="AG13" i="12"/>
  <c r="AF60" i="12"/>
  <c r="AD66" i="16"/>
  <c r="AE32" i="16"/>
  <c r="AD55" i="6"/>
  <c r="AE86" i="6"/>
  <c r="AE91" i="6" s="1"/>
  <c r="AC69" i="16"/>
  <c r="AC81" i="16" s="1"/>
  <c r="AE52" i="8"/>
  <c r="AF88" i="8"/>
  <c r="AD53" i="4"/>
  <c r="AE28" i="4"/>
  <c r="AG54" i="16"/>
  <c r="AH21" i="16"/>
  <c r="CF34" i="2"/>
  <c r="AF77" i="7"/>
  <c r="AE46" i="7"/>
  <c r="AF67" i="11"/>
  <c r="AG33" i="11"/>
  <c r="AD17" i="15"/>
  <c r="AE50" i="8"/>
  <c r="AE62" i="8" s="1"/>
  <c r="AE74" i="8" s="1"/>
  <c r="AF86" i="8"/>
  <c r="AI32" i="7"/>
  <c r="AH65" i="14"/>
  <c r="AI15" i="14"/>
  <c r="AF31" i="8"/>
  <c r="AE58" i="8"/>
  <c r="AH16" i="7"/>
  <c r="AG58" i="7"/>
  <c r="AG12" i="5"/>
  <c r="AC68" i="10"/>
  <c r="AC80" i="10" s="1"/>
  <c r="AE33" i="13"/>
  <c r="AD67" i="13"/>
  <c r="AF99" i="11"/>
  <c r="AG84" i="11"/>
  <c r="AI88" i="7"/>
  <c r="AH57" i="7"/>
  <c r="AE79" i="5"/>
  <c r="AD48" i="5"/>
  <c r="AF21" i="9"/>
  <c r="AE53" i="9"/>
  <c r="AE34" i="9"/>
  <c r="AE26" i="5"/>
  <c r="AD53" i="5"/>
  <c r="AD61" i="5" s="1"/>
  <c r="AD73" i="5" s="1"/>
  <c r="AF66" i="9"/>
  <c r="AG33" i="9"/>
  <c r="BR76" i="2"/>
  <c r="BS76" i="2"/>
  <c r="D118" i="2" s="1"/>
  <c r="BY76" i="2"/>
  <c r="BZ76" i="2"/>
  <c r="AD66" i="17"/>
  <c r="AE32" i="17"/>
  <c r="AE32" i="5"/>
  <c r="AD59" i="5"/>
  <c r="AM32" i="13"/>
  <c r="AL66" i="13"/>
  <c r="AH57" i="16"/>
  <c r="AI10" i="16"/>
  <c r="AK32" i="10"/>
  <c r="AJ65" i="10"/>
  <c r="AJ66" i="14"/>
  <c r="AK32" i="14"/>
  <c r="AH14" i="10"/>
  <c r="AG60" i="10"/>
  <c r="AE62" i="16"/>
  <c r="AF27" i="16"/>
  <c r="AE34" i="16"/>
  <c r="AF90" i="7"/>
  <c r="AE59" i="7"/>
  <c r="AD58" i="6"/>
  <c r="AE16" i="6"/>
  <c r="AE13" i="7"/>
  <c r="AD17" i="7"/>
  <c r="AD52" i="7"/>
  <c r="AW37" i="2"/>
  <c r="AW78" i="2"/>
  <c r="AM12" i="11"/>
  <c r="AL59" i="11"/>
  <c r="AI12" i="13"/>
  <c r="AH59" i="13"/>
  <c r="AI30" i="10"/>
  <c r="AH63" i="10"/>
  <c r="AI16" i="8"/>
  <c r="AH59" i="8"/>
  <c r="AD44" i="4"/>
  <c r="AE20" i="4"/>
  <c r="AD31" i="4"/>
  <c r="AD50" i="4"/>
  <c r="AE13" i="4"/>
  <c r="AD60" i="16"/>
  <c r="AE13" i="16"/>
  <c r="AD17" i="16"/>
  <c r="AE11" i="14"/>
  <c r="AD55" i="14"/>
  <c r="AD17" i="14"/>
  <c r="AC61" i="5"/>
  <c r="AC73" i="5" s="1"/>
  <c r="AG13" i="9"/>
  <c r="AF59" i="9"/>
  <c r="AE28" i="11"/>
  <c r="AD55" i="11"/>
  <c r="AH33" i="17"/>
  <c r="AG67" i="17"/>
  <c r="AF57" i="8"/>
  <c r="AG93" i="8"/>
  <c r="AF30" i="16"/>
  <c r="AE64" i="16"/>
  <c r="AH21" i="7"/>
  <c r="AF64" i="9"/>
  <c r="AG31" i="9"/>
  <c r="AI27" i="15"/>
  <c r="AH62" i="15"/>
  <c r="AD46" i="6"/>
  <c r="AE21" i="6"/>
  <c r="AF33" i="8"/>
  <c r="AE60" i="8"/>
  <c r="AD48" i="4"/>
  <c r="AE11" i="4"/>
  <c r="AD54" i="10"/>
  <c r="AD68" i="10" s="1"/>
  <c r="AD80" i="10" s="1"/>
  <c r="AE11" i="10"/>
  <c r="AI22" i="7"/>
  <c r="AO52" i="10"/>
  <c r="AF13" i="17"/>
  <c r="AE60" i="17"/>
  <c r="AE17" i="17"/>
  <c r="AI23" i="7"/>
  <c r="AH48" i="7"/>
  <c r="AD45" i="6"/>
  <c r="AD33" i="6"/>
  <c r="AE20" i="6"/>
  <c r="AE17" i="8"/>
  <c r="AE56" i="6"/>
  <c r="AF87" i="6"/>
  <c r="AH56" i="4"/>
  <c r="AI30" i="4"/>
  <c r="AE33" i="16"/>
  <c r="AD67" i="16"/>
  <c r="AF99" i="16"/>
  <c r="AG84" i="16"/>
  <c r="AF53" i="16"/>
  <c r="AK13" i="11"/>
  <c r="AJ60" i="11"/>
  <c r="AG47" i="5"/>
  <c r="AH22" i="5"/>
  <c r="AN37" i="2"/>
  <c r="AN78" i="2"/>
  <c r="AF54" i="8"/>
  <c r="AG90" i="8"/>
  <c r="AG12" i="4"/>
  <c r="AF49" i="4"/>
  <c r="BR35" i="2"/>
  <c r="Y36" i="2"/>
  <c r="CB35" i="2"/>
  <c r="CD35" i="2" s="1"/>
  <c r="CC35" i="2"/>
  <c r="CF35" i="2" s="1"/>
  <c r="AF15" i="12"/>
  <c r="AE65" i="12"/>
  <c r="AG62" i="17"/>
  <c r="AH27" i="17"/>
  <c r="AI16" i="5"/>
  <c r="AH58" i="5"/>
  <c r="AF11" i="15"/>
  <c r="AE55" i="15"/>
  <c r="AE17" i="15"/>
  <c r="AD53" i="7"/>
  <c r="AD61" i="7" s="1"/>
  <c r="AD73" i="7" s="1"/>
  <c r="AE84" i="7"/>
  <c r="AC69" i="17"/>
  <c r="AC81" i="17" s="1"/>
  <c r="AG33" i="14"/>
  <c r="AF67" i="14"/>
  <c r="AH10" i="17"/>
  <c r="AG57" i="17"/>
  <c r="AE59" i="6"/>
  <c r="AF32" i="6"/>
  <c r="AF17" i="8"/>
  <c r="AF48" i="8"/>
  <c r="AG11" i="8"/>
  <c r="AF13" i="10"/>
  <c r="AE59" i="10"/>
  <c r="AG82" i="8"/>
  <c r="AG99" i="9"/>
  <c r="AO84" i="9"/>
  <c r="AO99" i="9" s="1"/>
  <c r="AP84" i="9"/>
  <c r="AP99" i="9" s="1"/>
  <c r="AP122" i="9" s="1"/>
  <c r="AE68" i="9"/>
  <c r="AE80" i="9" s="1"/>
  <c r="AF55" i="8"/>
  <c r="AG91" i="8"/>
  <c r="BC39" i="2"/>
  <c r="BC80" i="2"/>
  <c r="AF11" i="9"/>
  <c r="AE54" i="9"/>
  <c r="AI32" i="9"/>
  <c r="AH65" i="9"/>
  <c r="AF56" i="7"/>
  <c r="AG87" i="7"/>
  <c r="AG11" i="11"/>
  <c r="AF17" i="11"/>
  <c r="AD55" i="7"/>
  <c r="AE86" i="7"/>
  <c r="AI14" i="5"/>
  <c r="AF14" i="4"/>
  <c r="AE54" i="4"/>
  <c r="AG21" i="10"/>
  <c r="AF53" i="10"/>
  <c r="AF34" i="10"/>
  <c r="AO30" i="7"/>
  <c r="AP30" i="7"/>
  <c r="AE52" i="6"/>
  <c r="AF83" i="6"/>
  <c r="AE21" i="11"/>
  <c r="AD54" i="11"/>
  <c r="AG15" i="5"/>
  <c r="AF57" i="5"/>
  <c r="AI15" i="13"/>
  <c r="AH65" i="13"/>
  <c r="AG31" i="10"/>
  <c r="AF64" i="10"/>
  <c r="AF33" i="15"/>
  <c r="AE67" i="15"/>
  <c r="AC69" i="11"/>
  <c r="AC81" i="11" s="1"/>
  <c r="AI15" i="8"/>
  <c r="AK49" i="7"/>
  <c r="AL80" i="7"/>
  <c r="AE24" i="5"/>
  <c r="AD51" i="5"/>
  <c r="AD55" i="5"/>
  <c r="AE28" i="5"/>
  <c r="AF60" i="9"/>
  <c r="AG14" i="9"/>
  <c r="AK36" i="2"/>
  <c r="AK77" i="2"/>
  <c r="AE21" i="17"/>
  <c r="AD54" i="17"/>
  <c r="AD34" i="17"/>
  <c r="AF12" i="12"/>
  <c r="AE59" i="12"/>
  <c r="AE17" i="12"/>
  <c r="AF64" i="13"/>
  <c r="AQ64" i="13" s="1"/>
  <c r="AO64" i="13" s="1"/>
  <c r="AP64" i="13" s="1"/>
  <c r="AO30" i="13"/>
  <c r="AP30" i="13"/>
  <c r="AG23" i="8"/>
  <c r="AF49" i="8"/>
  <c r="AF66" i="11"/>
  <c r="AG32" i="11"/>
  <c r="AH10" i="15"/>
  <c r="AG57" i="15"/>
  <c r="AG51" i="7"/>
  <c r="AH82" i="7"/>
  <c r="AH15" i="11"/>
  <c r="AG65" i="11"/>
  <c r="AG21" i="15"/>
  <c r="AF54" i="15"/>
  <c r="AF34" i="15"/>
  <c r="AF56" i="8"/>
  <c r="AG92" i="8"/>
  <c r="AI21" i="12"/>
  <c r="AH54" i="12"/>
  <c r="AF64" i="11"/>
  <c r="AQ64" i="11" s="1"/>
  <c r="AO64" i="11" s="1"/>
  <c r="AP64" i="11" s="1"/>
  <c r="AP30" i="11"/>
  <c r="AO30" i="11"/>
  <c r="AE22" i="6"/>
  <c r="AD47" i="6"/>
  <c r="AL10" i="11"/>
  <c r="AK57" i="11"/>
  <c r="AL76" i="6"/>
  <c r="AG11" i="13"/>
  <c r="AF55" i="13"/>
  <c r="AF17" i="13"/>
  <c r="AD57" i="6"/>
  <c r="AE15" i="6"/>
  <c r="AD17" i="6"/>
  <c r="AI20" i="7"/>
  <c r="AH33" i="7"/>
  <c r="AH78" i="6"/>
  <c r="AE53" i="6"/>
  <c r="AF84" i="6"/>
  <c r="AF10" i="5"/>
  <c r="AE17" i="5"/>
  <c r="AE49" i="5"/>
  <c r="AF33" i="12"/>
  <c r="AE67" i="12"/>
  <c r="AG99" i="17"/>
  <c r="AO99" i="17" s="1"/>
  <c r="AP84" i="17"/>
  <c r="AP99" i="17" s="1"/>
  <c r="AO84" i="17"/>
  <c r="AG53" i="17"/>
  <c r="AH60" i="14"/>
  <c r="AI13" i="14"/>
  <c r="AD56" i="5"/>
  <c r="AE29" i="5"/>
  <c r="AD91" i="5"/>
  <c r="AE76" i="5"/>
  <c r="AE45" i="5" s="1"/>
  <c r="AD69" i="12"/>
  <c r="AD81" i="12" s="1"/>
  <c r="AJ15" i="13" l="1"/>
  <c r="AI65" i="13"/>
  <c r="AF13" i="7"/>
  <c r="AE17" i="7"/>
  <c r="AE52" i="7"/>
  <c r="AE61" i="7" s="1"/>
  <c r="AE73" i="7" s="1"/>
  <c r="AJ10" i="16"/>
  <c r="AI57" i="16"/>
  <c r="AJ88" i="7"/>
  <c r="AI57" i="7"/>
  <c r="AG21" i="4"/>
  <c r="AF45" i="4"/>
  <c r="AG47" i="8"/>
  <c r="AH21" i="8"/>
  <c r="AI11" i="5"/>
  <c r="AH50" i="5"/>
  <c r="AH13" i="13"/>
  <c r="AG60" i="13"/>
  <c r="AJ50" i="7"/>
  <c r="AK81" i="7"/>
  <c r="AF20" i="11"/>
  <c r="AE34" i="11"/>
  <c r="AE53" i="11"/>
  <c r="AJ27" i="15"/>
  <c r="AI62" i="15"/>
  <c r="AG12" i="12"/>
  <c r="AF59" i="12"/>
  <c r="AF17" i="12"/>
  <c r="AE48" i="4"/>
  <c r="AF11" i="4"/>
  <c r="AL57" i="11"/>
  <c r="AQ57" i="11" s="1"/>
  <c r="AO57" i="11" s="1"/>
  <c r="AP57" i="11" s="1"/>
  <c r="AP10" i="11"/>
  <c r="AO10" i="11"/>
  <c r="AI15" i="11"/>
  <c r="AH65" i="11"/>
  <c r="AF28" i="5"/>
  <c r="AE55" i="5"/>
  <c r="AJ14" i="5"/>
  <c r="AE55" i="14"/>
  <c r="AF11" i="14"/>
  <c r="AE17" i="14"/>
  <c r="AM59" i="11"/>
  <c r="AQ59" i="11" s="1"/>
  <c r="AO59" i="11" s="1"/>
  <c r="AP59" i="11" s="1"/>
  <c r="AO12" i="11"/>
  <c r="AP12" i="11"/>
  <c r="AH60" i="10"/>
  <c r="AI14" i="10"/>
  <c r="AO53" i="15"/>
  <c r="AF29" i="5"/>
  <c r="AE56" i="5"/>
  <c r="AI78" i="6"/>
  <c r="AH51" i="7"/>
  <c r="AI82" i="7"/>
  <c r="AG49" i="8"/>
  <c r="AH23" i="8"/>
  <c r="AE55" i="7"/>
  <c r="AF86" i="7"/>
  <c r="AJ32" i="9"/>
  <c r="AI65" i="9"/>
  <c r="AH33" i="14"/>
  <c r="AG67" i="14"/>
  <c r="AJ16" i="5"/>
  <c r="AK16" i="5" s="1"/>
  <c r="AL16" i="5" s="1"/>
  <c r="AM16" i="5" s="1"/>
  <c r="AI58" i="5"/>
  <c r="AQ58" i="5" s="1"/>
  <c r="AO58" i="5" s="1"/>
  <c r="AP58" i="5" s="1"/>
  <c r="BS35" i="2"/>
  <c r="D119" i="2" s="1"/>
  <c r="AI22" i="5"/>
  <c r="AH47" i="5"/>
  <c r="AF33" i="16"/>
  <c r="AE67" i="16"/>
  <c r="AD61" i="6"/>
  <c r="AD73" i="6" s="1"/>
  <c r="AI21" i="7"/>
  <c r="AK66" i="14"/>
  <c r="AL32" i="14"/>
  <c r="C118" i="2"/>
  <c r="F118" i="2" s="1"/>
  <c r="CC76" i="2"/>
  <c r="CB76" i="2" s="1"/>
  <c r="AG31" i="8"/>
  <c r="AF58" i="8"/>
  <c r="AE66" i="16"/>
  <c r="AF32" i="16"/>
  <c r="AG27" i="4"/>
  <c r="AF52" i="4"/>
  <c r="AE66" i="12"/>
  <c r="AF32" i="12"/>
  <c r="AE34" i="12"/>
  <c r="AF46" i="5"/>
  <c r="AG21" i="5"/>
  <c r="AQ53" i="12"/>
  <c r="AB37" i="2"/>
  <c r="CE36" i="2"/>
  <c r="AB78" i="2"/>
  <c r="AH20" i="9"/>
  <c r="AG52" i="9"/>
  <c r="AT38" i="2"/>
  <c r="AT79" i="2"/>
  <c r="AF34" i="8"/>
  <c r="AF76" i="5"/>
  <c r="AE91" i="5"/>
  <c r="AI10" i="17"/>
  <c r="AH57" i="17"/>
  <c r="AF20" i="6"/>
  <c r="AE45" i="6"/>
  <c r="AE33" i="6"/>
  <c r="AI16" i="7"/>
  <c r="AH58" i="7"/>
  <c r="AE54" i="14"/>
  <c r="AE69" i="14" s="1"/>
  <c r="AE81" i="14" s="1"/>
  <c r="AF21" i="14"/>
  <c r="AE34" i="14"/>
  <c r="AG30" i="17"/>
  <c r="AF64" i="17"/>
  <c r="AH11" i="8"/>
  <c r="AG48" i="8"/>
  <c r="AI33" i="17"/>
  <c r="AH67" i="17"/>
  <c r="AF68" i="9"/>
  <c r="AF80" i="9" s="1"/>
  <c r="AF22" i="6"/>
  <c r="AE47" i="6"/>
  <c r="AG56" i="8"/>
  <c r="AH92" i="8"/>
  <c r="AD69" i="17"/>
  <c r="AD81" i="17" s="1"/>
  <c r="AG33" i="15"/>
  <c r="AF67" i="15"/>
  <c r="AF21" i="11"/>
  <c r="AE54" i="11"/>
  <c r="AH62" i="17"/>
  <c r="AI27" i="17"/>
  <c r="AJ30" i="4"/>
  <c r="AI56" i="4"/>
  <c r="AP52" i="10"/>
  <c r="AG33" i="8"/>
  <c r="AG34" i="8" s="1"/>
  <c r="AF60" i="8"/>
  <c r="AF62" i="8" s="1"/>
  <c r="AF74" i="8" s="1"/>
  <c r="AF28" i="11"/>
  <c r="AE55" i="11"/>
  <c r="AF13" i="16"/>
  <c r="AE60" i="16"/>
  <c r="AE69" i="16" s="1"/>
  <c r="AE81" i="16" s="1"/>
  <c r="AE17" i="16"/>
  <c r="AJ16" i="8"/>
  <c r="AI59" i="8"/>
  <c r="AM66" i="13"/>
  <c r="AQ66" i="13" s="1"/>
  <c r="AO66" i="13" s="1"/>
  <c r="AP66" i="13" s="1"/>
  <c r="AP32" i="13"/>
  <c r="AO32" i="13"/>
  <c r="AG21" i="9"/>
  <c r="AG34" i="9" s="1"/>
  <c r="AF53" i="9"/>
  <c r="AF33" i="13"/>
  <c r="AE67" i="13"/>
  <c r="AI65" i="14"/>
  <c r="AJ15" i="14"/>
  <c r="AH33" i="11"/>
  <c r="AG67" i="11"/>
  <c r="AF28" i="4"/>
  <c r="AE53" i="4"/>
  <c r="AG56" i="9"/>
  <c r="AG17" i="9"/>
  <c r="AH10" i="9"/>
  <c r="AF54" i="6"/>
  <c r="AG85" i="6"/>
  <c r="AG46" i="8"/>
  <c r="AH20" i="8"/>
  <c r="AE69" i="12"/>
  <c r="AE81" i="12" s="1"/>
  <c r="AG99" i="16"/>
  <c r="AO99" i="16" s="1"/>
  <c r="AG53" i="16"/>
  <c r="AP84" i="16"/>
  <c r="AP99" i="16" s="1"/>
  <c r="AO84" i="16"/>
  <c r="AG13" i="10"/>
  <c r="AF59" i="10"/>
  <c r="AH31" i="9"/>
  <c r="AG64" i="9"/>
  <c r="AF26" i="5"/>
  <c r="AE53" i="5"/>
  <c r="BS77" i="2"/>
  <c r="BY77" i="2"/>
  <c r="BR77" i="2"/>
  <c r="BZ77" i="2"/>
  <c r="AH54" i="16"/>
  <c r="AI21" i="16"/>
  <c r="AG33" i="12"/>
  <c r="AF67" i="12"/>
  <c r="AO122" i="9"/>
  <c r="AI60" i="14"/>
  <c r="AJ13" i="14"/>
  <c r="AH11" i="13"/>
  <c r="AG55" i="13"/>
  <c r="AG17" i="13"/>
  <c r="AF21" i="17"/>
  <c r="AE54" i="17"/>
  <c r="AE34" i="17"/>
  <c r="AF24" i="5"/>
  <c r="AE51" i="5"/>
  <c r="AH21" i="10"/>
  <c r="AG53" i="10"/>
  <c r="AG34" i="10"/>
  <c r="AG11" i="9"/>
  <c r="AF54" i="9"/>
  <c r="AG32" i="6"/>
  <c r="AF59" i="6"/>
  <c r="AE53" i="7"/>
  <c r="AF84" i="7"/>
  <c r="AJ22" i="7"/>
  <c r="AF21" i="6"/>
  <c r="AE46" i="6"/>
  <c r="AD69" i="16"/>
  <c r="AD81" i="16" s="1"/>
  <c r="AW38" i="2"/>
  <c r="AW79" i="2"/>
  <c r="AG90" i="7"/>
  <c r="AF59" i="7"/>
  <c r="AF15" i="4"/>
  <c r="AE55" i="4"/>
  <c r="AE91" i="7"/>
  <c r="AF17" i="9"/>
  <c r="AD69" i="13"/>
  <c r="AD81" i="13" s="1"/>
  <c r="AG13" i="5"/>
  <c r="AF52" i="5"/>
  <c r="AF53" i="8"/>
  <c r="AG13" i="8"/>
  <c r="AH21" i="15"/>
  <c r="AG54" i="15"/>
  <c r="AG34" i="15"/>
  <c r="AH14" i="9"/>
  <c r="AG60" i="9"/>
  <c r="AH91" i="8"/>
  <c r="AG55" i="8"/>
  <c r="AJ12" i="13"/>
  <c r="AI59" i="13"/>
  <c r="AF50" i="8"/>
  <c r="AG86" i="8"/>
  <c r="AG11" i="15"/>
  <c r="AF55" i="15"/>
  <c r="AF20" i="4"/>
  <c r="AE44" i="4"/>
  <c r="AE31" i="4"/>
  <c r="AG99" i="11"/>
  <c r="AO84" i="11"/>
  <c r="AO99" i="11" s="1"/>
  <c r="AP84" i="11"/>
  <c r="AP99" i="11" s="1"/>
  <c r="AP122" i="11" s="1"/>
  <c r="AE55" i="6"/>
  <c r="AF86" i="6"/>
  <c r="AH57" i="12"/>
  <c r="AI10" i="12"/>
  <c r="AI54" i="12"/>
  <c r="AJ21" i="12"/>
  <c r="AG57" i="5"/>
  <c r="AH15" i="5"/>
  <c r="AN38" i="2"/>
  <c r="AN79" i="2"/>
  <c r="AJ20" i="7"/>
  <c r="AI33" i="7"/>
  <c r="AM76" i="6"/>
  <c r="AI10" i="15"/>
  <c r="AH57" i="15"/>
  <c r="AL49" i="7"/>
  <c r="AM80" i="7"/>
  <c r="AG64" i="10"/>
  <c r="AH31" i="10"/>
  <c r="AG83" i="6"/>
  <c r="AF52" i="6"/>
  <c r="AF91" i="6"/>
  <c r="AF97" i="8"/>
  <c r="AG49" i="4"/>
  <c r="AH12" i="4"/>
  <c r="AL13" i="11"/>
  <c r="AK60" i="11"/>
  <c r="AF56" i="6"/>
  <c r="AG87" i="6"/>
  <c r="AI48" i="7"/>
  <c r="AJ23" i="7"/>
  <c r="AG30" i="16"/>
  <c r="AF64" i="16"/>
  <c r="AG59" i="9"/>
  <c r="AH13" i="9"/>
  <c r="AF13" i="4"/>
  <c r="AE50" i="4"/>
  <c r="AI63" i="10"/>
  <c r="AJ30" i="10"/>
  <c r="AL32" i="10"/>
  <c r="AK65" i="10"/>
  <c r="AF32" i="5"/>
  <c r="AE59" i="5"/>
  <c r="AH33" i="9"/>
  <c r="AG66" i="9"/>
  <c r="AF79" i="5"/>
  <c r="AE48" i="5"/>
  <c r="AE61" i="5" s="1"/>
  <c r="AE73" i="5" s="1"/>
  <c r="AG88" i="8"/>
  <c r="AF52" i="8"/>
  <c r="AH13" i="12"/>
  <c r="AG60" i="12"/>
  <c r="AG78" i="7"/>
  <c r="AF47" i="7"/>
  <c r="AG99" i="14"/>
  <c r="AO99" i="14" s="1"/>
  <c r="AG53" i="14"/>
  <c r="AO84" i="14"/>
  <c r="AP84" i="14"/>
  <c r="AP99" i="14" s="1"/>
  <c r="AG76" i="7"/>
  <c r="AF91" i="7"/>
  <c r="AF45" i="7"/>
  <c r="AF21" i="13"/>
  <c r="AE54" i="13"/>
  <c r="AE69" i="13" s="1"/>
  <c r="AE81" i="13" s="1"/>
  <c r="AE34" i="13"/>
  <c r="AG20" i="5"/>
  <c r="AF45" i="5"/>
  <c r="AF54" i="7"/>
  <c r="AG85" i="7"/>
  <c r="AF10" i="10"/>
  <c r="AE56" i="10"/>
  <c r="AE17" i="10"/>
  <c r="AG84" i="6"/>
  <c r="AF53" i="6"/>
  <c r="AE57" i="6"/>
  <c r="AF15" i="6"/>
  <c r="AE17" i="6"/>
  <c r="AH32" i="11"/>
  <c r="AG66" i="11"/>
  <c r="AJ15" i="8"/>
  <c r="AG56" i="7"/>
  <c r="AH87" i="7"/>
  <c r="AI66" i="10"/>
  <c r="AJ33" i="10"/>
  <c r="AK10" i="13"/>
  <c r="AJ57" i="13"/>
  <c r="AF47" i="4"/>
  <c r="AG10" i="4"/>
  <c r="CC36" i="2"/>
  <c r="CF36" i="2" s="1"/>
  <c r="BR36" i="2"/>
  <c r="CB36" i="2"/>
  <c r="CD36" i="2" s="1"/>
  <c r="Y37" i="2"/>
  <c r="AG13" i="17"/>
  <c r="AF60" i="17"/>
  <c r="AF17" i="17"/>
  <c r="AD58" i="4"/>
  <c r="AD70" i="4" s="1"/>
  <c r="AF16" i="6"/>
  <c r="AE58" i="6"/>
  <c r="AD69" i="14"/>
  <c r="AD81" i="14" s="1"/>
  <c r="AE16" i="4"/>
  <c r="AQ53" i="17"/>
  <c r="AF17" i="5"/>
  <c r="AG10" i="5"/>
  <c r="AF49" i="5"/>
  <c r="AK37" i="2"/>
  <c r="AK78" i="2"/>
  <c r="AG14" i="4"/>
  <c r="AF54" i="4"/>
  <c r="AH11" i="11"/>
  <c r="AG55" i="11"/>
  <c r="AG17" i="11"/>
  <c r="BC40" i="2"/>
  <c r="BC81" i="2"/>
  <c r="AH82" i="8"/>
  <c r="AG97" i="8"/>
  <c r="AG15" i="12"/>
  <c r="AF65" i="12"/>
  <c r="AG54" i="8"/>
  <c r="AH90" i="8"/>
  <c r="AE54" i="10"/>
  <c r="AE68" i="10" s="1"/>
  <c r="AE80" i="10" s="1"/>
  <c r="AF11" i="10"/>
  <c r="AG57" i="8"/>
  <c r="AH93" i="8"/>
  <c r="AG27" i="16"/>
  <c r="AF62" i="16"/>
  <c r="AF34" i="16"/>
  <c r="AF32" i="17"/>
  <c r="AE66" i="17"/>
  <c r="AH12" i="5"/>
  <c r="AJ32" i="7"/>
  <c r="AG77" i="7"/>
  <c r="AF46" i="7"/>
  <c r="AF13" i="15"/>
  <c r="AE60" i="15"/>
  <c r="AE69" i="15" s="1"/>
  <c r="AE81" i="15" s="1"/>
  <c r="AI57" i="14"/>
  <c r="AJ10" i="14"/>
  <c r="AF27" i="5"/>
  <c r="AE54" i="5"/>
  <c r="AE33" i="5"/>
  <c r="AD69" i="11"/>
  <c r="AD81" i="11" s="1"/>
  <c r="AK33" i="10" l="1"/>
  <c r="AJ66" i="10"/>
  <c r="AO76" i="6"/>
  <c r="AP76" i="6"/>
  <c r="AG11" i="4"/>
  <c r="AF48" i="4"/>
  <c r="AH11" i="15"/>
  <c r="AG55" i="15"/>
  <c r="AI14" i="9"/>
  <c r="AH60" i="9"/>
  <c r="AH49" i="8"/>
  <c r="AI23" i="8"/>
  <c r="AG27" i="5"/>
  <c r="AF54" i="5"/>
  <c r="AH27" i="16"/>
  <c r="AG62" i="16"/>
  <c r="AI11" i="11"/>
  <c r="AH55" i="11"/>
  <c r="AH17" i="11"/>
  <c r="AF16" i="4"/>
  <c r="AH56" i="7"/>
  <c r="AI87" i="7"/>
  <c r="AH76" i="7"/>
  <c r="AG91" i="7"/>
  <c r="AG45" i="7"/>
  <c r="AI13" i="12"/>
  <c r="AH60" i="12"/>
  <c r="AG32" i="5"/>
  <c r="AF59" i="5"/>
  <c r="AM13" i="11"/>
  <c r="AL60" i="11"/>
  <c r="AK21" i="12"/>
  <c r="AJ54" i="12"/>
  <c r="AO122" i="11"/>
  <c r="AG50" i="8"/>
  <c r="AH86" i="8"/>
  <c r="AH32" i="6"/>
  <c r="AG59" i="6"/>
  <c r="AI31" i="9"/>
  <c r="AH64" i="9"/>
  <c r="AJ59" i="8"/>
  <c r="AK16" i="8"/>
  <c r="AF54" i="14"/>
  <c r="AG21" i="14"/>
  <c r="AF34" i="14"/>
  <c r="AG68" i="9"/>
  <c r="AG80" i="9" s="1"/>
  <c r="AH21" i="5"/>
  <c r="AG46" i="5"/>
  <c r="AJ21" i="7"/>
  <c r="AP16" i="5"/>
  <c r="AO16" i="5"/>
  <c r="AI65" i="11"/>
  <c r="AJ15" i="11"/>
  <c r="AK50" i="7"/>
  <c r="AL81" i="7"/>
  <c r="AH54" i="8"/>
  <c r="AI90" i="8"/>
  <c r="AG16" i="6"/>
  <c r="AF58" i="6"/>
  <c r="AG54" i="7"/>
  <c r="AH85" i="7"/>
  <c r="AI33" i="9"/>
  <c r="AH66" i="9"/>
  <c r="AG52" i="6"/>
  <c r="AH83" i="6"/>
  <c r="AK13" i="14"/>
  <c r="AJ60" i="14"/>
  <c r="AF47" i="6"/>
  <c r="AG22" i="6"/>
  <c r="AH27" i="4"/>
  <c r="AG52" i="4"/>
  <c r="AH10" i="5"/>
  <c r="AG49" i="5"/>
  <c r="AG17" i="5"/>
  <c r="AG15" i="6"/>
  <c r="AF17" i="6"/>
  <c r="AF57" i="6"/>
  <c r="AH59" i="9"/>
  <c r="AI13" i="9"/>
  <c r="AG21" i="11"/>
  <c r="AF54" i="11"/>
  <c r="AO53" i="17"/>
  <c r="AI12" i="4"/>
  <c r="AH49" i="4"/>
  <c r="AM49" i="7"/>
  <c r="AP80" i="7"/>
  <c r="AO80" i="7"/>
  <c r="AJ33" i="7"/>
  <c r="AK20" i="7"/>
  <c r="AE69" i="17"/>
  <c r="AE81" i="17" s="1"/>
  <c r="AI20" i="8"/>
  <c r="AH46" i="8"/>
  <c r="AF67" i="13"/>
  <c r="AG33" i="13"/>
  <c r="AH33" i="15"/>
  <c r="AG67" i="15"/>
  <c r="AI67" i="17"/>
  <c r="AJ33" i="17"/>
  <c r="AI57" i="17"/>
  <c r="AJ10" i="17"/>
  <c r="AH52" i="9"/>
  <c r="AI20" i="9"/>
  <c r="AI51" i="7"/>
  <c r="AJ82" i="7"/>
  <c r="AP53" i="15"/>
  <c r="AF55" i="14"/>
  <c r="AG11" i="14"/>
  <c r="AF17" i="14"/>
  <c r="AH21" i="4"/>
  <c r="AG45" i="4"/>
  <c r="AG13" i="7"/>
  <c r="AF17" i="7"/>
  <c r="AF52" i="7"/>
  <c r="AF61" i="7" s="1"/>
  <c r="AF73" i="7" s="1"/>
  <c r="AH78" i="7"/>
  <c r="AG47" i="7"/>
  <c r="AG52" i="5"/>
  <c r="AH13" i="5"/>
  <c r="AI54" i="16"/>
  <c r="AJ21" i="16"/>
  <c r="AJ65" i="14"/>
  <c r="AQ65" i="14" s="1"/>
  <c r="AO65" i="14" s="1"/>
  <c r="AP65" i="14" s="1"/>
  <c r="AP15" i="14"/>
  <c r="AO15" i="14"/>
  <c r="AF33" i="6"/>
  <c r="AF45" i="6"/>
  <c r="AG20" i="6"/>
  <c r="AG28" i="5"/>
  <c r="AF55" i="5"/>
  <c r="AI31" i="10"/>
  <c r="AH64" i="10"/>
  <c r="AW39" i="2"/>
  <c r="AW80" i="2"/>
  <c r="AT80" i="2"/>
  <c r="AT39" i="2"/>
  <c r="AG32" i="16"/>
  <c r="AF66" i="16"/>
  <c r="AG20" i="11"/>
  <c r="AF34" i="11"/>
  <c r="AF53" i="11"/>
  <c r="AH57" i="8"/>
  <c r="AI93" i="8"/>
  <c r="AH84" i="6"/>
  <c r="AG53" i="6"/>
  <c r="AH20" i="5"/>
  <c r="AH88" i="8"/>
  <c r="AG52" i="8"/>
  <c r="AG62" i="8" s="1"/>
  <c r="AG74" i="8" s="1"/>
  <c r="AH30" i="16"/>
  <c r="AG64" i="16"/>
  <c r="AH34" i="15"/>
  <c r="AI21" i="15"/>
  <c r="AH54" i="15"/>
  <c r="AF46" i="6"/>
  <c r="AG21" i="6"/>
  <c r="AH11" i="9"/>
  <c r="AG54" i="9"/>
  <c r="AG21" i="17"/>
  <c r="AF54" i="17"/>
  <c r="AF34" i="17"/>
  <c r="C119" i="2"/>
  <c r="F119" i="2" s="1"/>
  <c r="CC77" i="2"/>
  <c r="CB77" i="2" s="1"/>
  <c r="AH13" i="10"/>
  <c r="AG59" i="10"/>
  <c r="AH31" i="8"/>
  <c r="AG58" i="8"/>
  <c r="AH67" i="14"/>
  <c r="AI33" i="14"/>
  <c r="AH12" i="12"/>
  <c r="AG59" i="12"/>
  <c r="AG17" i="12"/>
  <c r="AG64" i="17"/>
  <c r="AH30" i="17"/>
  <c r="AG29" i="5"/>
  <c r="AF56" i="5"/>
  <c r="AI21" i="8"/>
  <c r="AH47" i="8"/>
  <c r="AH77" i="7"/>
  <c r="AG46" i="7"/>
  <c r="AG24" i="5"/>
  <c r="AF51" i="5"/>
  <c r="AH33" i="8"/>
  <c r="AG60" i="8"/>
  <c r="AK32" i="7"/>
  <c r="AH15" i="12"/>
  <c r="AG65" i="12"/>
  <c r="AG47" i="4"/>
  <c r="AH10" i="4"/>
  <c r="AF33" i="5"/>
  <c r="AK10" i="14"/>
  <c r="AJ57" i="14"/>
  <c r="AG54" i="4"/>
  <c r="AH14" i="4"/>
  <c r="AH13" i="17"/>
  <c r="AG60" i="17"/>
  <c r="AG17" i="17"/>
  <c r="AM32" i="10"/>
  <c r="AL65" i="10"/>
  <c r="AI12" i="5"/>
  <c r="AF54" i="10"/>
  <c r="AG11" i="10"/>
  <c r="AH97" i="8"/>
  <c r="AI82" i="8"/>
  <c r="Y38" i="2"/>
  <c r="CB37" i="2"/>
  <c r="CD37" i="2" s="1"/>
  <c r="CC37" i="2"/>
  <c r="BR37" i="2"/>
  <c r="BS37" i="2"/>
  <c r="AK15" i="8"/>
  <c r="AQ53" i="14"/>
  <c r="AK30" i="10"/>
  <c r="AJ63" i="10"/>
  <c r="AK23" i="7"/>
  <c r="AJ48" i="7"/>
  <c r="AI57" i="12"/>
  <c r="AJ10" i="12"/>
  <c r="AE58" i="4"/>
  <c r="AE70" i="4" s="1"/>
  <c r="AK12" i="13"/>
  <c r="AJ59" i="13"/>
  <c r="AG53" i="8"/>
  <c r="AH13" i="8"/>
  <c r="AF55" i="4"/>
  <c r="AG15" i="4"/>
  <c r="AG16" i="4" s="1"/>
  <c r="AG54" i="6"/>
  <c r="AH85" i="6"/>
  <c r="AF53" i="4"/>
  <c r="AG28" i="4"/>
  <c r="AG53" i="9"/>
  <c r="AH21" i="9"/>
  <c r="AF60" i="16"/>
  <c r="AG13" i="16"/>
  <c r="AF17" i="16"/>
  <c r="AK30" i="4"/>
  <c r="AJ56" i="4"/>
  <c r="AH56" i="8"/>
  <c r="AI92" i="8"/>
  <c r="AG17" i="8"/>
  <c r="AJ16" i="7"/>
  <c r="AI58" i="7"/>
  <c r="BR78" i="2"/>
  <c r="BS78" i="2"/>
  <c r="BY78" i="2"/>
  <c r="BZ78" i="2"/>
  <c r="AF66" i="12"/>
  <c r="AF69" i="12" s="1"/>
  <c r="AF81" i="12" s="1"/>
  <c r="AG32" i="12"/>
  <c r="AF34" i="12"/>
  <c r="AG33" i="16"/>
  <c r="AF67" i="16"/>
  <c r="AJ14" i="10"/>
  <c r="AI60" i="10"/>
  <c r="AI13" i="13"/>
  <c r="AH60" i="13"/>
  <c r="AK88" i="7"/>
  <c r="AJ57" i="7"/>
  <c r="AJ65" i="13"/>
  <c r="AQ65" i="13" s="1"/>
  <c r="AO65" i="13" s="1"/>
  <c r="AP65" i="13" s="1"/>
  <c r="AP15" i="13"/>
  <c r="AO15" i="13"/>
  <c r="AK38" i="2"/>
  <c r="AK79" i="2"/>
  <c r="AG79" i="5"/>
  <c r="AF48" i="5"/>
  <c r="AF61" i="5" s="1"/>
  <c r="AF73" i="5" s="1"/>
  <c r="AN39" i="2"/>
  <c r="AN80" i="2"/>
  <c r="AG20" i="4"/>
  <c r="AF44" i="4"/>
  <c r="AF31" i="4"/>
  <c r="AK22" i="7"/>
  <c r="AL22" i="7" s="1"/>
  <c r="AM22" i="7" s="1"/>
  <c r="AH33" i="12"/>
  <c r="AG67" i="12"/>
  <c r="AJ27" i="17"/>
  <c r="AI62" i="17"/>
  <c r="AI11" i="8"/>
  <c r="AH48" i="8"/>
  <c r="AH17" i="8"/>
  <c r="AG76" i="5"/>
  <c r="AF91" i="5"/>
  <c r="AK32" i="9"/>
  <c r="AJ65" i="9"/>
  <c r="AJ78" i="6"/>
  <c r="AK14" i="5"/>
  <c r="AL14" i="5" s="1"/>
  <c r="AM14" i="5" s="1"/>
  <c r="AK27" i="15"/>
  <c r="AJ62" i="15"/>
  <c r="AG13" i="4"/>
  <c r="AF50" i="4"/>
  <c r="AG26" i="5"/>
  <c r="AF53" i="5"/>
  <c r="AO53" i="12"/>
  <c r="AK10" i="16"/>
  <c r="AJ57" i="16"/>
  <c r="AG13" i="15"/>
  <c r="AG17" i="15" s="1"/>
  <c r="AF60" i="15"/>
  <c r="AF69" i="15" s="1"/>
  <c r="AF81" i="15" s="1"/>
  <c r="AG32" i="17"/>
  <c r="AF66" i="17"/>
  <c r="BC41" i="2"/>
  <c r="BC82" i="2"/>
  <c r="BS36" i="2"/>
  <c r="D120" i="2" s="1"/>
  <c r="AL10" i="13"/>
  <c r="AK57" i="13"/>
  <c r="AH66" i="11"/>
  <c r="AI32" i="11"/>
  <c r="AG10" i="10"/>
  <c r="AF17" i="10"/>
  <c r="AF56" i="10"/>
  <c r="AF54" i="13"/>
  <c r="AF69" i="13" s="1"/>
  <c r="AF81" i="13" s="1"/>
  <c r="AG21" i="13"/>
  <c r="AF34" i="13"/>
  <c r="AG56" i="6"/>
  <c r="AH87" i="6"/>
  <c r="AJ10" i="15"/>
  <c r="AI57" i="15"/>
  <c r="AI15" i="5"/>
  <c r="AH57" i="5"/>
  <c r="AG86" i="6"/>
  <c r="AG91" i="6" s="1"/>
  <c r="AF55" i="6"/>
  <c r="AF17" i="15"/>
  <c r="AI91" i="8"/>
  <c r="AH55" i="8"/>
  <c r="AH90" i="7"/>
  <c r="AG59" i="7"/>
  <c r="AF53" i="7"/>
  <c r="AG84" i="7"/>
  <c r="AH53" i="10"/>
  <c r="AI21" i="10"/>
  <c r="AH34" i="10"/>
  <c r="AI11" i="13"/>
  <c r="AH55" i="13"/>
  <c r="AH17" i="13"/>
  <c r="AQ53" i="16"/>
  <c r="AH56" i="9"/>
  <c r="AH17" i="9"/>
  <c r="AI10" i="9"/>
  <c r="AI33" i="11"/>
  <c r="AH67" i="11"/>
  <c r="AO28" i="11"/>
  <c r="AP28" i="11"/>
  <c r="AF55" i="11"/>
  <c r="AE61" i="6"/>
  <c r="AE73" i="6" s="1"/>
  <c r="AB38" i="2"/>
  <c r="CE37" i="2"/>
  <c r="AB79" i="2"/>
  <c r="AL66" i="14"/>
  <c r="AM32" i="14"/>
  <c r="AI47" i="5"/>
  <c r="AJ22" i="5"/>
  <c r="AF55" i="7"/>
  <c r="AG86" i="7"/>
  <c r="AE69" i="11"/>
  <c r="AE81" i="11" s="1"/>
  <c r="AJ11" i="5"/>
  <c r="AI50" i="5"/>
  <c r="AJ57" i="15" l="1"/>
  <c r="AK10" i="15"/>
  <c r="AG91" i="5"/>
  <c r="AH76" i="5"/>
  <c r="AH45" i="5"/>
  <c r="AI20" i="5"/>
  <c r="AJ31" i="10"/>
  <c r="AI64" i="10"/>
  <c r="AJ12" i="4"/>
  <c r="AI49" i="4"/>
  <c r="AH54" i="7"/>
  <c r="AI85" i="7"/>
  <c r="AG55" i="7"/>
  <c r="AH86" i="7"/>
  <c r="AJ32" i="11"/>
  <c r="AI66" i="11"/>
  <c r="AJ57" i="12"/>
  <c r="AK10" i="12"/>
  <c r="AG45" i="5"/>
  <c r="AJ57" i="17"/>
  <c r="AK10" i="17"/>
  <c r="AG67" i="13"/>
  <c r="AH33" i="13"/>
  <c r="AG57" i="6"/>
  <c r="AG17" i="6"/>
  <c r="AH15" i="6"/>
  <c r="AG66" i="17"/>
  <c r="AH32" i="17"/>
  <c r="AP14" i="5"/>
  <c r="AO14" i="5"/>
  <c r="AL88" i="7"/>
  <c r="AK57" i="7"/>
  <c r="AG66" i="12"/>
  <c r="AH32" i="12"/>
  <c r="AG34" i="12"/>
  <c r="AJ58" i="7"/>
  <c r="AK16" i="7"/>
  <c r="AF69" i="16"/>
  <c r="AF81" i="16" s="1"/>
  <c r="AL15" i="8"/>
  <c r="AG54" i="10"/>
  <c r="AG68" i="10" s="1"/>
  <c r="AG80" i="10" s="1"/>
  <c r="AH11" i="10"/>
  <c r="AI13" i="17"/>
  <c r="AH60" i="17"/>
  <c r="AH17" i="17"/>
  <c r="AI10" i="4"/>
  <c r="AH16" i="4"/>
  <c r="AH47" i="4"/>
  <c r="AH64" i="17"/>
  <c r="AI30" i="17"/>
  <c r="AF69" i="17"/>
  <c r="AF81" i="17" s="1"/>
  <c r="AH32" i="16"/>
  <c r="AG66" i="16"/>
  <c r="AH28" i="5"/>
  <c r="AG55" i="5"/>
  <c r="AJ54" i="16"/>
  <c r="AK21" i="16"/>
  <c r="AH13" i="7"/>
  <c r="AG17" i="7"/>
  <c r="AG52" i="7"/>
  <c r="AL13" i="14"/>
  <c r="AK60" i="14"/>
  <c r="AH21" i="14"/>
  <c r="AG54" i="14"/>
  <c r="AG34" i="14"/>
  <c r="AH50" i="8"/>
  <c r="AH62" i="8" s="1"/>
  <c r="AH74" i="8" s="1"/>
  <c r="AI86" i="8"/>
  <c r="AM60" i="11"/>
  <c r="AQ60" i="11" s="1"/>
  <c r="AO60" i="11" s="1"/>
  <c r="AP60" i="11" s="1"/>
  <c r="AP13" i="11"/>
  <c r="AO13" i="11"/>
  <c r="AJ14" i="9"/>
  <c r="AI60" i="9"/>
  <c r="AF68" i="10"/>
  <c r="AF80" i="10" s="1"/>
  <c r="AH54" i="4"/>
  <c r="AI14" i="4"/>
  <c r="AH24" i="5"/>
  <c r="AG51" i="5"/>
  <c r="AI31" i="8"/>
  <c r="AH58" i="8"/>
  <c r="AH21" i="17"/>
  <c r="AG54" i="17"/>
  <c r="AG34" i="17"/>
  <c r="AH53" i="6"/>
  <c r="AI84" i="6"/>
  <c r="AT40" i="2"/>
  <c r="AT81" i="2"/>
  <c r="AH20" i="6"/>
  <c r="AG33" i="6"/>
  <c r="AG45" i="6"/>
  <c r="AH34" i="8"/>
  <c r="AG58" i="6"/>
  <c r="AH16" i="6"/>
  <c r="AF69" i="14"/>
  <c r="AF81" i="14" s="1"/>
  <c r="AI56" i="7"/>
  <c r="AJ87" i="7"/>
  <c r="AH62" i="16"/>
  <c r="AI27" i="16"/>
  <c r="AH34" i="16"/>
  <c r="AJ91" i="8"/>
  <c r="AI55" i="8"/>
  <c r="AG17" i="10"/>
  <c r="AH10" i="10"/>
  <c r="AG56" i="10"/>
  <c r="BC42" i="2"/>
  <c r="BC83" i="2"/>
  <c r="AL27" i="15"/>
  <c r="AK62" i="15"/>
  <c r="AH33" i="16"/>
  <c r="AG67" i="16"/>
  <c r="AG55" i="14"/>
  <c r="AH11" i="14"/>
  <c r="AG17" i="14"/>
  <c r="AJ21" i="10"/>
  <c r="AI53" i="10"/>
  <c r="AI34" i="10"/>
  <c r="AH79" i="5"/>
  <c r="AG48" i="5"/>
  <c r="AG60" i="16"/>
  <c r="AG69" i="16" s="1"/>
  <c r="AG81" i="16" s="1"/>
  <c r="AH13" i="16"/>
  <c r="AG17" i="16"/>
  <c r="AH29" i="5"/>
  <c r="AG56" i="5"/>
  <c r="AJ21" i="15"/>
  <c r="AI54" i="15"/>
  <c r="AL20" i="7"/>
  <c r="AG34" i="16"/>
  <c r="AJ47" i="5"/>
  <c r="AQ47" i="5" s="1"/>
  <c r="AO47" i="5" s="1"/>
  <c r="AP47" i="5" s="1"/>
  <c r="AK22" i="5"/>
  <c r="AL22" i="5" s="1"/>
  <c r="AM22" i="5" s="1"/>
  <c r="AG53" i="7"/>
  <c r="AG61" i="7" s="1"/>
  <c r="AG73" i="7" s="1"/>
  <c r="AH84" i="7"/>
  <c r="AH86" i="6"/>
  <c r="AG55" i="6"/>
  <c r="AH26" i="5"/>
  <c r="AG53" i="5"/>
  <c r="AI17" i="8"/>
  <c r="AI48" i="8"/>
  <c r="AJ11" i="8"/>
  <c r="AH53" i="9"/>
  <c r="AH68" i="9" s="1"/>
  <c r="AH80" i="9" s="1"/>
  <c r="AI21" i="9"/>
  <c r="AH53" i="8"/>
  <c r="AI13" i="8"/>
  <c r="AH21" i="13"/>
  <c r="AG54" i="13"/>
  <c r="AG69" i="13" s="1"/>
  <c r="AG81" i="13" s="1"/>
  <c r="AG34" i="13"/>
  <c r="AH13" i="15"/>
  <c r="AH17" i="15" s="1"/>
  <c r="AG60" i="15"/>
  <c r="AG69" i="15" s="1"/>
  <c r="AG81" i="15" s="1"/>
  <c r="AK78" i="6"/>
  <c r="AF58" i="4"/>
  <c r="AF70" i="4" s="1"/>
  <c r="AK39" i="2"/>
  <c r="AK80" i="2"/>
  <c r="AJ13" i="13"/>
  <c r="AI60" i="13"/>
  <c r="AI56" i="8"/>
  <c r="AJ92" i="8"/>
  <c r="AL23" i="7"/>
  <c r="AK48" i="7"/>
  <c r="AI30" i="16"/>
  <c r="AH64" i="16"/>
  <c r="AI57" i="8"/>
  <c r="AJ93" i="8"/>
  <c r="AF61" i="6"/>
  <c r="AF73" i="6" s="1"/>
  <c r="AI13" i="5"/>
  <c r="AH52" i="5"/>
  <c r="AH45" i="4"/>
  <c r="AI21" i="4"/>
  <c r="AJ51" i="7"/>
  <c r="AK82" i="7"/>
  <c r="AJ67" i="17"/>
  <c r="AK33" i="17"/>
  <c r="AG54" i="11"/>
  <c r="AH21" i="11"/>
  <c r="AI10" i="5"/>
  <c r="AH49" i="5"/>
  <c r="AH17" i="5"/>
  <c r="AI83" i="6"/>
  <c r="AH52" i="6"/>
  <c r="AH91" i="6"/>
  <c r="AJ90" i="8"/>
  <c r="AI54" i="8"/>
  <c r="AK59" i="8"/>
  <c r="AL16" i="8"/>
  <c r="AH32" i="5"/>
  <c r="AG59" i="5"/>
  <c r="AJ10" i="9"/>
  <c r="AI56" i="9"/>
  <c r="AG34" i="11"/>
  <c r="AG53" i="11"/>
  <c r="AG69" i="11" s="1"/>
  <c r="AG81" i="11" s="1"/>
  <c r="AH20" i="11"/>
  <c r="AJ65" i="11"/>
  <c r="AQ65" i="11" s="1"/>
  <c r="AO65" i="11" s="1"/>
  <c r="AP65" i="11" s="1"/>
  <c r="AO15" i="11"/>
  <c r="AP15" i="11"/>
  <c r="AJ11" i="11"/>
  <c r="AI55" i="11"/>
  <c r="AI17" i="11"/>
  <c r="AI87" i="6"/>
  <c r="AH56" i="6"/>
  <c r="AP22" i="7"/>
  <c r="AO22" i="7"/>
  <c r="AG55" i="4"/>
  <c r="AH15" i="4"/>
  <c r="AP53" i="17"/>
  <c r="AI32" i="6"/>
  <c r="AH59" i="6"/>
  <c r="AI76" i="7"/>
  <c r="AH91" i="7"/>
  <c r="AH45" i="7"/>
  <c r="AO53" i="16"/>
  <c r="AM66" i="14"/>
  <c r="AP32" i="14"/>
  <c r="AO32" i="14"/>
  <c r="AJ15" i="5"/>
  <c r="AI57" i="5"/>
  <c r="AL57" i="13"/>
  <c r="AQ57" i="13" s="1"/>
  <c r="AO57" i="13" s="1"/>
  <c r="AP57" i="13" s="1"/>
  <c r="AO10" i="13"/>
  <c r="AP10" i="13"/>
  <c r="AH13" i="4"/>
  <c r="AG50" i="4"/>
  <c r="AK27" i="17"/>
  <c r="AJ62" i="17"/>
  <c r="AG44" i="4"/>
  <c r="AH20" i="4"/>
  <c r="AG31" i="4"/>
  <c r="AG53" i="4"/>
  <c r="AH28" i="4"/>
  <c r="CF37" i="2"/>
  <c r="AJ12" i="5"/>
  <c r="AI15" i="12"/>
  <c r="AH65" i="12"/>
  <c r="AI77" i="7"/>
  <c r="AH46" i="7"/>
  <c r="AG69" i="12"/>
  <c r="AG81" i="12" s="1"/>
  <c r="AH54" i="9"/>
  <c r="AI11" i="9"/>
  <c r="AI17" i="9" s="1"/>
  <c r="AJ20" i="8"/>
  <c r="AI46" i="8"/>
  <c r="AI59" i="9"/>
  <c r="AJ13" i="9"/>
  <c r="AK21" i="7"/>
  <c r="AL21" i="7" s="1"/>
  <c r="AM21" i="7" s="1"/>
  <c r="AH27" i="5"/>
  <c r="AH33" i="5" s="1"/>
  <c r="AG54" i="5"/>
  <c r="AI11" i="15"/>
  <c r="AH55" i="15"/>
  <c r="AL33" i="10"/>
  <c r="AK66" i="10"/>
  <c r="F120" i="2"/>
  <c r="AL32" i="9"/>
  <c r="AK65" i="9"/>
  <c r="AK14" i="10"/>
  <c r="AJ60" i="10"/>
  <c r="C120" i="2"/>
  <c r="CC78" i="2"/>
  <c r="CB78" i="2" s="1"/>
  <c r="AL12" i="13"/>
  <c r="AK59" i="13"/>
  <c r="AL30" i="10"/>
  <c r="AK63" i="10"/>
  <c r="AL10" i="14"/>
  <c r="AK57" i="14"/>
  <c r="AI12" i="12"/>
  <c r="AH17" i="12"/>
  <c r="AH59" i="10"/>
  <c r="AI13" i="10"/>
  <c r="AH21" i="6"/>
  <c r="AG46" i="6"/>
  <c r="AH52" i="8"/>
  <c r="AI88" i="8"/>
  <c r="AI97" i="8" s="1"/>
  <c r="AF69" i="11"/>
  <c r="AF81" i="11" s="1"/>
  <c r="AW40" i="2"/>
  <c r="AW81" i="2"/>
  <c r="AI52" i="9"/>
  <c r="AI34" i="9"/>
  <c r="AJ20" i="9"/>
  <c r="AQ49" i="7"/>
  <c r="AO49" i="7" s="1"/>
  <c r="AP49" i="7" s="1"/>
  <c r="AH52" i="4"/>
  <c r="AI27" i="4"/>
  <c r="AL50" i="7"/>
  <c r="AM81" i="7"/>
  <c r="AJ13" i="12"/>
  <c r="AI60" i="12"/>
  <c r="AI49" i="8"/>
  <c r="AJ23" i="8"/>
  <c r="AJ82" i="8"/>
  <c r="AI67" i="14"/>
  <c r="AJ33" i="14"/>
  <c r="AL21" i="12"/>
  <c r="CE38" i="2"/>
  <c r="AB39" i="2"/>
  <c r="AB80" i="2"/>
  <c r="AP53" i="12"/>
  <c r="AH60" i="8"/>
  <c r="AI33" i="8"/>
  <c r="AI34" i="8" s="1"/>
  <c r="AI90" i="7"/>
  <c r="AH59" i="7"/>
  <c r="AJ50" i="5"/>
  <c r="AQ50" i="5" s="1"/>
  <c r="AO50" i="5" s="1"/>
  <c r="AP50" i="5" s="1"/>
  <c r="AP11" i="5"/>
  <c r="AO11" i="5"/>
  <c r="BR79" i="2"/>
  <c r="BY79" i="2"/>
  <c r="BS79" i="2"/>
  <c r="D121" i="2" s="1"/>
  <c r="BZ79" i="2"/>
  <c r="AJ33" i="11"/>
  <c r="AI67" i="11"/>
  <c r="AJ11" i="13"/>
  <c r="AI55" i="13"/>
  <c r="AI17" i="13"/>
  <c r="AK57" i="16"/>
  <c r="AL10" i="16"/>
  <c r="AI33" i="12"/>
  <c r="AH67" i="12"/>
  <c r="AH69" i="12" s="1"/>
  <c r="AH81" i="12" s="1"/>
  <c r="AN40" i="2"/>
  <c r="AN81" i="2"/>
  <c r="AL30" i="4"/>
  <c r="AK56" i="4"/>
  <c r="AI85" i="6"/>
  <c r="AH54" i="6"/>
  <c r="AO53" i="14"/>
  <c r="BR38" i="2"/>
  <c r="BS38" i="2"/>
  <c r="Y39" i="2"/>
  <c r="CB38" i="2"/>
  <c r="CD38" i="2" s="1"/>
  <c r="CC38" i="2"/>
  <c r="AM65" i="10"/>
  <c r="AQ65" i="10" s="1"/>
  <c r="AO65" i="10" s="1"/>
  <c r="AP65" i="10" s="1"/>
  <c r="AP32" i="10"/>
  <c r="AO32" i="10"/>
  <c r="AL32" i="7"/>
  <c r="AI47" i="8"/>
  <c r="AJ21" i="8"/>
  <c r="AG33" i="5"/>
  <c r="AI78" i="7"/>
  <c r="AH47" i="7"/>
  <c r="AH34" i="9"/>
  <c r="AI33" i="15"/>
  <c r="AH67" i="15"/>
  <c r="AH22" i="6"/>
  <c r="AG47" i="6"/>
  <c r="AJ33" i="9"/>
  <c r="AI66" i="9"/>
  <c r="AH46" i="5"/>
  <c r="AI21" i="5"/>
  <c r="AJ31" i="9"/>
  <c r="AI64" i="9"/>
  <c r="AQ54" i="12"/>
  <c r="AH11" i="4"/>
  <c r="AG48" i="4"/>
  <c r="AL56" i="4" l="1"/>
  <c r="AM30" i="4"/>
  <c r="AL65" i="9"/>
  <c r="AM32" i="9"/>
  <c r="AK12" i="5"/>
  <c r="AJ76" i="7"/>
  <c r="AI45" i="7"/>
  <c r="AJ55" i="8"/>
  <c r="AK91" i="8"/>
  <c r="AI21" i="14"/>
  <c r="AH54" i="14"/>
  <c r="AH69" i="14" s="1"/>
  <c r="AH81" i="14" s="1"/>
  <c r="AH34" i="14"/>
  <c r="AO21" i="7"/>
  <c r="AP21" i="7"/>
  <c r="AK31" i="9"/>
  <c r="AJ64" i="9"/>
  <c r="AM32" i="7"/>
  <c r="AK11" i="13"/>
  <c r="AJ55" i="13"/>
  <c r="AJ17" i="13"/>
  <c r="AW82" i="2"/>
  <c r="AW41" i="2"/>
  <c r="AH53" i="4"/>
  <c r="AI28" i="4"/>
  <c r="AL60" i="14"/>
  <c r="AQ60" i="14" s="1"/>
  <c r="AO60" i="14" s="1"/>
  <c r="AP60" i="14" s="1"/>
  <c r="AO13" i="14"/>
  <c r="AP13" i="14"/>
  <c r="AI28" i="5"/>
  <c r="AH55" i="5"/>
  <c r="AH91" i="5"/>
  <c r="AI76" i="5"/>
  <c r="AI46" i="5"/>
  <c r="AJ21" i="5"/>
  <c r="BY80" i="2"/>
  <c r="BR80" i="2"/>
  <c r="BS80" i="2"/>
  <c r="D122" i="2" s="1"/>
  <c r="BZ80" i="2"/>
  <c r="AJ12" i="12"/>
  <c r="AI17" i="12"/>
  <c r="AM33" i="10"/>
  <c r="AL66" i="10"/>
  <c r="AJ59" i="9"/>
  <c r="AK13" i="9"/>
  <c r="AQ66" i="14"/>
  <c r="AO66" i="14" s="1"/>
  <c r="AP66" i="14" s="1"/>
  <c r="AI49" i="5"/>
  <c r="AJ10" i="5"/>
  <c r="AI17" i="5"/>
  <c r="AJ21" i="4"/>
  <c r="AI45" i="4"/>
  <c r="AJ30" i="16"/>
  <c r="AI64" i="16"/>
  <c r="AK40" i="2"/>
  <c r="AK81" i="2"/>
  <c r="AI21" i="13"/>
  <c r="AH54" i="13"/>
  <c r="AH34" i="13"/>
  <c r="BC43" i="2"/>
  <c r="BC84" i="2"/>
  <c r="AK58" i="7"/>
  <c r="AL16" i="7"/>
  <c r="AI33" i="13"/>
  <c r="AH67" i="13"/>
  <c r="AK12" i="4"/>
  <c r="AJ49" i="4"/>
  <c r="AJ67" i="14"/>
  <c r="AK33" i="14"/>
  <c r="AJ13" i="10"/>
  <c r="AI59" i="10"/>
  <c r="AI27" i="5"/>
  <c r="AH54" i="5"/>
  <c r="AK62" i="17"/>
  <c r="AL27" i="17"/>
  <c r="AI52" i="6"/>
  <c r="AJ83" i="6"/>
  <c r="AI91" i="6"/>
  <c r="AI15" i="6"/>
  <c r="AH17" i="6"/>
  <c r="AH57" i="6"/>
  <c r="AI32" i="5"/>
  <c r="AH59" i="5"/>
  <c r="AI24" i="5"/>
  <c r="AH51" i="5"/>
  <c r="AM15" i="8"/>
  <c r="AL10" i="12"/>
  <c r="AK57" i="12"/>
  <c r="AN41" i="2"/>
  <c r="AN82" i="2"/>
  <c r="AJ27" i="4"/>
  <c r="AI52" i="4"/>
  <c r="AJ53" i="10"/>
  <c r="AK21" i="10"/>
  <c r="AJ34" i="10"/>
  <c r="AJ27" i="16"/>
  <c r="AI62" i="16"/>
  <c r="AI54" i="4"/>
  <c r="AJ14" i="4"/>
  <c r="AJ10" i="4"/>
  <c r="AI47" i="4"/>
  <c r="AP53" i="14"/>
  <c r="AJ33" i="12"/>
  <c r="AI67" i="12"/>
  <c r="AK33" i="11"/>
  <c r="AJ67" i="11"/>
  <c r="AB40" i="2"/>
  <c r="CE39" i="2"/>
  <c r="AB81" i="2"/>
  <c r="AK23" i="8"/>
  <c r="AJ49" i="8"/>
  <c r="AI52" i="8"/>
  <c r="AJ88" i="8"/>
  <c r="AJ77" i="7"/>
  <c r="AI46" i="7"/>
  <c r="AH54" i="11"/>
  <c r="AI21" i="11"/>
  <c r="AJ13" i="8"/>
  <c r="AI53" i="8"/>
  <c r="AI26" i="5"/>
  <c r="AH53" i="5"/>
  <c r="AM20" i="7"/>
  <c r="AL33" i="7"/>
  <c r="AH60" i="16"/>
  <c r="AI13" i="16"/>
  <c r="AH17" i="16"/>
  <c r="AI11" i="14"/>
  <c r="AH55" i="14"/>
  <c r="AH17" i="14"/>
  <c r="AJ56" i="7"/>
  <c r="AK87" i="7"/>
  <c r="AG61" i="6"/>
  <c r="AG73" i="6" s="1"/>
  <c r="AG69" i="17"/>
  <c r="AG81" i="17" s="1"/>
  <c r="AJ86" i="8"/>
  <c r="AI50" i="8"/>
  <c r="AI62" i="8" s="1"/>
  <c r="AI74" i="8" s="1"/>
  <c r="AH66" i="16"/>
  <c r="AI32" i="16"/>
  <c r="AI34" i="16" s="1"/>
  <c r="AH66" i="17"/>
  <c r="AI32" i="17"/>
  <c r="AL10" i="15"/>
  <c r="AK57" i="15"/>
  <c r="CC79" i="2"/>
  <c r="CB79" i="2" s="1"/>
  <c r="C121" i="2" s="1"/>
  <c r="F121" i="2" s="1"/>
  <c r="AJ57" i="8"/>
  <c r="AK93" i="8"/>
  <c r="AJ48" i="8"/>
  <c r="AK11" i="8"/>
  <c r="AT41" i="2"/>
  <c r="AT82" i="2"/>
  <c r="AK14" i="9"/>
  <c r="AJ60" i="9"/>
  <c r="AI54" i="7"/>
  <c r="AJ85" i="7"/>
  <c r="AL82" i="7"/>
  <c r="AK51" i="7"/>
  <c r="AP22" i="5"/>
  <c r="AO22" i="5"/>
  <c r="AL62" i="15"/>
  <c r="AQ62" i="15" s="1"/>
  <c r="AO62" i="15" s="1"/>
  <c r="AP62" i="15" s="1"/>
  <c r="AP27" i="15"/>
  <c r="AO27" i="15"/>
  <c r="AI53" i="6"/>
  <c r="AJ84" i="6"/>
  <c r="AJ33" i="15"/>
  <c r="AJ34" i="15" s="1"/>
  <c r="AI67" i="15"/>
  <c r="AH50" i="4"/>
  <c r="AI13" i="4"/>
  <c r="AH48" i="4"/>
  <c r="AI11" i="4"/>
  <c r="AJ78" i="7"/>
  <c r="AI47" i="7"/>
  <c r="AL48" i="7"/>
  <c r="AP23" i="7"/>
  <c r="AO23" i="7"/>
  <c r="AH56" i="10"/>
  <c r="AI10" i="10"/>
  <c r="AH17" i="10"/>
  <c r="AI21" i="17"/>
  <c r="AH54" i="17"/>
  <c r="AH69" i="17" s="1"/>
  <c r="AH81" i="17" s="1"/>
  <c r="AH34" i="17"/>
  <c r="AI13" i="7"/>
  <c r="AH17" i="7"/>
  <c r="AH52" i="7"/>
  <c r="AJ13" i="17"/>
  <c r="AI60" i="17"/>
  <c r="AI17" i="17"/>
  <c r="AK17" i="17"/>
  <c r="AK57" i="17"/>
  <c r="AK69" i="17" s="1"/>
  <c r="AK81" i="17" s="1"/>
  <c r="AL10" i="17"/>
  <c r="AK32" i="11"/>
  <c r="AJ66" i="11"/>
  <c r="AI22" i="6"/>
  <c r="AH47" i="6"/>
  <c r="CB39" i="2"/>
  <c r="CD39" i="2" s="1"/>
  <c r="CC39" i="2"/>
  <c r="CF39" i="2" s="1"/>
  <c r="BR39" i="2"/>
  <c r="BS39" i="2"/>
  <c r="Y40" i="2"/>
  <c r="AM50" i="7"/>
  <c r="AO81" i="7"/>
  <c r="AP81" i="7"/>
  <c r="AM30" i="10"/>
  <c r="AL63" i="10"/>
  <c r="AI54" i="9"/>
  <c r="AJ11" i="9"/>
  <c r="AJ17" i="9" s="1"/>
  <c r="AK15" i="5"/>
  <c r="AL15" i="5" s="1"/>
  <c r="AM15" i="5" s="1"/>
  <c r="AJ57" i="5"/>
  <c r="AQ57" i="5" s="1"/>
  <c r="AO57" i="5" s="1"/>
  <c r="AP57" i="5" s="1"/>
  <c r="AI13" i="15"/>
  <c r="AH60" i="15"/>
  <c r="AH69" i="15" s="1"/>
  <c r="AH81" i="15" s="1"/>
  <c r="AH34" i="11"/>
  <c r="AH53" i="11"/>
  <c r="AH69" i="11" s="1"/>
  <c r="AH81" i="11" s="1"/>
  <c r="AI20" i="11"/>
  <c r="AJ60" i="13"/>
  <c r="AK13" i="13"/>
  <c r="AM88" i="7"/>
  <c r="AL57" i="7"/>
  <c r="AK82" i="8"/>
  <c r="AM12" i="13"/>
  <c r="AL59" i="13"/>
  <c r="AI59" i="6"/>
  <c r="AJ32" i="6"/>
  <c r="AJ87" i="6"/>
  <c r="AI56" i="6"/>
  <c r="AL59" i="8"/>
  <c r="AQ59" i="8" s="1"/>
  <c r="AO59" i="8" s="1"/>
  <c r="AP59" i="8" s="1"/>
  <c r="AP16" i="8"/>
  <c r="AO16" i="8"/>
  <c r="AI29" i="5"/>
  <c r="AI33" i="5" s="1"/>
  <c r="AH56" i="5"/>
  <c r="AH44" i="4"/>
  <c r="AI20" i="4"/>
  <c r="AH31" i="4"/>
  <c r="AP53" i="16"/>
  <c r="AI15" i="4"/>
  <c r="AH55" i="4"/>
  <c r="AK11" i="11"/>
  <c r="AJ55" i="11"/>
  <c r="AJ17" i="11"/>
  <c r="AJ54" i="8"/>
  <c r="AK90" i="8"/>
  <c r="AK33" i="7"/>
  <c r="AJ66" i="9"/>
  <c r="AK33" i="9"/>
  <c r="CF38" i="2"/>
  <c r="AJ85" i="6"/>
  <c r="AI54" i="6"/>
  <c r="AL57" i="16"/>
  <c r="AO10" i="16"/>
  <c r="AP10" i="16"/>
  <c r="AJ90" i="7"/>
  <c r="AI59" i="7"/>
  <c r="AJ52" i="9"/>
  <c r="AK20" i="9"/>
  <c r="AL57" i="14"/>
  <c r="AQ57" i="14" s="1"/>
  <c r="AO57" i="14" s="1"/>
  <c r="AP57" i="14" s="1"/>
  <c r="AO10" i="14"/>
  <c r="AP10" i="14"/>
  <c r="AL14" i="10"/>
  <c r="AK60" i="10"/>
  <c r="AJ11" i="15"/>
  <c r="AI55" i="15"/>
  <c r="AI17" i="15"/>
  <c r="AJ15" i="12"/>
  <c r="AI65" i="12"/>
  <c r="AI69" i="12" s="1"/>
  <c r="AI81" i="12" s="1"/>
  <c r="AG58" i="4"/>
  <c r="AG70" i="4" s="1"/>
  <c r="AJ13" i="5"/>
  <c r="AI52" i="5"/>
  <c r="AJ56" i="8"/>
  <c r="AK92" i="8"/>
  <c r="AL78" i="6"/>
  <c r="AI53" i="9"/>
  <c r="AI68" i="9" s="1"/>
  <c r="AI80" i="9" s="1"/>
  <c r="AJ21" i="9"/>
  <c r="AJ34" i="9" s="1"/>
  <c r="AH55" i="6"/>
  <c r="AI86" i="6"/>
  <c r="AI20" i="6"/>
  <c r="AH45" i="6"/>
  <c r="AH61" i="6" s="1"/>
  <c r="AH73" i="6" s="1"/>
  <c r="AH33" i="6"/>
  <c r="AJ30" i="17"/>
  <c r="AI64" i="17"/>
  <c r="AI11" i="10"/>
  <c r="AH54" i="10"/>
  <c r="AH68" i="10" s="1"/>
  <c r="AH80" i="10" s="1"/>
  <c r="AI32" i="12"/>
  <c r="AH34" i="12"/>
  <c r="AH55" i="7"/>
  <c r="AI86" i="7"/>
  <c r="AJ64" i="10"/>
  <c r="AK31" i="10"/>
  <c r="AK21" i="15"/>
  <c r="AJ54" i="15"/>
  <c r="AQ54" i="16"/>
  <c r="AG61" i="5"/>
  <c r="AG73" i="5" s="1"/>
  <c r="AO54" i="12"/>
  <c r="AJ47" i="8"/>
  <c r="AQ47" i="8" s="1"/>
  <c r="AO47" i="8" s="1"/>
  <c r="AP47" i="8" s="1"/>
  <c r="AK21" i="8"/>
  <c r="AL21" i="8" s="1"/>
  <c r="AM21" i="8" s="1"/>
  <c r="AI60" i="8"/>
  <c r="AJ33" i="8"/>
  <c r="AM21" i="12"/>
  <c r="AJ60" i="12"/>
  <c r="AK13" i="12"/>
  <c r="AI21" i="6"/>
  <c r="AH46" i="6"/>
  <c r="AK20" i="8"/>
  <c r="AJ46" i="8"/>
  <c r="AJ34" i="8"/>
  <c r="AK10" i="9"/>
  <c r="AJ56" i="9"/>
  <c r="AL33" i="17"/>
  <c r="AK67" i="17"/>
  <c r="AH53" i="7"/>
  <c r="AH61" i="7" s="1"/>
  <c r="AH73" i="7" s="1"/>
  <c r="AI84" i="7"/>
  <c r="AI34" i="15"/>
  <c r="AI79" i="5"/>
  <c r="AH48" i="5"/>
  <c r="AH61" i="5" s="1"/>
  <c r="AH73" i="5" s="1"/>
  <c r="AI33" i="16"/>
  <c r="AH67" i="16"/>
  <c r="AI16" i="6"/>
  <c r="AH58" i="6"/>
  <c r="AJ31" i="8"/>
  <c r="AI58" i="8"/>
  <c r="AG69" i="14"/>
  <c r="AG81" i="14" s="1"/>
  <c r="AL21" i="16"/>
  <c r="AJ20" i="5"/>
  <c r="AI55" i="7" l="1"/>
  <c r="AJ86" i="7"/>
  <c r="AL11" i="11"/>
  <c r="AK55" i="11"/>
  <c r="AK17" i="11"/>
  <c r="BS40" i="2"/>
  <c r="Y41" i="2"/>
  <c r="CB40" i="2"/>
  <c r="CD40" i="2" s="1"/>
  <c r="CC40" i="2"/>
  <c r="BR40" i="2"/>
  <c r="AK77" i="7"/>
  <c r="AL77" i="7" s="1"/>
  <c r="AM77" i="7" s="1"/>
  <c r="AJ46" i="7"/>
  <c r="AQ46" i="7" s="1"/>
  <c r="AO46" i="7" s="1"/>
  <c r="AP46" i="7" s="1"/>
  <c r="AK12" i="12"/>
  <c r="AJ59" i="12"/>
  <c r="AJ17" i="12"/>
  <c r="AK90" i="7"/>
  <c r="AJ59" i="7"/>
  <c r="AJ20" i="11"/>
  <c r="AI53" i="11"/>
  <c r="AI34" i="11"/>
  <c r="AL17" i="17"/>
  <c r="AL57" i="17"/>
  <c r="AO10" i="17"/>
  <c r="AP10" i="17"/>
  <c r="AK86" i="8"/>
  <c r="AJ50" i="8"/>
  <c r="AL33" i="11"/>
  <c r="AK67" i="11"/>
  <c r="AJ15" i="4"/>
  <c r="AI55" i="4"/>
  <c r="AJ52" i="6"/>
  <c r="AK83" i="6"/>
  <c r="AJ91" i="6"/>
  <c r="AK30" i="16"/>
  <c r="AJ64" i="16"/>
  <c r="AK55" i="8"/>
  <c r="AL91" i="8"/>
  <c r="AJ16" i="6"/>
  <c r="AI58" i="6"/>
  <c r="AJ32" i="12"/>
  <c r="AI34" i="12"/>
  <c r="AL82" i="8"/>
  <c r="AK84" i="6"/>
  <c r="AJ53" i="6"/>
  <c r="AM82" i="7"/>
  <c r="AL51" i="7"/>
  <c r="AL11" i="8"/>
  <c r="AK48" i="8"/>
  <c r="AK17" i="8"/>
  <c r="AL57" i="15"/>
  <c r="AQ57" i="15" s="1"/>
  <c r="AO57" i="15" s="1"/>
  <c r="AP57" i="15" s="1"/>
  <c r="AP10" i="15"/>
  <c r="AO10" i="15"/>
  <c r="AH69" i="16"/>
  <c r="AH81" i="16" s="1"/>
  <c r="AJ21" i="11"/>
  <c r="AI54" i="11"/>
  <c r="AK33" i="12"/>
  <c r="AJ67" i="12"/>
  <c r="AJ24" i="5"/>
  <c r="AI51" i="5"/>
  <c r="BC44" i="2"/>
  <c r="BC85" i="2"/>
  <c r="AK59" i="9"/>
  <c r="AL13" i="9"/>
  <c r="AJ28" i="5"/>
  <c r="AI55" i="5"/>
  <c r="AQ53" i="10"/>
  <c r="AO15" i="8"/>
  <c r="AP15" i="8"/>
  <c r="AL58" i="7"/>
  <c r="AQ58" i="7" s="1"/>
  <c r="AO58" i="7" s="1"/>
  <c r="AP58" i="7" s="1"/>
  <c r="AO16" i="7"/>
  <c r="AP16" i="7"/>
  <c r="AJ76" i="5"/>
  <c r="AI91" i="5"/>
  <c r="AQ46" i="8"/>
  <c r="AJ65" i="12"/>
  <c r="AQ65" i="12" s="1"/>
  <c r="AO65" i="12" s="1"/>
  <c r="AP65" i="12" s="1"/>
  <c r="AO15" i="12"/>
  <c r="AP15" i="12"/>
  <c r="AM33" i="17"/>
  <c r="AL67" i="17"/>
  <c r="AJ21" i="6"/>
  <c r="AI46" i="6"/>
  <c r="AP21" i="8"/>
  <c r="AO21" i="8"/>
  <c r="AQ54" i="15"/>
  <c r="AQ57" i="16"/>
  <c r="AO57" i="16" s="1"/>
  <c r="AP57" i="16" s="1"/>
  <c r="AL90" i="8"/>
  <c r="AK54" i="8"/>
  <c r="AJ97" i="8"/>
  <c r="AM63" i="10"/>
  <c r="AQ63" i="10" s="1"/>
  <c r="AO63" i="10" s="1"/>
  <c r="AP63" i="10" s="1"/>
  <c r="AP30" i="10"/>
  <c r="AO30" i="10"/>
  <c r="AJ21" i="17"/>
  <c r="AI54" i="17"/>
  <c r="AI34" i="17"/>
  <c r="AK78" i="7"/>
  <c r="AL78" i="7" s="1"/>
  <c r="AM78" i="7" s="1"/>
  <c r="AJ47" i="7"/>
  <c r="AQ47" i="7" s="1"/>
  <c r="AO47" i="7" s="1"/>
  <c r="AP47" i="7" s="1"/>
  <c r="AJ54" i="7"/>
  <c r="AK85" i="7"/>
  <c r="AI66" i="17"/>
  <c r="AJ32" i="17"/>
  <c r="AK56" i="7"/>
  <c r="AL87" i="7"/>
  <c r="AK49" i="8"/>
  <c r="AQ49" i="8" s="1"/>
  <c r="AO49" i="8" s="1"/>
  <c r="AP49" i="8" s="1"/>
  <c r="AP23" i="8"/>
  <c r="AO23" i="8"/>
  <c r="AN42" i="2"/>
  <c r="AN83" i="2"/>
  <c r="AL62" i="17"/>
  <c r="AQ62" i="17" s="1"/>
  <c r="AO62" i="17" s="1"/>
  <c r="AP62" i="17" s="1"/>
  <c r="AO27" i="17"/>
  <c r="AP27" i="17"/>
  <c r="AJ45" i="4"/>
  <c r="AK21" i="4"/>
  <c r="CC80" i="2"/>
  <c r="CB80" i="2" s="1"/>
  <c r="C122" i="2" s="1"/>
  <c r="F122" i="2" s="1"/>
  <c r="AM56" i="4"/>
  <c r="AQ56" i="4" s="1"/>
  <c r="AO56" i="4" s="1"/>
  <c r="AP56" i="4" s="1"/>
  <c r="AO30" i="4"/>
  <c r="AP30" i="4"/>
  <c r="AO21" i="12"/>
  <c r="AP21" i="12"/>
  <c r="AO15" i="5"/>
  <c r="AP15" i="5"/>
  <c r="AI55" i="14"/>
  <c r="AJ11" i="14"/>
  <c r="AI17" i="14"/>
  <c r="AK10" i="4"/>
  <c r="AJ47" i="4"/>
  <c r="AJ15" i="6"/>
  <c r="AI17" i="6"/>
  <c r="AI57" i="6"/>
  <c r="AL12" i="5"/>
  <c r="AK31" i="8"/>
  <c r="AJ58" i="8"/>
  <c r="AI53" i="7"/>
  <c r="AI61" i="7" s="1"/>
  <c r="AI73" i="7" s="1"/>
  <c r="AJ84" i="7"/>
  <c r="AJ91" i="7" s="1"/>
  <c r="AJ60" i="8"/>
  <c r="AK33" i="8"/>
  <c r="AM78" i="6"/>
  <c r="AK66" i="9"/>
  <c r="AL33" i="9"/>
  <c r="AJ52" i="8"/>
  <c r="AJ62" i="8" s="1"/>
  <c r="AJ74" i="8" s="1"/>
  <c r="AK88" i="8"/>
  <c r="AK97" i="8" s="1"/>
  <c r="AJ21" i="14"/>
  <c r="AI54" i="14"/>
  <c r="AI69" i="14" s="1"/>
  <c r="AI81" i="14" s="1"/>
  <c r="AI34" i="14"/>
  <c r="AO54" i="16"/>
  <c r="AQ48" i="7"/>
  <c r="AO48" i="7" s="1"/>
  <c r="AP48" i="7" s="1"/>
  <c r="AJ13" i="16"/>
  <c r="AI60" i="16"/>
  <c r="AI69" i="16" s="1"/>
  <c r="AI81" i="16" s="1"/>
  <c r="AI17" i="16"/>
  <c r="AK27" i="4"/>
  <c r="AJ52" i="4"/>
  <c r="AL33" i="14"/>
  <c r="AK67" i="14"/>
  <c r="AL31" i="9"/>
  <c r="AK64" i="9"/>
  <c r="AJ45" i="5"/>
  <c r="AK20" i="5"/>
  <c r="AI55" i="6"/>
  <c r="AJ86" i="6"/>
  <c r="AL20" i="9"/>
  <c r="AK52" i="9"/>
  <c r="AK34" i="9"/>
  <c r="AJ33" i="16"/>
  <c r="AI67" i="16"/>
  <c r="AK60" i="12"/>
  <c r="AL13" i="12"/>
  <c r="AL21" i="15"/>
  <c r="AJ11" i="10"/>
  <c r="AI54" i="10"/>
  <c r="AI68" i="10" s="1"/>
  <c r="AI80" i="10" s="1"/>
  <c r="AK13" i="5"/>
  <c r="AL13" i="5" s="1"/>
  <c r="AM13" i="5" s="1"/>
  <c r="AJ52" i="5"/>
  <c r="AQ52" i="5" s="1"/>
  <c r="AO52" i="5" s="1"/>
  <c r="AP52" i="5" s="1"/>
  <c r="AK11" i="15"/>
  <c r="AJ55" i="15"/>
  <c r="AJ11" i="4"/>
  <c r="AI48" i="4"/>
  <c r="AL93" i="8"/>
  <c r="AK57" i="8"/>
  <c r="AM33" i="7"/>
  <c r="AP20" i="7"/>
  <c r="AO20" i="7"/>
  <c r="BS81" i="2"/>
  <c r="BR81" i="2"/>
  <c r="BZ81" i="2"/>
  <c r="BY81" i="2"/>
  <c r="AJ62" i="16"/>
  <c r="AK27" i="16"/>
  <c r="AJ32" i="5"/>
  <c r="AI59" i="5"/>
  <c r="AL12" i="4"/>
  <c r="AK49" i="4"/>
  <c r="AH69" i="13"/>
  <c r="AH81" i="13" s="1"/>
  <c r="AI91" i="7"/>
  <c r="AL32" i="11"/>
  <c r="AK66" i="11"/>
  <c r="AJ29" i="5"/>
  <c r="AI56" i="5"/>
  <c r="AK11" i="9"/>
  <c r="AK17" i="9" s="1"/>
  <c r="AJ54" i="9"/>
  <c r="AT42" i="2"/>
  <c r="AT83" i="2"/>
  <c r="AW42" i="2"/>
  <c r="AW83" i="2"/>
  <c r="AK33" i="15"/>
  <c r="AK34" i="15" s="1"/>
  <c r="AJ67" i="15"/>
  <c r="AM21" i="16"/>
  <c r="AL31" i="10"/>
  <c r="AK64" i="10"/>
  <c r="AJ53" i="9"/>
  <c r="AQ53" i="9" s="1"/>
  <c r="AO53" i="9" s="1"/>
  <c r="AP53" i="9" s="1"/>
  <c r="AK21" i="9"/>
  <c r="AL21" i="9" s="1"/>
  <c r="AM21" i="9" s="1"/>
  <c r="AJ68" i="9"/>
  <c r="AJ80" i="9" s="1"/>
  <c r="AJ20" i="4"/>
  <c r="AI44" i="4"/>
  <c r="AI31" i="4"/>
  <c r="AJ56" i="6"/>
  <c r="AK87" i="6"/>
  <c r="AO88" i="7"/>
  <c r="AP88" i="7"/>
  <c r="AM57" i="7"/>
  <c r="AQ57" i="7" s="1"/>
  <c r="AO57" i="7" s="1"/>
  <c r="AP57" i="7" s="1"/>
  <c r="AI60" i="15"/>
  <c r="AI69" i="15" s="1"/>
  <c r="AI81" i="15" s="1"/>
  <c r="AJ13" i="15"/>
  <c r="AJ17" i="15" s="1"/>
  <c r="AJ22" i="6"/>
  <c r="AI47" i="6"/>
  <c r="AJ60" i="17"/>
  <c r="AQ60" i="17" s="1"/>
  <c r="AO60" i="17" s="1"/>
  <c r="AP60" i="17" s="1"/>
  <c r="AO13" i="17"/>
  <c r="AP13" i="17"/>
  <c r="AJ17" i="17"/>
  <c r="AI17" i="10"/>
  <c r="AJ10" i="10"/>
  <c r="AI56" i="10"/>
  <c r="AJ32" i="16"/>
  <c r="AJ34" i="16" s="1"/>
  <c r="AI66" i="16"/>
  <c r="AJ21" i="13"/>
  <c r="AI54" i="13"/>
  <c r="AI69" i="13" s="1"/>
  <c r="AI81" i="13" s="1"/>
  <c r="AI34" i="13"/>
  <c r="AJ17" i="5"/>
  <c r="AJ49" i="5"/>
  <c r="AQ49" i="5" s="1"/>
  <c r="AO49" i="5" s="1"/>
  <c r="AP49" i="5" s="1"/>
  <c r="AP10" i="5"/>
  <c r="AO10" i="5"/>
  <c r="AM66" i="10"/>
  <c r="AQ66" i="10" s="1"/>
  <c r="AO66" i="10" s="1"/>
  <c r="AP66" i="10" s="1"/>
  <c r="AP33" i="10"/>
  <c r="AO33" i="10"/>
  <c r="AK21" i="5"/>
  <c r="AL21" i="5" s="1"/>
  <c r="AM21" i="5" s="1"/>
  <c r="AJ46" i="5"/>
  <c r="AQ46" i="5" s="1"/>
  <c r="AO46" i="5" s="1"/>
  <c r="AP46" i="5" s="1"/>
  <c r="AL11" i="13"/>
  <c r="AK55" i="13"/>
  <c r="AK17" i="13"/>
  <c r="AK76" i="7"/>
  <c r="AJ45" i="7"/>
  <c r="AK82" i="2"/>
  <c r="AK41" i="2"/>
  <c r="D123" i="2"/>
  <c r="AJ13" i="7"/>
  <c r="AI17" i="7"/>
  <c r="AI52" i="7"/>
  <c r="AK13" i="8"/>
  <c r="AJ53" i="8"/>
  <c r="AK14" i="4"/>
  <c r="AJ54" i="4"/>
  <c r="AJ59" i="10"/>
  <c r="AK13" i="10"/>
  <c r="AM65" i="9"/>
  <c r="AQ65" i="9" s="1"/>
  <c r="AO65" i="9" s="1"/>
  <c r="AP65" i="9" s="1"/>
  <c r="AO32" i="9"/>
  <c r="AP32" i="9"/>
  <c r="AI45" i="5"/>
  <c r="AL20" i="8"/>
  <c r="AK34" i="8"/>
  <c r="AI45" i="6"/>
  <c r="AI61" i="6" s="1"/>
  <c r="AI73" i="6" s="1"/>
  <c r="AI33" i="6"/>
  <c r="AJ20" i="6"/>
  <c r="AL92" i="8"/>
  <c r="AK56" i="8"/>
  <c r="AM17" i="13"/>
  <c r="AM59" i="13"/>
  <c r="AO12" i="13"/>
  <c r="AP12" i="13"/>
  <c r="AJ17" i="8"/>
  <c r="AJ79" i="5"/>
  <c r="AI48" i="5"/>
  <c r="AL10" i="9"/>
  <c r="AK56" i="9"/>
  <c r="AP54" i="12"/>
  <c r="AJ64" i="17"/>
  <c r="AQ64" i="17" s="1"/>
  <c r="AO64" i="17" s="1"/>
  <c r="AP64" i="17" s="1"/>
  <c r="AO30" i="17"/>
  <c r="AP30" i="17"/>
  <c r="AM14" i="10"/>
  <c r="AL60" i="10"/>
  <c r="AK85" i="6"/>
  <c r="AJ54" i="6"/>
  <c r="AH58" i="4"/>
  <c r="AH70" i="4" s="1"/>
  <c r="AK32" i="6"/>
  <c r="AJ59" i="6"/>
  <c r="AL13" i="13"/>
  <c r="AK60" i="13"/>
  <c r="AQ50" i="7"/>
  <c r="AO50" i="7" s="1"/>
  <c r="AP50" i="7" s="1"/>
  <c r="AI50" i="4"/>
  <c r="AJ13" i="4"/>
  <c r="AL14" i="9"/>
  <c r="AK60" i="9"/>
  <c r="AJ26" i="5"/>
  <c r="AI53" i="5"/>
  <c r="AB41" i="2"/>
  <c r="CE40" i="2"/>
  <c r="AB82" i="2"/>
  <c r="AI16" i="4"/>
  <c r="AL21" i="10"/>
  <c r="AK34" i="10"/>
  <c r="AL57" i="12"/>
  <c r="AO10" i="12"/>
  <c r="AP10" i="12"/>
  <c r="AJ27" i="5"/>
  <c r="AI54" i="5"/>
  <c r="AJ33" i="13"/>
  <c r="AI67" i="13"/>
  <c r="AJ28" i="4"/>
  <c r="AI53" i="4"/>
  <c r="AP32" i="7"/>
  <c r="AO32" i="7"/>
  <c r="AK13" i="4" l="1"/>
  <c r="AJ50" i="4"/>
  <c r="AJ54" i="5"/>
  <c r="AQ54" i="5" s="1"/>
  <c r="AO54" i="5" s="1"/>
  <c r="AP54" i="5" s="1"/>
  <c r="AK27" i="5"/>
  <c r="AL27" i="5" s="1"/>
  <c r="AM27" i="5" s="1"/>
  <c r="BZ82" i="2"/>
  <c r="BR82" i="2"/>
  <c r="BS82" i="2"/>
  <c r="BY82" i="2"/>
  <c r="AK42" i="2"/>
  <c r="AK83" i="2"/>
  <c r="AK20" i="4"/>
  <c r="AJ44" i="4"/>
  <c r="AJ58" i="4" s="1"/>
  <c r="AJ70" i="4" s="1"/>
  <c r="AJ31" i="4"/>
  <c r="AM12" i="4"/>
  <c r="AL49" i="4"/>
  <c r="CC81" i="2"/>
  <c r="CB81" i="2" s="1"/>
  <c r="C123" i="2"/>
  <c r="AP13" i="5"/>
  <c r="AO13" i="5"/>
  <c r="AK33" i="16"/>
  <c r="AJ67" i="16"/>
  <c r="AJ33" i="5"/>
  <c r="AK21" i="14"/>
  <c r="AJ54" i="14"/>
  <c r="AJ34" i="14"/>
  <c r="AO54" i="15"/>
  <c r="AP24" i="5"/>
  <c r="AO24" i="5"/>
  <c r="AJ51" i="5"/>
  <c r="AQ51" i="5" s="1"/>
  <c r="AO51" i="5" s="1"/>
  <c r="AP51" i="5" s="1"/>
  <c r="AL84" i="6"/>
  <c r="AK53" i="6"/>
  <c r="AK16" i="6"/>
  <c r="AJ58" i="6"/>
  <c r="AQ57" i="17"/>
  <c r="AO57" i="17" s="1"/>
  <c r="AP57" i="17" s="1"/>
  <c r="AL69" i="17"/>
  <c r="AL81" i="17" s="1"/>
  <c r="AJ69" i="12"/>
  <c r="AJ81" i="12" s="1"/>
  <c r="D124" i="2"/>
  <c r="AK54" i="6"/>
  <c r="AL85" i="6"/>
  <c r="AM20" i="8"/>
  <c r="AK15" i="6"/>
  <c r="AJ17" i="6"/>
  <c r="AJ57" i="6"/>
  <c r="AL55" i="8"/>
  <c r="AM91" i="8"/>
  <c r="AK15" i="4"/>
  <c r="AJ55" i="4"/>
  <c r="AL56" i="9"/>
  <c r="AQ56" i="9" s="1"/>
  <c r="AO56" i="9" s="1"/>
  <c r="AP56" i="9" s="1"/>
  <c r="AP10" i="9"/>
  <c r="AO10" i="9"/>
  <c r="AI61" i="5"/>
  <c r="AI73" i="5" s="1"/>
  <c r="AQ45" i="7"/>
  <c r="AK32" i="5"/>
  <c r="AL32" i="5" s="1"/>
  <c r="AM32" i="5" s="1"/>
  <c r="AJ59" i="5"/>
  <c r="AQ59" i="5" s="1"/>
  <c r="AO59" i="5" s="1"/>
  <c r="AP59" i="5" s="1"/>
  <c r="AJ54" i="10"/>
  <c r="AJ68" i="10" s="1"/>
  <c r="AJ80" i="10" s="1"/>
  <c r="AK11" i="10"/>
  <c r="AM31" i="9"/>
  <c r="AL64" i="9"/>
  <c r="AL33" i="12"/>
  <c r="AK67" i="12"/>
  <c r="AL13" i="8"/>
  <c r="AK53" i="8"/>
  <c r="AK21" i="13"/>
  <c r="AJ54" i="13"/>
  <c r="AJ34" i="13"/>
  <c r="AW43" i="2"/>
  <c r="AW84" i="2"/>
  <c r="AK11" i="4"/>
  <c r="AJ48" i="4"/>
  <c r="AL52" i="9"/>
  <c r="AL34" i="9"/>
  <c r="AO20" i="9"/>
  <c r="AP20" i="9"/>
  <c r="AL66" i="9"/>
  <c r="AM33" i="9"/>
  <c r="AJ16" i="4"/>
  <c r="AK45" i="4"/>
  <c r="AL21" i="4"/>
  <c r="AL59" i="9"/>
  <c r="AQ59" i="9" s="1"/>
  <c r="AO59" i="9" s="1"/>
  <c r="AP59" i="9" s="1"/>
  <c r="AP13" i="9"/>
  <c r="AO13" i="9"/>
  <c r="AM33" i="11"/>
  <c r="AL67" i="11"/>
  <c r="AI69" i="11"/>
  <c r="AI81" i="11" s="1"/>
  <c r="AO77" i="7"/>
  <c r="AP77" i="7"/>
  <c r="AM11" i="11"/>
  <c r="AL55" i="11"/>
  <c r="AL17" i="11"/>
  <c r="AQ59" i="13"/>
  <c r="AO59" i="13" s="1"/>
  <c r="AP59" i="13" s="1"/>
  <c r="AL14" i="4"/>
  <c r="AK54" i="4"/>
  <c r="AO21" i="5"/>
  <c r="AP21" i="5"/>
  <c r="AK29" i="5"/>
  <c r="AL29" i="5" s="1"/>
  <c r="AM29" i="5" s="1"/>
  <c r="AJ56" i="5"/>
  <c r="AQ56" i="5" s="1"/>
  <c r="AO56" i="5" s="1"/>
  <c r="AP56" i="5" s="1"/>
  <c r="AL85" i="7"/>
  <c r="AK54" i="7"/>
  <c r="AK59" i="12"/>
  <c r="AL12" i="12"/>
  <c r="AK17" i="12"/>
  <c r="AK28" i="5"/>
  <c r="AL28" i="5" s="1"/>
  <c r="AM28" i="5" s="1"/>
  <c r="AJ55" i="5"/>
  <c r="AQ55" i="5" s="1"/>
  <c r="AO55" i="5" s="1"/>
  <c r="AP55" i="5" s="1"/>
  <c r="AM82" i="8"/>
  <c r="AQ57" i="12"/>
  <c r="AM60" i="10"/>
  <c r="AQ60" i="10" s="1"/>
  <c r="AO60" i="10" s="1"/>
  <c r="AP60" i="10" s="1"/>
  <c r="AO14" i="10"/>
  <c r="AP14" i="10"/>
  <c r="AJ53" i="4"/>
  <c r="AK28" i="4"/>
  <c r="AK26" i="5"/>
  <c r="AL26" i="5" s="1"/>
  <c r="AM26" i="5" s="1"/>
  <c r="AJ53" i="5"/>
  <c r="AQ53" i="5" s="1"/>
  <c r="AO53" i="5" s="1"/>
  <c r="AP53" i="5" s="1"/>
  <c r="AL60" i="13"/>
  <c r="AQ60" i="13" s="1"/>
  <c r="AO60" i="13" s="1"/>
  <c r="AP60" i="13" s="1"/>
  <c r="AP13" i="13"/>
  <c r="AO13" i="13"/>
  <c r="AM92" i="8"/>
  <c r="AL56" i="8"/>
  <c r="AL76" i="7"/>
  <c r="AK56" i="6"/>
  <c r="AL87" i="6"/>
  <c r="AM32" i="11"/>
  <c r="AL66" i="11"/>
  <c r="AM21" i="15"/>
  <c r="AJ55" i="6"/>
  <c r="AK86" i="6"/>
  <c r="AL67" i="14"/>
  <c r="AM33" i="14"/>
  <c r="AL31" i="8"/>
  <c r="AL34" i="8" s="1"/>
  <c r="AK58" i="8"/>
  <c r="AL10" i="4"/>
  <c r="AK16" i="4"/>
  <c r="AK47" i="4"/>
  <c r="AP78" i="7"/>
  <c r="AO78" i="7"/>
  <c r="AO46" i="8"/>
  <c r="AK21" i="11"/>
  <c r="AL21" i="11" s="1"/>
  <c r="AM21" i="11" s="1"/>
  <c r="AJ54" i="11"/>
  <c r="AQ54" i="11" s="1"/>
  <c r="AO54" i="11" s="1"/>
  <c r="AP54" i="11" s="1"/>
  <c r="AL17" i="8"/>
  <c r="AL48" i="8"/>
  <c r="AM11" i="8"/>
  <c r="AL30" i="16"/>
  <c r="AK64" i="16"/>
  <c r="AK20" i="11"/>
  <c r="AJ53" i="11"/>
  <c r="AJ69" i="11" s="1"/>
  <c r="AJ81" i="11" s="1"/>
  <c r="AJ34" i="11"/>
  <c r="AK86" i="7"/>
  <c r="AJ55" i="7"/>
  <c r="AL33" i="15"/>
  <c r="AL34" i="15" s="1"/>
  <c r="AK67" i="15"/>
  <c r="AM93" i="8"/>
  <c r="AL57" i="8"/>
  <c r="AK13" i="16"/>
  <c r="AJ60" i="16"/>
  <c r="AJ17" i="16"/>
  <c r="AJ53" i="7"/>
  <c r="AK84" i="7"/>
  <c r="AN84" i="2"/>
  <c r="AN43" i="2"/>
  <c r="CE41" i="2"/>
  <c r="AB42" i="2"/>
  <c r="AB83" i="2"/>
  <c r="AK79" i="5"/>
  <c r="AL79" i="5" s="1"/>
  <c r="AM79" i="5" s="1"/>
  <c r="AJ48" i="5"/>
  <c r="AQ48" i="5" s="1"/>
  <c r="AO48" i="5" s="1"/>
  <c r="AP48" i="5" s="1"/>
  <c r="AJ33" i="6"/>
  <c r="AK20" i="6"/>
  <c r="AJ45" i="6"/>
  <c r="AT43" i="2"/>
  <c r="AT84" i="2"/>
  <c r="AK62" i="16"/>
  <c r="AL27" i="16"/>
  <c r="AK34" i="16"/>
  <c r="AL60" i="12"/>
  <c r="AQ60" i="12" s="1"/>
  <c r="AO60" i="12" s="1"/>
  <c r="AP60" i="12" s="1"/>
  <c r="AO13" i="12"/>
  <c r="AP13" i="12"/>
  <c r="AP54" i="16"/>
  <c r="AM12" i="5"/>
  <c r="AL17" i="5"/>
  <c r="AL56" i="7"/>
  <c r="AM87" i="7"/>
  <c r="AL54" i="8"/>
  <c r="AM90" i="8"/>
  <c r="AJ46" i="6"/>
  <c r="AQ46" i="6" s="1"/>
  <c r="AO46" i="6" s="1"/>
  <c r="AP46" i="6" s="1"/>
  <c r="AK21" i="6"/>
  <c r="AL21" i="6" s="1"/>
  <c r="AM21" i="6" s="1"/>
  <c r="AL86" i="8"/>
  <c r="AK50" i="8"/>
  <c r="AK62" i="8" s="1"/>
  <c r="AK74" i="8" s="1"/>
  <c r="CF40" i="2"/>
  <c r="AK52" i="8"/>
  <c r="AL88" i="8"/>
  <c r="AO21" i="9"/>
  <c r="AP21" i="9"/>
  <c r="AJ66" i="16"/>
  <c r="AK32" i="16"/>
  <c r="AM31" i="10"/>
  <c r="AL64" i="10"/>
  <c r="AO33" i="7"/>
  <c r="AO108" i="7" s="1"/>
  <c r="AK33" i="13"/>
  <c r="AJ67" i="13"/>
  <c r="AM21" i="10"/>
  <c r="AL34" i="10"/>
  <c r="AL60" i="9"/>
  <c r="AQ60" i="9" s="1"/>
  <c r="AO60" i="9" s="1"/>
  <c r="AP60" i="9" s="1"/>
  <c r="AO14" i="9"/>
  <c r="AP14" i="9"/>
  <c r="AL32" i="6"/>
  <c r="AK59" i="6"/>
  <c r="AL13" i="10"/>
  <c r="AK59" i="10"/>
  <c r="AK13" i="7"/>
  <c r="AJ17" i="7"/>
  <c r="AJ52" i="7"/>
  <c r="AJ61" i="7" s="1"/>
  <c r="AJ73" i="7" s="1"/>
  <c r="AK22" i="6"/>
  <c r="AL22" i="6" s="1"/>
  <c r="AM22" i="6" s="1"/>
  <c r="AJ47" i="6"/>
  <c r="AQ47" i="6" s="1"/>
  <c r="AO47" i="6" s="1"/>
  <c r="AP47" i="6" s="1"/>
  <c r="AP33" i="7"/>
  <c r="AP108" i="7" s="1"/>
  <c r="AL11" i="15"/>
  <c r="AK55" i="15"/>
  <c r="AK17" i="15"/>
  <c r="AL20" i="5"/>
  <c r="AK33" i="5"/>
  <c r="AK52" i="4"/>
  <c r="AL27" i="4"/>
  <c r="AP78" i="6"/>
  <c r="AO78" i="6"/>
  <c r="AK17" i="5"/>
  <c r="AJ55" i="14"/>
  <c r="AK11" i="14"/>
  <c r="AJ17" i="14"/>
  <c r="AI69" i="17"/>
  <c r="AI81" i="17" s="1"/>
  <c r="BC86" i="2"/>
  <c r="BC88" i="2" s="1"/>
  <c r="BC46" i="2"/>
  <c r="AM51" i="7"/>
  <c r="AO82" i="7"/>
  <c r="AP82" i="7"/>
  <c r="AK32" i="12"/>
  <c r="AJ66" i="12"/>
  <c r="AJ34" i="12"/>
  <c r="AK52" i="6"/>
  <c r="AL83" i="6"/>
  <c r="AK91" i="6"/>
  <c r="AP17" i="17"/>
  <c r="AL90" i="7"/>
  <c r="AK59" i="7"/>
  <c r="F123" i="2"/>
  <c r="AL55" i="13"/>
  <c r="AO11" i="13"/>
  <c r="AP11" i="13"/>
  <c r="AL17" i="13"/>
  <c r="AK10" i="10"/>
  <c r="AJ17" i="10"/>
  <c r="AJ56" i="10"/>
  <c r="AK13" i="15"/>
  <c r="AJ60" i="15"/>
  <c r="AJ69" i="15" s="1"/>
  <c r="AJ81" i="15" s="1"/>
  <c r="AI58" i="4"/>
  <c r="AI70" i="4" s="1"/>
  <c r="AP21" i="16"/>
  <c r="AO21" i="16"/>
  <c r="AL11" i="9"/>
  <c r="AL17" i="9" s="1"/>
  <c r="AK54" i="9"/>
  <c r="AK68" i="9" s="1"/>
  <c r="AK80" i="9" s="1"/>
  <c r="AQ45" i="5"/>
  <c r="AK60" i="8"/>
  <c r="AL33" i="8"/>
  <c r="AJ66" i="17"/>
  <c r="AQ66" i="17" s="1"/>
  <c r="AO66" i="17" s="1"/>
  <c r="AP66" i="17" s="1"/>
  <c r="AP32" i="17"/>
  <c r="AO32" i="17"/>
  <c r="AJ54" i="17"/>
  <c r="AK21" i="17"/>
  <c r="AJ34" i="17"/>
  <c r="AM67" i="17"/>
  <c r="AO33" i="17"/>
  <c r="AP33" i="17"/>
  <c r="AK76" i="5"/>
  <c r="AJ91" i="5"/>
  <c r="AO53" i="10"/>
  <c r="AO17" i="17"/>
  <c r="AO120" i="17" s="1"/>
  <c r="BR41" i="2"/>
  <c r="BS41" i="2"/>
  <c r="Y42" i="2"/>
  <c r="CB41" i="2"/>
  <c r="CD41" i="2" s="1"/>
  <c r="CC41" i="2"/>
  <c r="AP120" i="17" l="1"/>
  <c r="AM56" i="7"/>
  <c r="AQ56" i="7" s="1"/>
  <c r="AO56" i="7" s="1"/>
  <c r="AP56" i="7" s="1"/>
  <c r="AO87" i="7"/>
  <c r="AP87" i="7"/>
  <c r="AM57" i="8"/>
  <c r="AQ57" i="8" s="1"/>
  <c r="AO57" i="8" s="1"/>
  <c r="AP57" i="8" s="1"/>
  <c r="AP93" i="8"/>
  <c r="AO93" i="8"/>
  <c r="AL45" i="4"/>
  <c r="AM21" i="4"/>
  <c r="AL21" i="13"/>
  <c r="AK34" i="13"/>
  <c r="AK44" i="4"/>
  <c r="AL20" i="4"/>
  <c r="AK31" i="4"/>
  <c r="AQ67" i="17"/>
  <c r="AO67" i="17" s="1"/>
  <c r="AP67" i="17" s="1"/>
  <c r="AM69" i="17"/>
  <c r="AM81" i="17" s="1"/>
  <c r="AO17" i="13"/>
  <c r="AO120" i="13" s="1"/>
  <c r="AL55" i="15"/>
  <c r="AP11" i="15"/>
  <c r="AO11" i="15"/>
  <c r="AK52" i="7"/>
  <c r="AL13" i="7"/>
  <c r="AK17" i="7"/>
  <c r="AL50" i="8"/>
  <c r="AL62" i="8" s="1"/>
  <c r="AL74" i="8" s="1"/>
  <c r="AM86" i="8"/>
  <c r="AM97" i="8" s="1"/>
  <c r="AM17" i="5"/>
  <c r="AP12" i="5"/>
  <c r="AP17" i="5" s="1"/>
  <c r="AO12" i="5"/>
  <c r="AO17" i="5" s="1"/>
  <c r="AO107" i="5" s="1"/>
  <c r="AP79" i="5"/>
  <c r="AO79" i="5"/>
  <c r="AM48" i="8"/>
  <c r="AO11" i="8"/>
  <c r="AP11" i="8"/>
  <c r="AO57" i="12"/>
  <c r="AK69" i="12"/>
  <c r="AK81" i="12" s="1"/>
  <c r="AL54" i="4"/>
  <c r="AM14" i="4"/>
  <c r="AQ52" i="9"/>
  <c r="AM34" i="8"/>
  <c r="AO20" i="8"/>
  <c r="AP20" i="8"/>
  <c r="AP54" i="15"/>
  <c r="AO27" i="5"/>
  <c r="AP27" i="5"/>
  <c r="AM64" i="10"/>
  <c r="AQ64" i="10" s="1"/>
  <c r="AO64" i="10" s="1"/>
  <c r="AP64" i="10" s="1"/>
  <c r="AP31" i="10"/>
  <c r="AO31" i="10"/>
  <c r="AP46" i="8"/>
  <c r="AM66" i="11"/>
  <c r="AQ66" i="11" s="1"/>
  <c r="AO66" i="11" s="1"/>
  <c r="AP66" i="11" s="1"/>
  <c r="AO32" i="11"/>
  <c r="AP32" i="11"/>
  <c r="AP17" i="13"/>
  <c r="AK66" i="16"/>
  <c r="AL32" i="16"/>
  <c r="AK53" i="7"/>
  <c r="AL84" i="7"/>
  <c r="AL64" i="16"/>
  <c r="AM30" i="16"/>
  <c r="AL56" i="6"/>
  <c r="AM87" i="6"/>
  <c r="AO45" i="5"/>
  <c r="AQ61" i="5"/>
  <c r="AO119" i="5" s="1"/>
  <c r="AQ55" i="13"/>
  <c r="AO55" i="13" s="1"/>
  <c r="AP55" i="13" s="1"/>
  <c r="AP21" i="10"/>
  <c r="AO21" i="10"/>
  <c r="AO34" i="10" s="1"/>
  <c r="AO115" i="10" s="1"/>
  <c r="AM34" i="10"/>
  <c r="AO21" i="6"/>
  <c r="AP21" i="6"/>
  <c r="AL86" i="6"/>
  <c r="AK55" i="6"/>
  <c r="AK61" i="6" s="1"/>
  <c r="AK73" i="6" s="1"/>
  <c r="AK91" i="7"/>
  <c r="AO26" i="5"/>
  <c r="AP26" i="5"/>
  <c r="AL97" i="8"/>
  <c r="AM13" i="8"/>
  <c r="AM17" i="8" s="1"/>
  <c r="AL53" i="8"/>
  <c r="AO32" i="5"/>
  <c r="AP32" i="5"/>
  <c r="AK58" i="6"/>
  <c r="AL16" i="6"/>
  <c r="AK43" i="2"/>
  <c r="AK84" i="2"/>
  <c r="Y43" i="2"/>
  <c r="CB42" i="2"/>
  <c r="CD42" i="2" s="1"/>
  <c r="CC42" i="2"/>
  <c r="BR42" i="2"/>
  <c r="AN44" i="2"/>
  <c r="AN85" i="2"/>
  <c r="AM64" i="9"/>
  <c r="AQ64" i="9" s="1"/>
  <c r="AO64" i="9" s="1"/>
  <c r="AP64" i="9" s="1"/>
  <c r="AP31" i="9"/>
  <c r="AO31" i="9"/>
  <c r="AQ51" i="7"/>
  <c r="AO51" i="7" s="1"/>
  <c r="AP51" i="7" s="1"/>
  <c r="AL33" i="16"/>
  <c r="AL34" i="16" s="1"/>
  <c r="AK67" i="16"/>
  <c r="AK69" i="16" s="1"/>
  <c r="AK81" i="16" s="1"/>
  <c r="AL52" i="6"/>
  <c r="AM83" i="6"/>
  <c r="AL91" i="6"/>
  <c r="AM67" i="14"/>
  <c r="AP33" i="14"/>
  <c r="AO33" i="14"/>
  <c r="AL59" i="12"/>
  <c r="AP12" i="12"/>
  <c r="AP17" i="12" s="1"/>
  <c r="AO12" i="12"/>
  <c r="AO17" i="12" s="1"/>
  <c r="AO120" i="12" s="1"/>
  <c r="AL17" i="12"/>
  <c r="AL15" i="6"/>
  <c r="AK17" i="6"/>
  <c r="AK57" i="6"/>
  <c r="AL21" i="17"/>
  <c r="AK34" i="17"/>
  <c r="AJ61" i="5"/>
  <c r="AJ73" i="5" s="1"/>
  <c r="AL13" i="15"/>
  <c r="AL17" i="15" s="1"/>
  <c r="AK60" i="15"/>
  <c r="AL52" i="4"/>
  <c r="AM27" i="4"/>
  <c r="AM13" i="10"/>
  <c r="AL59" i="10"/>
  <c r="AT44" i="2"/>
  <c r="AT85" i="2"/>
  <c r="BS83" i="2"/>
  <c r="D125" i="2" s="1"/>
  <c r="BY83" i="2"/>
  <c r="BZ83" i="2"/>
  <c r="BR83" i="2"/>
  <c r="AJ69" i="16"/>
  <c r="AJ81" i="16" s="1"/>
  <c r="AK55" i="7"/>
  <c r="AL86" i="7"/>
  <c r="AL91" i="7" s="1"/>
  <c r="AM76" i="7"/>
  <c r="AK53" i="4"/>
  <c r="AL28" i="4"/>
  <c r="AO82" i="8"/>
  <c r="AP82" i="8"/>
  <c r="AL54" i="7"/>
  <c r="AM85" i="7"/>
  <c r="AM67" i="11"/>
  <c r="AQ67" i="11" s="1"/>
  <c r="AO67" i="11" s="1"/>
  <c r="AP67" i="11" s="1"/>
  <c r="AO33" i="11"/>
  <c r="AP33" i="11"/>
  <c r="AL11" i="4"/>
  <c r="AK48" i="4"/>
  <c r="AO45" i="7"/>
  <c r="AL15" i="4"/>
  <c r="AK55" i="4"/>
  <c r="AM85" i="6"/>
  <c r="AL54" i="6"/>
  <c r="AQ54" i="14"/>
  <c r="AJ69" i="14"/>
  <c r="AJ81" i="14" s="1"/>
  <c r="AL76" i="5"/>
  <c r="AK91" i="5"/>
  <c r="AK73" i="5" s="1"/>
  <c r="AK56" i="10"/>
  <c r="AK17" i="10"/>
  <c r="AL10" i="10"/>
  <c r="AM20" i="5"/>
  <c r="AL33" i="5"/>
  <c r="AK33" i="6"/>
  <c r="AL20" i="6"/>
  <c r="AL20" i="11"/>
  <c r="AK34" i="11"/>
  <c r="AK53" i="11"/>
  <c r="AK69" i="11" s="1"/>
  <c r="AK81" i="11" s="1"/>
  <c r="AM31" i="8"/>
  <c r="AL58" i="8"/>
  <c r="AM17" i="11"/>
  <c r="AM55" i="11"/>
  <c r="AQ55" i="11" s="1"/>
  <c r="AO55" i="11" s="1"/>
  <c r="AP55" i="11" s="1"/>
  <c r="AP11" i="11"/>
  <c r="AP17" i="11" s="1"/>
  <c r="AO11" i="11"/>
  <c r="AO17" i="11" s="1"/>
  <c r="AO115" i="11" s="1"/>
  <c r="AJ69" i="13"/>
  <c r="AJ81" i="13" s="1"/>
  <c r="AQ54" i="13"/>
  <c r="AL11" i="10"/>
  <c r="AK54" i="10"/>
  <c r="AK68" i="10" s="1"/>
  <c r="AK80" i="10" s="1"/>
  <c r="AL60" i="8"/>
  <c r="AM33" i="8"/>
  <c r="AK69" i="15"/>
  <c r="AK81" i="15" s="1"/>
  <c r="AL62" i="16"/>
  <c r="AQ62" i="16" s="1"/>
  <c r="AO62" i="16" s="1"/>
  <c r="AP62" i="16" s="1"/>
  <c r="AO27" i="16"/>
  <c r="AP27" i="16"/>
  <c r="CF41" i="2"/>
  <c r="AP53" i="10"/>
  <c r="AQ54" i="17"/>
  <c r="AJ69" i="17"/>
  <c r="AJ81" i="17" s="1"/>
  <c r="AL32" i="12"/>
  <c r="AK66" i="12"/>
  <c r="AK34" i="12"/>
  <c r="AO22" i="6"/>
  <c r="AP22" i="6"/>
  <c r="AL33" i="13"/>
  <c r="AK67" i="13"/>
  <c r="AK69" i="13" s="1"/>
  <c r="AK81" i="13" s="1"/>
  <c r="AM54" i="8"/>
  <c r="AQ54" i="8" s="1"/>
  <c r="AO54" i="8" s="1"/>
  <c r="AP54" i="8" s="1"/>
  <c r="AP90" i="8"/>
  <c r="AO90" i="8"/>
  <c r="AB43" i="2"/>
  <c r="CE42" i="2"/>
  <c r="AB84" i="2"/>
  <c r="AL13" i="16"/>
  <c r="AK60" i="16"/>
  <c r="AK17" i="16"/>
  <c r="AL47" i="4"/>
  <c r="AM10" i="4"/>
  <c r="AL16" i="4"/>
  <c r="AM66" i="9"/>
  <c r="AQ66" i="9" s="1"/>
  <c r="AO66" i="9" s="1"/>
  <c r="AP66" i="9" s="1"/>
  <c r="AP33" i="9"/>
  <c r="AP34" i="9" s="1"/>
  <c r="AP116" i="9" s="1"/>
  <c r="AO33" i="9"/>
  <c r="AO34" i="9" s="1"/>
  <c r="AO116" i="9" s="1"/>
  <c r="AM33" i="12"/>
  <c r="AL67" i="12"/>
  <c r="AM55" i="8"/>
  <c r="AQ55" i="8" s="1"/>
  <c r="AO55" i="8" s="1"/>
  <c r="AP55" i="8" s="1"/>
  <c r="AP91" i="8"/>
  <c r="AO91" i="8"/>
  <c r="AM84" i="6"/>
  <c r="AL53" i="6"/>
  <c r="AL21" i="14"/>
  <c r="AK34" i="14"/>
  <c r="C124" i="2"/>
  <c r="F124" i="2" s="1"/>
  <c r="CC82" i="2"/>
  <c r="CB82" i="2" s="1"/>
  <c r="AL13" i="4"/>
  <c r="AK50" i="4"/>
  <c r="AL67" i="15"/>
  <c r="AM33" i="15"/>
  <c r="AM11" i="9"/>
  <c r="AL54" i="9"/>
  <c r="AL68" i="9" s="1"/>
  <c r="AL80" i="9" s="1"/>
  <c r="AM90" i="7"/>
  <c r="AL59" i="7"/>
  <c r="AL11" i="14"/>
  <c r="AK55" i="14"/>
  <c r="AK69" i="14" s="1"/>
  <c r="AK81" i="14" s="1"/>
  <c r="AK17" i="14"/>
  <c r="AL59" i="6"/>
  <c r="AM32" i="6"/>
  <c r="AL52" i="8"/>
  <c r="AM88" i="8"/>
  <c r="AJ61" i="6"/>
  <c r="AJ73" i="6" s="1"/>
  <c r="AQ45" i="6"/>
  <c r="AP21" i="11"/>
  <c r="AO21" i="11"/>
  <c r="AM34" i="15"/>
  <c r="AP21" i="15"/>
  <c r="AO21" i="15"/>
  <c r="AM56" i="8"/>
  <c r="AQ56" i="8" s="1"/>
  <c r="AO56" i="8" s="1"/>
  <c r="AP56" i="8" s="1"/>
  <c r="AP92" i="8"/>
  <c r="AO92" i="8"/>
  <c r="AO28" i="5"/>
  <c r="AP28" i="5"/>
  <c r="AP29" i="5"/>
  <c r="AO29" i="5"/>
  <c r="AW85" i="2"/>
  <c r="AW44" i="2"/>
  <c r="AM49" i="4"/>
  <c r="AQ49" i="4" s="1"/>
  <c r="AO49" i="4" s="1"/>
  <c r="AP49" i="4" s="1"/>
  <c r="AP12" i="4"/>
  <c r="AO12" i="4"/>
  <c r="BS84" i="2" l="1"/>
  <c r="BY84" i="2"/>
  <c r="BZ84" i="2"/>
  <c r="BR84" i="2"/>
  <c r="AP45" i="5"/>
  <c r="AP61" i="5" s="1"/>
  <c r="AP111" i="5" s="1"/>
  <c r="AO61" i="5"/>
  <c r="AO111" i="5" s="1"/>
  <c r="AL55" i="14"/>
  <c r="AP11" i="14"/>
  <c r="AP17" i="14" s="1"/>
  <c r="AO11" i="14"/>
  <c r="AO17" i="14" s="1"/>
  <c r="AL17" i="14"/>
  <c r="AB44" i="2"/>
  <c r="AB85" i="2"/>
  <c r="CE43" i="2"/>
  <c r="AN86" i="2"/>
  <c r="AN88" i="2" s="1"/>
  <c r="AN46" i="2"/>
  <c r="AQ48" i="8"/>
  <c r="AL50" i="4"/>
  <c r="AM13" i="4"/>
  <c r="AM47" i="4"/>
  <c r="AQ47" i="4" s="1"/>
  <c r="AO47" i="4" s="1"/>
  <c r="AP47" i="4" s="1"/>
  <c r="AP10" i="4"/>
  <c r="AO10" i="4"/>
  <c r="AO54" i="13"/>
  <c r="AM33" i="5"/>
  <c r="AP20" i="5"/>
  <c r="AP33" i="5" s="1"/>
  <c r="AP108" i="5" s="1"/>
  <c r="AO20" i="5"/>
  <c r="AO33" i="5" s="1"/>
  <c r="AO108" i="5" s="1"/>
  <c r="AM28" i="4"/>
  <c r="AL53" i="4"/>
  <c r="AM59" i="10"/>
  <c r="AQ59" i="10" s="1"/>
  <c r="AO59" i="10" s="1"/>
  <c r="AP59" i="10" s="1"/>
  <c r="AO13" i="10"/>
  <c r="AP13" i="10"/>
  <c r="BS42" i="2"/>
  <c r="D126" i="2" s="1"/>
  <c r="AP34" i="10"/>
  <c r="AP115" i="10" s="1"/>
  <c r="AM64" i="16"/>
  <c r="AO30" i="16"/>
  <c r="AP30" i="16"/>
  <c r="AM54" i="4"/>
  <c r="AQ54" i="4" s="1"/>
  <c r="AO54" i="4" s="1"/>
  <c r="AP54" i="4" s="1"/>
  <c r="AP14" i="4"/>
  <c r="AO14" i="4"/>
  <c r="AM21" i="13"/>
  <c r="AL34" i="13"/>
  <c r="AT86" i="2"/>
  <c r="AT88" i="2" s="1"/>
  <c r="AT46" i="2"/>
  <c r="AM53" i="6"/>
  <c r="AQ53" i="6" s="1"/>
  <c r="AO53" i="6" s="1"/>
  <c r="AP53" i="6" s="1"/>
  <c r="AO84" i="6"/>
  <c r="AP84" i="6"/>
  <c r="AO45" i="6"/>
  <c r="AM11" i="10"/>
  <c r="AL54" i="10"/>
  <c r="AO54" i="14"/>
  <c r="AL48" i="4"/>
  <c r="AM11" i="4"/>
  <c r="AM16" i="4" s="1"/>
  <c r="AL34" i="17"/>
  <c r="AM21" i="17"/>
  <c r="AM16" i="6"/>
  <c r="AL58" i="6"/>
  <c r="AW86" i="2"/>
  <c r="AW88" i="2" s="1"/>
  <c r="AW46" i="2"/>
  <c r="AM52" i="8"/>
  <c r="AQ52" i="8" s="1"/>
  <c r="AO52" i="8" s="1"/>
  <c r="AP52" i="8" s="1"/>
  <c r="AP88" i="8"/>
  <c r="AP97" i="8" s="1"/>
  <c r="AP120" i="8" s="1"/>
  <c r="AO88" i="8"/>
  <c r="AO90" i="7"/>
  <c r="AP90" i="7"/>
  <c r="AM59" i="7"/>
  <c r="AQ59" i="7" s="1"/>
  <c r="AO59" i="7" s="1"/>
  <c r="AP59" i="7" s="1"/>
  <c r="AL66" i="12"/>
  <c r="AQ66" i="12" s="1"/>
  <c r="AO66" i="12" s="1"/>
  <c r="AP66" i="12" s="1"/>
  <c r="AO32" i="12"/>
  <c r="AP32" i="12"/>
  <c r="AP34" i="12" s="1"/>
  <c r="AP121" i="12" s="1"/>
  <c r="AL34" i="12"/>
  <c r="AO31" i="8"/>
  <c r="AO34" i="8" s="1"/>
  <c r="AO114" i="8" s="1"/>
  <c r="AP31" i="8"/>
  <c r="AM58" i="8"/>
  <c r="AQ58" i="8" s="1"/>
  <c r="AO58" i="8" s="1"/>
  <c r="AP58" i="8" s="1"/>
  <c r="AL17" i="10"/>
  <c r="AL56" i="10"/>
  <c r="AQ56" i="10" s="1"/>
  <c r="AO56" i="10" s="1"/>
  <c r="AP56" i="10" s="1"/>
  <c r="AP10" i="10"/>
  <c r="AO10" i="10"/>
  <c r="AM54" i="6"/>
  <c r="AQ54" i="6" s="1"/>
  <c r="AO54" i="6" s="1"/>
  <c r="AP54" i="6" s="1"/>
  <c r="AO85" i="6"/>
  <c r="AP85" i="6"/>
  <c r="CC83" i="2"/>
  <c r="CB83" i="2" s="1"/>
  <c r="C125" i="2" s="1"/>
  <c r="F125" i="2" s="1"/>
  <c r="AM52" i="4"/>
  <c r="AQ52" i="4" s="1"/>
  <c r="AO52" i="4" s="1"/>
  <c r="AP52" i="4" s="1"/>
  <c r="AP27" i="4"/>
  <c r="AO27" i="4"/>
  <c r="AQ67" i="14"/>
  <c r="AO67" i="14" s="1"/>
  <c r="AP67" i="14" s="1"/>
  <c r="AM69" i="14"/>
  <c r="AM81" i="14" s="1"/>
  <c r="AL52" i="7"/>
  <c r="AL17" i="7"/>
  <c r="AO13" i="7"/>
  <c r="AO17" i="7" s="1"/>
  <c r="AO107" i="7" s="1"/>
  <c r="AP13" i="7"/>
  <c r="AP17" i="7" s="1"/>
  <c r="AM45" i="4"/>
  <c r="AQ45" i="4" s="1"/>
  <c r="AO45" i="4" s="1"/>
  <c r="AP45" i="4" s="1"/>
  <c r="AP21" i="4"/>
  <c r="AO21" i="4"/>
  <c r="AM20" i="6"/>
  <c r="AL33" i="6"/>
  <c r="AP45" i="7"/>
  <c r="AM33" i="16"/>
  <c r="AL67" i="16"/>
  <c r="AQ55" i="15"/>
  <c r="AM15" i="6"/>
  <c r="AL57" i="6"/>
  <c r="AL17" i="6"/>
  <c r="CF42" i="2"/>
  <c r="AL55" i="6"/>
  <c r="AM86" i="6"/>
  <c r="AL53" i="7"/>
  <c r="AM84" i="7"/>
  <c r="AK61" i="7"/>
  <c r="AK73" i="7" s="1"/>
  <c r="AO81" i="17"/>
  <c r="AL44" i="4"/>
  <c r="AL58" i="4" s="1"/>
  <c r="AL70" i="4" s="1"/>
  <c r="AM20" i="4"/>
  <c r="AL31" i="4"/>
  <c r="AM56" i="6"/>
  <c r="AQ56" i="6" s="1"/>
  <c r="AO56" i="6" s="1"/>
  <c r="AP56" i="6" s="1"/>
  <c r="AP87" i="6"/>
  <c r="AO87" i="6"/>
  <c r="AO52" i="9"/>
  <c r="AK58" i="4"/>
  <c r="AK70" i="4" s="1"/>
  <c r="AP34" i="15"/>
  <c r="AP121" i="15" s="1"/>
  <c r="AM59" i="6"/>
  <c r="AQ59" i="6" s="1"/>
  <c r="AO59" i="6" s="1"/>
  <c r="AP59" i="6" s="1"/>
  <c r="AO32" i="6"/>
  <c r="AP32" i="6"/>
  <c r="AM54" i="9"/>
  <c r="AO11" i="9"/>
  <c r="AO17" i="9" s="1"/>
  <c r="AO115" i="9" s="1"/>
  <c r="AP11" i="9"/>
  <c r="AP17" i="9" s="1"/>
  <c r="AM67" i="12"/>
  <c r="AO33" i="12"/>
  <c r="AP33" i="12"/>
  <c r="AM34" i="12"/>
  <c r="AO54" i="17"/>
  <c r="AQ69" i="17"/>
  <c r="AO132" i="17" s="1"/>
  <c r="AL55" i="4"/>
  <c r="AM15" i="4"/>
  <c r="AM54" i="7"/>
  <c r="AQ54" i="7" s="1"/>
  <c r="AO54" i="7" s="1"/>
  <c r="AP54" i="7" s="1"/>
  <c r="AP85" i="7"/>
  <c r="AO85" i="7"/>
  <c r="AP76" i="7"/>
  <c r="AO76" i="7"/>
  <c r="AM52" i="6"/>
  <c r="AO83" i="6"/>
  <c r="AP83" i="6"/>
  <c r="AM91" i="6"/>
  <c r="AP115" i="11"/>
  <c r="AM76" i="5"/>
  <c r="AL91" i="5"/>
  <c r="AL73" i="5" s="1"/>
  <c r="AP120" i="12"/>
  <c r="AQ59" i="12"/>
  <c r="AL69" i="12"/>
  <c r="AL81" i="12" s="1"/>
  <c r="AK44" i="2"/>
  <c r="AK85" i="2"/>
  <c r="AP120" i="13"/>
  <c r="AM50" i="8"/>
  <c r="AQ50" i="8" s="1"/>
  <c r="AO50" i="8" s="1"/>
  <c r="AP50" i="8" s="1"/>
  <c r="AO86" i="8"/>
  <c r="AO97" i="8" s="1"/>
  <c r="AP86" i="8"/>
  <c r="AM67" i="15"/>
  <c r="AO33" i="15"/>
  <c r="AO34" i="15" s="1"/>
  <c r="AO121" i="15" s="1"/>
  <c r="AP33" i="15"/>
  <c r="AM21" i="14"/>
  <c r="AL34" i="14"/>
  <c r="AL60" i="16"/>
  <c r="AP13" i="16"/>
  <c r="AP17" i="16" s="1"/>
  <c r="AO13" i="16"/>
  <c r="AO17" i="16" s="1"/>
  <c r="AO120" i="16" s="1"/>
  <c r="AL17" i="16"/>
  <c r="AM33" i="13"/>
  <c r="AL67" i="13"/>
  <c r="AL69" i="13" s="1"/>
  <c r="AL81" i="13" s="1"/>
  <c r="AM60" i="8"/>
  <c r="AQ60" i="8" s="1"/>
  <c r="AO60" i="8" s="1"/>
  <c r="AP60" i="8" s="1"/>
  <c r="AP33" i="8"/>
  <c r="AP34" i="8" s="1"/>
  <c r="AP114" i="8" s="1"/>
  <c r="AO33" i="8"/>
  <c r="AM20" i="11"/>
  <c r="AL34" i="11"/>
  <c r="AL53" i="11"/>
  <c r="AL69" i="11" s="1"/>
  <c r="AL81" i="11" s="1"/>
  <c r="AL55" i="7"/>
  <c r="AM86" i="7"/>
  <c r="AL60" i="15"/>
  <c r="AQ60" i="15" s="1"/>
  <c r="AO60" i="15" s="1"/>
  <c r="AP60" i="15" s="1"/>
  <c r="AO13" i="15"/>
  <c r="AO17" i="15" s="1"/>
  <c r="AO120" i="15" s="1"/>
  <c r="AP13" i="15"/>
  <c r="AP17" i="15" s="1"/>
  <c r="AL61" i="6"/>
  <c r="AL73" i="6" s="1"/>
  <c r="BR43" i="2"/>
  <c r="Y44" i="2"/>
  <c r="CC43" i="2"/>
  <c r="CB43" i="2"/>
  <c r="CD43" i="2" s="1"/>
  <c r="AM53" i="8"/>
  <c r="AQ53" i="8" s="1"/>
  <c r="AO53" i="8" s="1"/>
  <c r="AP53" i="8" s="1"/>
  <c r="AP13" i="8"/>
  <c r="AP17" i="8" s="1"/>
  <c r="AO13" i="8"/>
  <c r="AO17" i="8" s="1"/>
  <c r="AO113" i="8" s="1"/>
  <c r="AL66" i="16"/>
  <c r="AM32" i="16"/>
  <c r="AP57" i="12"/>
  <c r="AP107" i="5"/>
  <c r="AO120" i="8" l="1"/>
  <c r="AP120" i="15"/>
  <c r="AP113" i="8"/>
  <c r="AP120" i="16"/>
  <c r="AM44" i="4"/>
  <c r="AP20" i="4"/>
  <c r="AO20" i="4"/>
  <c r="AM31" i="4"/>
  <c r="AM55" i="6"/>
  <c r="AQ55" i="6" s="1"/>
  <c r="AO55" i="6" s="1"/>
  <c r="AP55" i="6" s="1"/>
  <c r="AP86" i="6"/>
  <c r="AP91" i="6" s="1"/>
  <c r="AP114" i="6" s="1"/>
  <c r="AO86" i="6"/>
  <c r="AO91" i="6" s="1"/>
  <c r="AO55" i="15"/>
  <c r="AM53" i="4"/>
  <c r="AQ53" i="4" s="1"/>
  <c r="AO53" i="4" s="1"/>
  <c r="AP53" i="4" s="1"/>
  <c r="AP28" i="4"/>
  <c r="AO28" i="4"/>
  <c r="AO128" i="17"/>
  <c r="AQ52" i="6"/>
  <c r="AO34" i="12"/>
  <c r="AO121" i="12" s="1"/>
  <c r="AM48" i="4"/>
  <c r="AQ48" i="4" s="1"/>
  <c r="AO48" i="4" s="1"/>
  <c r="AP48" i="4" s="1"/>
  <c r="AP11" i="4"/>
  <c r="AO11" i="4"/>
  <c r="AQ64" i="16"/>
  <c r="AO64" i="16" s="1"/>
  <c r="AP64" i="16" s="1"/>
  <c r="BS85" i="2"/>
  <c r="BZ85" i="2"/>
  <c r="BR85" i="2"/>
  <c r="BY85" i="2"/>
  <c r="AM55" i="4"/>
  <c r="AQ55" i="4" s="1"/>
  <c r="AO55" i="4" s="1"/>
  <c r="AP55" i="4" s="1"/>
  <c r="AO15" i="4"/>
  <c r="AP15" i="4"/>
  <c r="AP21" i="13"/>
  <c r="AO21" i="13"/>
  <c r="AM34" i="13"/>
  <c r="AM50" i="4"/>
  <c r="AQ50" i="4" s="1"/>
  <c r="AO50" i="4" s="1"/>
  <c r="AP50" i="4" s="1"/>
  <c r="AO13" i="4"/>
  <c r="AP13" i="4"/>
  <c r="AM91" i="5"/>
  <c r="AM73" i="5" s="1"/>
  <c r="AO73" i="5" s="1"/>
  <c r="AO115" i="5" s="1"/>
  <c r="AP76" i="5"/>
  <c r="AP91" i="5" s="1"/>
  <c r="AO76" i="5"/>
  <c r="AO91" i="5" s="1"/>
  <c r="AM68" i="9"/>
  <c r="AM80" i="9" s="1"/>
  <c r="AO80" i="9" s="1"/>
  <c r="AQ54" i="9"/>
  <c r="AP107" i="7"/>
  <c r="AP54" i="14"/>
  <c r="AO48" i="8"/>
  <c r="AQ62" i="8"/>
  <c r="AO125" i="8" s="1"/>
  <c r="CC84" i="2"/>
  <c r="CB84" i="2" s="1"/>
  <c r="C126" i="2" s="1"/>
  <c r="F126" i="2" s="1"/>
  <c r="AM34" i="11"/>
  <c r="AM53" i="11"/>
  <c r="AP20" i="11"/>
  <c r="AP34" i="11" s="1"/>
  <c r="AO20" i="11"/>
  <c r="AO34" i="11" s="1"/>
  <c r="AO116" i="11" s="1"/>
  <c r="AQ67" i="12"/>
  <c r="AO67" i="12" s="1"/>
  <c r="AP67" i="12" s="1"/>
  <c r="AM69" i="12"/>
  <c r="AM81" i="12" s="1"/>
  <c r="AO81" i="12" s="1"/>
  <c r="AM34" i="14"/>
  <c r="AO21" i="14"/>
  <c r="AO34" i="14" s="1"/>
  <c r="AP21" i="14"/>
  <c r="AP34" i="14" s="1"/>
  <c r="AP121" i="14" s="1"/>
  <c r="CF43" i="2"/>
  <c r="AM55" i="7"/>
  <c r="AQ55" i="7" s="1"/>
  <c r="AO55" i="7" s="1"/>
  <c r="AP55" i="7" s="1"/>
  <c r="AP86" i="7"/>
  <c r="AO86" i="7"/>
  <c r="AM66" i="16"/>
  <c r="AQ66" i="16" s="1"/>
  <c r="AO66" i="16" s="1"/>
  <c r="AP66" i="16" s="1"/>
  <c r="AP32" i="16"/>
  <c r="AO32" i="16"/>
  <c r="CC44" i="2"/>
  <c r="BR44" i="2"/>
  <c r="BR46" i="2" s="1"/>
  <c r="CB44" i="2"/>
  <c r="Y46" i="2"/>
  <c r="AM67" i="13"/>
  <c r="AP33" i="13"/>
  <c r="AO33" i="13"/>
  <c r="AK86" i="2"/>
  <c r="AK88" i="2" s="1"/>
  <c r="AK46" i="2"/>
  <c r="AP54" i="17"/>
  <c r="AP69" i="17" s="1"/>
  <c r="AP124" i="17" s="1"/>
  <c r="AO69" i="17"/>
  <c r="AO124" i="17" s="1"/>
  <c r="AM57" i="6"/>
  <c r="AQ57" i="6" s="1"/>
  <c r="AO57" i="6" s="1"/>
  <c r="AP57" i="6" s="1"/>
  <c r="AM17" i="6"/>
  <c r="AP15" i="6"/>
  <c r="AO15" i="6"/>
  <c r="AL68" i="10"/>
  <c r="AL80" i="10" s="1"/>
  <c r="AP54" i="13"/>
  <c r="AM62" i="8"/>
  <c r="AM74" i="8" s="1"/>
  <c r="AO74" i="8" s="1"/>
  <c r="AO121" i="8" s="1"/>
  <c r="AP120" i="14"/>
  <c r="AQ60" i="16"/>
  <c r="AL69" i="16"/>
  <c r="AL81" i="16" s="1"/>
  <c r="AP115" i="9"/>
  <c r="BS43" i="2"/>
  <c r="D127" i="2" s="1"/>
  <c r="AQ67" i="15"/>
  <c r="AO67" i="15" s="1"/>
  <c r="AP67" i="15" s="1"/>
  <c r="AM69" i="15"/>
  <c r="AM81" i="15" s="1"/>
  <c r="AM91" i="7"/>
  <c r="AM53" i="7"/>
  <c r="AO84" i="7"/>
  <c r="AO91" i="7" s="1"/>
  <c r="AP84" i="7"/>
  <c r="AP91" i="7" s="1"/>
  <c r="AP114" i="7" s="1"/>
  <c r="AM58" i="6"/>
  <c r="AQ58" i="6" s="1"/>
  <c r="AO58" i="6" s="1"/>
  <c r="AP58" i="6" s="1"/>
  <c r="AP16" i="6"/>
  <c r="AO16" i="6"/>
  <c r="AM54" i="10"/>
  <c r="AM17" i="10"/>
  <c r="AP11" i="10"/>
  <c r="AP17" i="10" s="1"/>
  <c r="AO11" i="10"/>
  <c r="AM34" i="16"/>
  <c r="AO16" i="4"/>
  <c r="AO89" i="4" s="1"/>
  <c r="AQ55" i="14"/>
  <c r="AL69" i="14"/>
  <c r="AL81" i="14" s="1"/>
  <c r="AO81" i="14" s="1"/>
  <c r="AP52" i="9"/>
  <c r="AM67" i="16"/>
  <c r="AQ67" i="16" s="1"/>
  <c r="AO67" i="16" s="1"/>
  <c r="AP67" i="16" s="1"/>
  <c r="AP33" i="16"/>
  <c r="AO33" i="16"/>
  <c r="AO34" i="16" s="1"/>
  <c r="AO121" i="16" s="1"/>
  <c r="AO17" i="10"/>
  <c r="AO114" i="10" s="1"/>
  <c r="CE44" i="2"/>
  <c r="AB86" i="2"/>
  <c r="AB46" i="2"/>
  <c r="AO59" i="12"/>
  <c r="AQ69" i="12"/>
  <c r="AO132" i="12" s="1"/>
  <c r="AL69" i="15"/>
  <c r="AL81" i="15" s="1"/>
  <c r="AM33" i="6"/>
  <c r="AO20" i="6"/>
  <c r="AO33" i="6" s="1"/>
  <c r="AO108" i="6" s="1"/>
  <c r="AP20" i="6"/>
  <c r="AP33" i="6" s="1"/>
  <c r="AP108" i="6" s="1"/>
  <c r="AQ52" i="7"/>
  <c r="AL61" i="7"/>
  <c r="AL73" i="7" s="1"/>
  <c r="AO73" i="7" s="1"/>
  <c r="AO115" i="7" s="1"/>
  <c r="AM34" i="17"/>
  <c r="AO21" i="17"/>
  <c r="AO34" i="17" s="1"/>
  <c r="AO121" i="17" s="1"/>
  <c r="AO134" i="17" s="1"/>
  <c r="AP21" i="17"/>
  <c r="AP34" i="17" s="1"/>
  <c r="AP45" i="6"/>
  <c r="AP16" i="4"/>
  <c r="AO128" i="14" l="1"/>
  <c r="AP114" i="10"/>
  <c r="AO114" i="6"/>
  <c r="AO114" i="7"/>
  <c r="AP17" i="6"/>
  <c r="CC85" i="2"/>
  <c r="CB85" i="2" s="1"/>
  <c r="C127" i="2" s="1"/>
  <c r="F127" i="2" s="1"/>
  <c r="AP34" i="16"/>
  <c r="AO128" i="12"/>
  <c r="AO129" i="12"/>
  <c r="AP129" i="12" s="1"/>
  <c r="AO127" i="8"/>
  <c r="AO34" i="13"/>
  <c r="AO121" i="13" s="1"/>
  <c r="AP89" i="4"/>
  <c r="AP121" i="17"/>
  <c r="AP81" i="17"/>
  <c r="AP128" i="17" s="1"/>
  <c r="AO134" i="12"/>
  <c r="CD44" i="2"/>
  <c r="CF44" i="2" s="1"/>
  <c r="CF46" i="2" s="1"/>
  <c r="CB46" i="2"/>
  <c r="AP48" i="8"/>
  <c r="AP62" i="8" s="1"/>
  <c r="AO62" i="8"/>
  <c r="AO117" i="8" s="1"/>
  <c r="AO116" i="5"/>
  <c r="AP116" i="5" s="1"/>
  <c r="AO114" i="5"/>
  <c r="AO121" i="5" s="1"/>
  <c r="AP34" i="13"/>
  <c r="AO31" i="4"/>
  <c r="AO90" i="4" s="1"/>
  <c r="AP59" i="12"/>
  <c r="AP69" i="12" s="1"/>
  <c r="AO69" i="12"/>
  <c r="AO124" i="12" s="1"/>
  <c r="AQ53" i="7"/>
  <c r="AO53" i="7" s="1"/>
  <c r="AP53" i="7" s="1"/>
  <c r="AM61" i="7"/>
  <c r="BS44" i="2"/>
  <c r="AP114" i="5"/>
  <c r="AP73" i="5"/>
  <c r="AP115" i="5" s="1"/>
  <c r="AP117" i="5" s="1"/>
  <c r="AM69" i="16"/>
  <c r="AM81" i="16" s="1"/>
  <c r="AO81" i="16" s="1"/>
  <c r="AM61" i="6"/>
  <c r="AM73" i="6" s="1"/>
  <c r="AO73" i="6" s="1"/>
  <c r="AO115" i="6" s="1"/>
  <c r="AP31" i="4"/>
  <c r="AP90" i="4" s="1"/>
  <c r="AO55" i="14"/>
  <c r="AQ69" i="14"/>
  <c r="AO132" i="14" s="1"/>
  <c r="AO134" i="14" s="1"/>
  <c r="AO54" i="9"/>
  <c r="AQ68" i="9"/>
  <c r="AO127" i="9" s="1"/>
  <c r="AO123" i="9"/>
  <c r="AP116" i="11"/>
  <c r="AO52" i="6"/>
  <c r="AQ61" i="6"/>
  <c r="AO119" i="6" s="1"/>
  <c r="AQ69" i="15"/>
  <c r="AO132" i="15" s="1"/>
  <c r="AQ44" i="4"/>
  <c r="AM58" i="4"/>
  <c r="AQ67" i="13"/>
  <c r="AM69" i="13"/>
  <c r="AM81" i="13" s="1"/>
  <c r="AO81" i="13" s="1"/>
  <c r="AO52" i="7"/>
  <c r="AQ61" i="7"/>
  <c r="AO119" i="7" s="1"/>
  <c r="BY86" i="2"/>
  <c r="BZ86" i="2"/>
  <c r="BZ88" i="2" s="1"/>
  <c r="F139" i="2" s="1"/>
  <c r="BS86" i="2"/>
  <c r="BS88" i="2" s="1"/>
  <c r="BR86" i="2"/>
  <c r="BR88" i="2" s="1"/>
  <c r="AB88" i="2"/>
  <c r="AQ54" i="10"/>
  <c r="AM68" i="10"/>
  <c r="AM80" i="10" s="1"/>
  <c r="AO80" i="10" s="1"/>
  <c r="AO81" i="15"/>
  <c r="AO60" i="16"/>
  <c r="AQ69" i="16"/>
  <c r="AO132" i="16" s="1"/>
  <c r="AO17" i="6"/>
  <c r="AO107" i="6" s="1"/>
  <c r="AM69" i="11"/>
  <c r="AM81" i="11" s="1"/>
  <c r="AO81" i="11" s="1"/>
  <c r="AQ53" i="11"/>
  <c r="AO129" i="17"/>
  <c r="AP129" i="17" s="1"/>
  <c r="AP55" i="15"/>
  <c r="AP69" i="15" s="1"/>
  <c r="AO69" i="15"/>
  <c r="AO124" i="15" s="1"/>
  <c r="AO122" i="8"/>
  <c r="AP122" i="8" s="1"/>
  <c r="BZ48" i="2" l="1"/>
  <c r="F136" i="2"/>
  <c r="AO128" i="16"/>
  <c r="AO128" i="15"/>
  <c r="AO129" i="15"/>
  <c r="AP129" i="15" s="1"/>
  <c r="AO122" i="10"/>
  <c r="AO121" i="7"/>
  <c r="AO134" i="15"/>
  <c r="AO129" i="9"/>
  <c r="AP121" i="13"/>
  <c r="AP124" i="12"/>
  <c r="AP81" i="12"/>
  <c r="AP128" i="12" s="1"/>
  <c r="AP130" i="12" s="1"/>
  <c r="AP60" i="16"/>
  <c r="AP69" i="16" s="1"/>
  <c r="AP124" i="16" s="1"/>
  <c r="AO69" i="16"/>
  <c r="AO124" i="16" s="1"/>
  <c r="CC86" i="2"/>
  <c r="BY88" i="2"/>
  <c r="D139" i="2" s="1"/>
  <c r="AP52" i="7"/>
  <c r="AP61" i="7" s="1"/>
  <c r="AO61" i="7"/>
  <c r="AO121" i="6"/>
  <c r="AP54" i="9"/>
  <c r="AP68" i="9" s="1"/>
  <c r="AO68" i="9"/>
  <c r="D128" i="2"/>
  <c r="BS46" i="2"/>
  <c r="AP130" i="17"/>
  <c r="AP121" i="16"/>
  <c r="AP81" i="16"/>
  <c r="AP128" i="16" s="1"/>
  <c r="AO54" i="10"/>
  <c r="AQ68" i="10"/>
  <c r="AO126" i="10" s="1"/>
  <c r="AO128" i="10" s="1"/>
  <c r="AO134" i="16"/>
  <c r="D136" i="2"/>
  <c r="BY48" i="2"/>
  <c r="AM70" i="4"/>
  <c r="AO70" i="4" s="1"/>
  <c r="AO97" i="4" s="1"/>
  <c r="AO98" i="4"/>
  <c r="AP98" i="4" s="1"/>
  <c r="AP124" i="15"/>
  <c r="AP81" i="15"/>
  <c r="AP128" i="15" s="1"/>
  <c r="AP130" i="15" s="1"/>
  <c r="AO44" i="4"/>
  <c r="AQ58" i="4"/>
  <c r="AO101" i="4" s="1"/>
  <c r="AO103" i="4" s="1"/>
  <c r="AO123" i="11"/>
  <c r="AP52" i="6"/>
  <c r="AP61" i="6" s="1"/>
  <c r="AP111" i="6" s="1"/>
  <c r="AO61" i="6"/>
  <c r="AO111" i="6" s="1"/>
  <c r="AO128" i="13"/>
  <c r="AP55" i="14"/>
  <c r="AP69" i="14" s="1"/>
  <c r="AO69" i="14"/>
  <c r="AO53" i="11"/>
  <c r="AQ69" i="11"/>
  <c r="AO127" i="11" s="1"/>
  <c r="AO129" i="11" s="1"/>
  <c r="AO67" i="13"/>
  <c r="AQ69" i="13"/>
  <c r="AO132" i="13" s="1"/>
  <c r="AO134" i="13" s="1"/>
  <c r="AP117" i="8"/>
  <c r="AP74" i="8"/>
  <c r="AP121" i="8" s="1"/>
  <c r="AP123" i="8" s="1"/>
  <c r="AP73" i="6"/>
  <c r="AP115" i="6" s="1"/>
  <c r="AP107" i="6"/>
  <c r="AO116" i="6" l="1"/>
  <c r="AP116" i="6" s="1"/>
  <c r="AP54" i="10"/>
  <c r="AP68" i="10" s="1"/>
  <c r="AO68" i="10"/>
  <c r="AO111" i="7"/>
  <c r="AO116" i="7"/>
  <c r="AP116" i="7" s="1"/>
  <c r="AP67" i="13"/>
  <c r="AP69" i="13" s="1"/>
  <c r="AO69" i="13"/>
  <c r="AP111" i="7"/>
  <c r="AP73" i="7"/>
  <c r="AP115" i="7" s="1"/>
  <c r="AP53" i="11"/>
  <c r="AP69" i="11" s="1"/>
  <c r="AO69" i="11"/>
  <c r="CC88" i="2"/>
  <c r="D146" i="2" s="1"/>
  <c r="CB86" i="2"/>
  <c r="AO129" i="16"/>
  <c r="AP129" i="16" s="1"/>
  <c r="AP130" i="16" s="1"/>
  <c r="AP117" i="6"/>
  <c r="AO124" i="14"/>
  <c r="AO129" i="14"/>
  <c r="AP129" i="14" s="1"/>
  <c r="AO119" i="9"/>
  <c r="AO124" i="9"/>
  <c r="AP124" i="9" s="1"/>
  <c r="AP124" i="14"/>
  <c r="AP81" i="14"/>
  <c r="AP128" i="14" s="1"/>
  <c r="AP130" i="14" s="1"/>
  <c r="AP44" i="4"/>
  <c r="AP58" i="4" s="1"/>
  <c r="AO58" i="4"/>
  <c r="AO93" i="4" s="1"/>
  <c r="AP119" i="9"/>
  <c r="AP80" i="9"/>
  <c r="AP123" i="9" s="1"/>
  <c r="CB88" i="2" l="1"/>
  <c r="D145" i="2" s="1"/>
  <c r="C128" i="2"/>
  <c r="AO119" i="11"/>
  <c r="AO124" i="11"/>
  <c r="AP124" i="11" s="1"/>
  <c r="AO118" i="10"/>
  <c r="AO123" i="10"/>
  <c r="AP123" i="10" s="1"/>
  <c r="AP125" i="9"/>
  <c r="AP119" i="11"/>
  <c r="AP81" i="11"/>
  <c r="AP123" i="11" s="1"/>
  <c r="AP118" i="10"/>
  <c r="AP80" i="10"/>
  <c r="AP122" i="10" s="1"/>
  <c r="AP124" i="13"/>
  <c r="AP81" i="13"/>
  <c r="AP128" i="13" s="1"/>
  <c r="AP117" i="7"/>
  <c r="AP93" i="4"/>
  <c r="AP70" i="4"/>
  <c r="AP97" i="4" s="1"/>
  <c r="AP99" i="4" s="1"/>
  <c r="AO124" i="13"/>
  <c r="AO129" i="13"/>
  <c r="AP129" i="13" s="1"/>
  <c r="AP130" i="13" l="1"/>
  <c r="AP124" i="10"/>
  <c r="C130" i="2"/>
  <c r="D143" i="2" s="1"/>
  <c r="D149" i="2" s="1"/>
  <c r="F128" i="2"/>
  <c r="F130" i="2" s="1"/>
  <c r="F143" i="2" s="1"/>
  <c r="F149" i="2" s="1"/>
  <c r="AP125" i="11"/>
</calcChain>
</file>

<file path=xl/sharedStrings.xml><?xml version="1.0" encoding="utf-8"?>
<sst xmlns="http://schemas.openxmlformats.org/spreadsheetml/2006/main" count="3305" uniqueCount="214">
  <si>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</si>
  <si>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</si>
  <si>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</si>
  <si>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</si>
  <si>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</si>
  <si>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</si>
  <si>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</si>
  <si>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</si>
  <si>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</si>
  <si>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</si>
  <si>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</si>
  <si>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</si>
  <si>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</si>
  <si>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</si>
  <si>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</si>
  <si>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</si>
  <si>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</si>
  <si>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</si>
  <si>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</si>
  <si>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</si>
  <si>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</si>
  <si>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</si>
  <si>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</si>
  <si>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</si>
  <si>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</si>
  <si>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</si>
  <si>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</si>
  <si>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</si>
  <si>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</si>
  <si>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</si>
  <si>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</si>
  <si>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</si>
  <si>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</si>
  <si>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</si>
  <si>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</si>
  <si>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</si>
  <si>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</si>
  <si>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</si>
  <si>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</si>
  <si>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</si>
  <si>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</si>
  <si>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</si>
  <si>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</si>
  <si>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</si>
  <si>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</si>
  <si>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</si>
  <si>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</si>
  <si>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</si>
  <si>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</si>
  <si>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</si>
  <si>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</si>
  <si>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</si>
  <si>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</si>
  <si>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</si>
  <si>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</si>
  <si>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</si>
  <si>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</si>
  <si>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</si>
  <si>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</si>
  <si>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</si>
  <si>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</si>
  <si>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</si>
  <si>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</si>
  <si>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</si>
  <si>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</si>
  <si>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</si>
  <si>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</si>
  <si>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</si>
  <si>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</si>
  <si>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</si>
  <si>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</si>
  <si>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</si>
  <si>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</si>
  <si>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</si>
  <si>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</si>
  <si>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</si>
  <si>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</si>
  <si>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</si>
  <si>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</si>
  <si>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</si>
  <si>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</si>
  <si>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</si>
  <si>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</si>
  <si>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</si>
  <si>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</si>
  <si>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</si>
  <si>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</si>
  <si>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</si>
  <si>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</si>
  <si>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</si>
  <si>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</si>
  <si>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</si>
  <si>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</si>
  <si>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</si>
  <si>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</si>
  <si>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</si>
  <si>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</si>
  <si>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</si>
  <si>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</si>
  <si>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</si>
  <si>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</si>
  <si>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</si>
  <si>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</si>
  <si>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</si>
  <si>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</si>
  <si>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</si>
  <si>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</si>
  <si>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</si>
  <si>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</si>
  <si>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</si>
  <si>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</si>
  <si>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</si>
  <si>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</si>
  <si>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</si>
  <si>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</si>
  <si>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</si>
  <si>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</si>
  <si>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</si>
  <si>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</si>
  <si>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</si>
  <si>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</si>
  <si>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</si>
  <si>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</si>
  <si>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</si>
  <si>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</si>
  <si>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</si>
  <si>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</si>
  <si>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</si>
  <si>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</si>
  <si>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</si>
  <si>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</si>
  <si>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</si>
  <si>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</si>
  <si>
    <t>East Pool 3305</t>
  </si>
  <si>
    <t>Lone 17-1280-50</t>
  </si>
  <si>
    <t>East Pool 2771</t>
  </si>
  <si>
    <t>20-1525-00</t>
  </si>
  <si>
    <t>Lonestar Pipeline</t>
  </si>
  <si>
    <t>Payback Total</t>
  </si>
  <si>
    <t>EES</t>
  </si>
  <si>
    <t>Connect</t>
  </si>
  <si>
    <t>AOG</t>
  </si>
  <si>
    <t>Prices</t>
  </si>
  <si>
    <t>Total Costs</t>
  </si>
  <si>
    <t>Payback Volume</t>
  </si>
  <si>
    <t>El Paso Merchant</t>
  </si>
  <si>
    <t>AOG Sweepipick</t>
  </si>
  <si>
    <t>GD-.05</t>
  </si>
  <si>
    <t>Spot</t>
  </si>
  <si>
    <t>HPL</t>
  </si>
  <si>
    <t>17-7462-50</t>
  </si>
  <si>
    <t>EPGT Waha</t>
  </si>
  <si>
    <t>Mobil Waha</t>
  </si>
  <si>
    <t>Lone 17-0071-00</t>
  </si>
  <si>
    <t>NNG Sprayberry</t>
  </si>
  <si>
    <t>Lone 17-1240-00</t>
  </si>
  <si>
    <t>Teco Waha Header</t>
  </si>
  <si>
    <t>Lone 17674905</t>
  </si>
  <si>
    <t>LSP</t>
  </si>
  <si>
    <t>Teco</t>
  </si>
  <si>
    <t>August 2001</t>
  </si>
  <si>
    <t>July 2001</t>
  </si>
  <si>
    <t>Katy Header</t>
  </si>
  <si>
    <t>Lone 17-8060-00</t>
  </si>
  <si>
    <t>Lonestar Midland County</t>
  </si>
  <si>
    <t>Lonestar Midland Katy</t>
  </si>
  <si>
    <t>Waha Hub</t>
  </si>
  <si>
    <t>Dynegy</t>
  </si>
  <si>
    <t>Reliant</t>
  </si>
  <si>
    <t>Lone 17-3000-00</t>
  </si>
  <si>
    <t>ENA</t>
  </si>
  <si>
    <t>Mirant</t>
  </si>
  <si>
    <t>Pool 1271</t>
  </si>
  <si>
    <t>USGT</t>
  </si>
  <si>
    <t>September 2001</t>
  </si>
  <si>
    <t>Duke Waha Plant</t>
  </si>
  <si>
    <t>Duke Waha</t>
  </si>
  <si>
    <t>TW Pecos</t>
  </si>
  <si>
    <t>Tufco - Duke Waha</t>
  </si>
  <si>
    <t>17-0071-00</t>
  </si>
  <si>
    <t>Tufco - Warwicnk</t>
  </si>
  <si>
    <t>20-0149-03</t>
  </si>
  <si>
    <t>ENA - Teco</t>
  </si>
  <si>
    <t>17-6749-04</t>
  </si>
  <si>
    <t>ENA - Koch Coyanosa</t>
  </si>
  <si>
    <t>ENA - TW Pecos</t>
  </si>
  <si>
    <t>17-1201-11</t>
  </si>
  <si>
    <t>18-0006-00</t>
  </si>
  <si>
    <t>TXU - Teco</t>
  </si>
  <si>
    <t>Spot MKT</t>
  </si>
  <si>
    <t>Mkt Volume</t>
  </si>
  <si>
    <t>GD</t>
  </si>
  <si>
    <t>TXU GAS Disribution</t>
  </si>
  <si>
    <t>ENA - Lonestar</t>
  </si>
  <si>
    <t>ENA - PGE</t>
  </si>
  <si>
    <t>ENA - Oasis</t>
  </si>
  <si>
    <t>TXU - Warwink</t>
  </si>
  <si>
    <t xml:space="preserve">Duke Coyanosa </t>
  </si>
  <si>
    <t>Lone 17-1871-01</t>
  </si>
  <si>
    <t>Duke Coayanosa</t>
  </si>
  <si>
    <t>Lone 17-171871-01</t>
  </si>
  <si>
    <t>TXU - Duke Caoyanosa</t>
  </si>
  <si>
    <t>17-1871-01</t>
  </si>
  <si>
    <t>TXU Gas Distribution</t>
  </si>
  <si>
    <t>Duke Coyanosa</t>
  </si>
  <si>
    <t>TXU GAS - Koch Coyanosa</t>
  </si>
  <si>
    <t>November 2001</t>
  </si>
  <si>
    <t>17-3000-00</t>
  </si>
  <si>
    <t>ENA into Waha</t>
  </si>
  <si>
    <t>TXA Fuel Company</t>
  </si>
  <si>
    <t>January 2002</t>
  </si>
  <si>
    <t>February 2002</t>
  </si>
  <si>
    <t>Warwink X2-X36</t>
  </si>
  <si>
    <t>Lone 20-0149-03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</si>
</sst>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13" xfId="0" applyFont="1" applyBorder="1"/>
    <xf numFmtId="0" fontId="4" fillId="0" borderId="14" xfId="0" applyFont="1" applyBorder="1"/>
    <xf numFmtId="168" fontId="4" fillId="0" borderId="14" xfId="1" applyNumberFormat="1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5" xfId="0" applyFont="1" applyBorder="1"/>
    <xf numFmtId="168" fontId="4" fillId="0" borderId="5" xfId="1" applyNumberFormat="1" applyFont="1" applyBorder="1"/>
    <xf numFmtId="168" fontId="4" fillId="0" borderId="17" xfId="1" applyNumberFormat="1" applyFont="1" applyBorder="1"/>
    <xf numFmtId="168" fontId="4" fillId="0" borderId="18" xfId="1" applyNumberFormat="1" applyFont="1" applyBorder="1"/>
    <xf numFmtId="168" fontId="4" fillId="0" borderId="19" xfId="1" applyNumberFormat="1" applyFont="1" applyBorder="1"/>
    <xf numFmtId="168" fontId="3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76" fontId="4" fillId="0" borderId="14" xfId="1" applyNumberFormat="1" applyFont="1" applyBorder="1"/>
    <xf numFmtId="176" fontId="4" fillId="0" borderId="0" xfId="1" applyNumberFormat="1" applyFont="1" applyBorder="1"/>
    <xf numFmtId="176" fontId="3" fillId="0" borderId="0" xfId="1" applyNumberFormat="1" applyFont="1"/>
    <xf numFmtId="176" fontId="3" fillId="0" borderId="0" xfId="0" applyNumberFormat="1" applyFont="1" applyFill="1" applyAlignment="1">
      <alignment horizontal="center"/>
    </xf>
    <xf numFmtId="43" fontId="4" fillId="0" borderId="0" xfId="0" applyNumberFormat="1" applyFont="1" applyFill="1"/>
    <xf numFmtId="0" fontId="9" fillId="0" borderId="0" xfId="0" applyFont="1" applyFill="1"/>
    <xf numFmtId="43" fontId="3" fillId="0" borderId="0" xfId="1" applyNumberFormat="1" applyFont="1"/>
    <xf numFmtId="176" fontId="4" fillId="0" borderId="5" xfId="1" applyNumberFormat="1" applyFont="1" applyBorder="1"/>
    <xf numFmtId="43" fontId="4" fillId="0" borderId="0" xfId="1" applyNumberFormat="1" applyFont="1" applyBorder="1"/>
    <xf numFmtId="176" fontId="4" fillId="0" borderId="18" xfId="1" applyNumberFormat="1" applyFont="1" applyBorder="1"/>
    <xf numFmtId="43" fontId="4" fillId="0" borderId="5" xfId="1" applyNumberFormat="1" applyFont="1" applyBorder="1"/>
    <xf numFmtId="43" fontId="4" fillId="0" borderId="14" xfId="1" applyNumberFormat="1" applyFont="1" applyBorder="1"/>
    <xf numFmtId="0" fontId="3" fillId="0" borderId="15" xfId="0" applyFont="1" applyBorder="1"/>
    <xf numFmtId="0" fontId="4" fillId="0" borderId="0" xfId="0" quotePrefix="1" applyFont="1" applyBorder="1"/>
    <xf numFmtId="176" fontId="4" fillId="0" borderId="17" xfId="1" applyNumberFormat="1" applyFont="1" applyBorder="1"/>
    <xf numFmtId="176" fontId="4" fillId="0" borderId="19" xfId="1" applyNumberFormat="1" applyFont="1" applyBorder="1"/>
    <xf numFmtId="176" fontId="3" fillId="0" borderId="15" xfId="1" applyNumberFormat="1" applyFont="1" applyBorder="1"/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48" t="s">
        <v>21</v>
      </c>
      <c r="BK9" s="148"/>
      <c r="BL9" s="148"/>
      <c r="BM9" s="148"/>
      <c r="BN9" s="148"/>
      <c r="BO9" s="148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49" t="s">
        <v>22</v>
      </c>
      <c r="BK10" s="151"/>
      <c r="BL10" s="7"/>
      <c r="BM10" s="6"/>
      <c r="BN10" s="149" t="s">
        <v>22</v>
      </c>
      <c r="BO10" s="151"/>
      <c r="BP10" s="7"/>
      <c r="BY10" s="154" t="s">
        <v>61</v>
      </c>
      <c r="BZ10" s="155"/>
      <c r="CA10" s="155"/>
      <c r="CB10" s="155"/>
      <c r="CC10" s="155"/>
      <c r="CD10" s="155"/>
      <c r="CE10" s="155"/>
      <c r="CF10" s="155"/>
      <c r="CG10" s="155"/>
      <c r="CH10" s="155"/>
      <c r="CI10" s="156"/>
    </row>
    <row r="11" spans="1:87" s="2" customFormat="1" x14ac:dyDescent="0.2">
      <c r="C11" s="158" t="s">
        <v>33</v>
      </c>
      <c r="D11" s="158"/>
      <c r="E11" s="7"/>
      <c r="F11" s="158" t="s">
        <v>36</v>
      </c>
      <c r="G11" s="158"/>
      <c r="H11" s="7"/>
      <c r="I11" s="158" t="s">
        <v>40</v>
      </c>
      <c r="J11" s="158"/>
      <c r="K11" s="7"/>
      <c r="L11" s="158" t="s">
        <v>42</v>
      </c>
      <c r="M11" s="158"/>
      <c r="N11" s="7"/>
      <c r="O11" s="158" t="s">
        <v>44</v>
      </c>
      <c r="P11" s="158"/>
      <c r="Q11" s="7"/>
      <c r="R11" s="158" t="s">
        <v>38</v>
      </c>
      <c r="S11" s="158"/>
      <c r="T11" s="7"/>
      <c r="V11" s="158" t="s">
        <v>35</v>
      </c>
      <c r="W11" s="158"/>
      <c r="X11" s="7"/>
      <c r="Y11" s="158" t="s">
        <v>48</v>
      </c>
      <c r="Z11" s="158"/>
      <c r="AA11" s="7"/>
      <c r="AB11" s="158" t="s">
        <v>50</v>
      </c>
      <c r="AC11" s="158"/>
      <c r="AD11" s="7"/>
      <c r="AE11" s="158" t="s">
        <v>34</v>
      </c>
      <c r="AF11" s="158"/>
      <c r="AG11" s="7"/>
      <c r="AH11" s="158" t="s">
        <v>36</v>
      </c>
      <c r="AI11" s="158"/>
      <c r="AJ11" s="7"/>
      <c r="AK11" s="158" t="s">
        <v>40</v>
      </c>
      <c r="AL11" s="158"/>
      <c r="AM11" s="7"/>
      <c r="AN11" s="158" t="s">
        <v>42</v>
      </c>
      <c r="AO11" s="158"/>
      <c r="AP11" s="7"/>
      <c r="AQ11" s="158" t="s">
        <v>37</v>
      </c>
      <c r="AR11" s="158"/>
      <c r="AS11" s="7"/>
      <c r="AT11" s="158" t="s">
        <v>52</v>
      </c>
      <c r="AU11" s="158"/>
      <c r="AV11" s="7"/>
      <c r="AW11" s="158" t="s">
        <v>54</v>
      </c>
      <c r="AX11" s="158"/>
      <c r="AY11" s="7"/>
      <c r="AZ11" s="158" t="s">
        <v>38</v>
      </c>
      <c r="BA11" s="158"/>
      <c r="BB11" s="7"/>
      <c r="BC11" s="158" t="s">
        <v>57</v>
      </c>
      <c r="BD11" s="158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57" t="s">
        <v>3</v>
      </c>
      <c r="BZ11" s="157"/>
      <c r="CA11" s="5"/>
      <c r="CB11" s="157" t="s">
        <v>5</v>
      </c>
      <c r="CC11" s="157"/>
      <c r="CD11" s="157"/>
      <c r="CE11" s="157"/>
      <c r="CF11" s="157"/>
      <c r="CH11" s="157" t="s">
        <v>66</v>
      </c>
      <c r="CI11" s="157"/>
    </row>
    <row r="12" spans="1:87" s="5" customFormat="1" x14ac:dyDescent="0.2">
      <c r="C12" s="148" t="s">
        <v>14</v>
      </c>
      <c r="D12" s="148"/>
      <c r="E12" s="6"/>
      <c r="F12" s="148" t="s">
        <v>26</v>
      </c>
      <c r="G12" s="148"/>
      <c r="H12" s="6"/>
      <c r="I12" s="148" t="s">
        <v>41</v>
      </c>
      <c r="J12" s="148"/>
      <c r="K12" s="6"/>
      <c r="L12" s="148" t="s">
        <v>43</v>
      </c>
      <c r="M12" s="148"/>
      <c r="N12" s="6"/>
      <c r="O12" s="148" t="s">
        <v>45</v>
      </c>
      <c r="P12" s="148"/>
      <c r="Q12" s="6"/>
      <c r="R12" s="148" t="s">
        <v>18</v>
      </c>
      <c r="S12" s="148"/>
      <c r="T12" s="6"/>
      <c r="V12" s="148" t="s">
        <v>16</v>
      </c>
      <c r="W12" s="148"/>
      <c r="X12" s="6"/>
      <c r="Y12" s="148" t="s">
        <v>49</v>
      </c>
      <c r="Z12" s="148"/>
      <c r="AA12" s="6"/>
      <c r="AB12" s="148" t="s">
        <v>51</v>
      </c>
      <c r="AC12" s="148"/>
      <c r="AD12" s="6"/>
      <c r="AE12" s="148" t="s">
        <v>17</v>
      </c>
      <c r="AF12" s="148"/>
      <c r="AG12" s="6"/>
      <c r="AH12" s="148" t="s">
        <v>26</v>
      </c>
      <c r="AI12" s="148"/>
      <c r="AJ12" s="6"/>
      <c r="AK12" s="148" t="s">
        <v>41</v>
      </c>
      <c r="AL12" s="148"/>
      <c r="AM12" s="6"/>
      <c r="AN12" s="148" t="s">
        <v>43</v>
      </c>
      <c r="AO12" s="148"/>
      <c r="AP12" s="6"/>
      <c r="AQ12" s="148" t="s">
        <v>27</v>
      </c>
      <c r="AR12" s="148"/>
      <c r="AS12" s="6"/>
      <c r="AT12" s="148" t="s">
        <v>53</v>
      </c>
      <c r="AU12" s="148"/>
      <c r="AV12" s="6"/>
      <c r="AW12" s="148" t="s">
        <v>55</v>
      </c>
      <c r="AX12" s="148"/>
      <c r="AY12" s="6"/>
      <c r="AZ12" s="148" t="s">
        <v>18</v>
      </c>
      <c r="BA12" s="148"/>
      <c r="BB12" s="6"/>
      <c r="BC12" s="148" t="s">
        <v>56</v>
      </c>
      <c r="BD12" s="148"/>
      <c r="BE12" s="6"/>
      <c r="BF12" s="6"/>
      <c r="BG12" s="6"/>
      <c r="BH12" s="6" t="s">
        <v>23</v>
      </c>
      <c r="BJ12" s="148" t="s">
        <v>28</v>
      </c>
      <c r="BK12" s="148"/>
      <c r="BL12" s="6"/>
      <c r="BM12" s="6"/>
      <c r="BN12" s="148" t="s">
        <v>28</v>
      </c>
      <c r="BO12" s="148"/>
      <c r="BP12" s="6"/>
      <c r="BR12" s="159" t="s">
        <v>39</v>
      </c>
      <c r="BS12" s="160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48" t="s">
        <v>32</v>
      </c>
      <c r="BK51" s="148"/>
      <c r="BL51" s="148"/>
      <c r="BM51" s="148"/>
      <c r="BN51" s="148"/>
      <c r="BO51" s="148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61"/>
      <c r="BK52" s="162"/>
      <c r="BL52" s="163"/>
      <c r="BM52" s="6"/>
      <c r="BN52" s="161"/>
      <c r="BO52" s="162"/>
      <c r="BP52" s="163"/>
      <c r="BY52" s="154" t="s">
        <v>68</v>
      </c>
      <c r="BZ52" s="155"/>
      <c r="CA52" s="155"/>
      <c r="CB52" s="155"/>
      <c r="CC52" s="155"/>
      <c r="CD52" s="155"/>
      <c r="CE52" s="155"/>
      <c r="CF52" s="155"/>
      <c r="CG52" s="155"/>
      <c r="CH52" s="155"/>
      <c r="CI52" s="156"/>
    </row>
    <row r="53" spans="1:87" s="2" customFormat="1" x14ac:dyDescent="0.2">
      <c r="C53" s="158" t="s">
        <v>33</v>
      </c>
      <c r="D53" s="158"/>
      <c r="E53" s="158"/>
      <c r="F53" s="158" t="s">
        <v>36</v>
      </c>
      <c r="G53" s="158"/>
      <c r="H53" s="158"/>
      <c r="I53" s="158" t="s">
        <v>40</v>
      </c>
      <c r="J53" s="158"/>
      <c r="K53" s="158"/>
      <c r="L53" s="158" t="s">
        <v>42</v>
      </c>
      <c r="M53" s="158"/>
      <c r="N53" s="158"/>
      <c r="O53" s="158" t="s">
        <v>44</v>
      </c>
      <c r="P53" s="158"/>
      <c r="Q53" s="158"/>
      <c r="R53" s="158" t="s">
        <v>38</v>
      </c>
      <c r="S53" s="158"/>
      <c r="T53" s="158"/>
      <c r="U53" s="7"/>
      <c r="V53" s="153" t="s">
        <v>35</v>
      </c>
      <c r="W53" s="153"/>
      <c r="X53" s="153"/>
      <c r="Y53" s="153" t="s">
        <v>48</v>
      </c>
      <c r="Z53" s="153"/>
      <c r="AA53" s="153"/>
      <c r="AB53" s="153" t="s">
        <v>50</v>
      </c>
      <c r="AC53" s="153"/>
      <c r="AD53" s="153"/>
      <c r="AE53" s="153" t="s">
        <v>34</v>
      </c>
      <c r="AF53" s="153"/>
      <c r="AG53" s="153"/>
      <c r="AH53" s="153" t="s">
        <v>36</v>
      </c>
      <c r="AI53" s="153"/>
      <c r="AJ53" s="153"/>
      <c r="AK53" s="153" t="s">
        <v>40</v>
      </c>
      <c r="AL53" s="153"/>
      <c r="AM53" s="153"/>
      <c r="AN53" s="153" t="s">
        <v>42</v>
      </c>
      <c r="AO53" s="153"/>
      <c r="AP53" s="153"/>
      <c r="AQ53" s="153" t="s">
        <v>37</v>
      </c>
      <c r="AR53" s="153"/>
      <c r="AS53" s="153"/>
      <c r="AT53" s="153" t="s">
        <v>52</v>
      </c>
      <c r="AU53" s="153"/>
      <c r="AV53" s="153"/>
      <c r="AW53" s="153" t="s">
        <v>54</v>
      </c>
      <c r="AX53" s="153"/>
      <c r="AY53" s="153"/>
      <c r="AZ53" s="153" t="s">
        <v>38</v>
      </c>
      <c r="BA53" s="153"/>
      <c r="BB53" s="153"/>
      <c r="BC53" s="153" t="s">
        <v>57</v>
      </c>
      <c r="BD53" s="153"/>
      <c r="BE53" s="153"/>
      <c r="BF53" s="7"/>
      <c r="BG53" s="7"/>
      <c r="BH53" s="7"/>
      <c r="BJ53" s="153"/>
      <c r="BK53" s="153"/>
      <c r="BL53" s="153"/>
      <c r="BM53" s="8"/>
      <c r="BN53" s="153"/>
      <c r="BO53" s="153"/>
      <c r="BP53" s="153"/>
      <c r="BY53" s="152" t="s">
        <v>69</v>
      </c>
      <c r="BZ53" s="152"/>
      <c r="CA53" s="152"/>
      <c r="CB53" s="152"/>
      <c r="CC53" s="152"/>
      <c r="CD53" s="8"/>
      <c r="CE53" s="152" t="s">
        <v>71</v>
      </c>
      <c r="CF53" s="152"/>
      <c r="CG53" s="152"/>
      <c r="CH53" s="8"/>
      <c r="CI53" s="8"/>
    </row>
    <row r="54" spans="1:87" s="5" customFormat="1" ht="12.75" customHeight="1" x14ac:dyDescent="0.2">
      <c r="C54" s="148" t="s">
        <v>14</v>
      </c>
      <c r="D54" s="148"/>
      <c r="E54" s="148"/>
      <c r="F54" s="148" t="s">
        <v>26</v>
      </c>
      <c r="G54" s="148"/>
      <c r="H54" s="148"/>
      <c r="I54" s="148" t="s">
        <v>41</v>
      </c>
      <c r="J54" s="148"/>
      <c r="K54" s="148"/>
      <c r="L54" s="148" t="s">
        <v>43</v>
      </c>
      <c r="M54" s="148"/>
      <c r="N54" s="148"/>
      <c r="O54" s="148" t="s">
        <v>45</v>
      </c>
      <c r="P54" s="148"/>
      <c r="Q54" s="148"/>
      <c r="R54" s="148" t="s">
        <v>18</v>
      </c>
      <c r="S54" s="148"/>
      <c r="T54" s="148"/>
      <c r="V54" s="148" t="s">
        <v>16</v>
      </c>
      <c r="W54" s="148"/>
      <c r="X54" s="148"/>
      <c r="Y54" s="148" t="s">
        <v>49</v>
      </c>
      <c r="Z54" s="148"/>
      <c r="AA54" s="148"/>
      <c r="AB54" s="148" t="s">
        <v>51</v>
      </c>
      <c r="AC54" s="148"/>
      <c r="AD54" s="148"/>
      <c r="AE54" s="148" t="s">
        <v>17</v>
      </c>
      <c r="AF54" s="148"/>
      <c r="AG54" s="148"/>
      <c r="AH54" s="148" t="s">
        <v>26</v>
      </c>
      <c r="AI54" s="148"/>
      <c r="AJ54" s="148"/>
      <c r="AK54" s="148" t="s">
        <v>41</v>
      </c>
      <c r="AL54" s="148"/>
      <c r="AM54" s="148"/>
      <c r="AN54" s="148" t="s">
        <v>43</v>
      </c>
      <c r="AO54" s="148"/>
      <c r="AP54" s="148"/>
      <c r="AQ54" s="148" t="s">
        <v>27</v>
      </c>
      <c r="AR54" s="148"/>
      <c r="AS54" s="148"/>
      <c r="AT54" s="148" t="s">
        <v>53</v>
      </c>
      <c r="AU54" s="148"/>
      <c r="AV54" s="148"/>
      <c r="AW54" s="148" t="s">
        <v>55</v>
      </c>
      <c r="AX54" s="148"/>
      <c r="AY54" s="148"/>
      <c r="AZ54" s="148" t="s">
        <v>18</v>
      </c>
      <c r="BA54" s="148"/>
      <c r="BB54" s="148"/>
      <c r="BC54" s="148" t="s">
        <v>56</v>
      </c>
      <c r="BD54" s="148"/>
      <c r="BE54" s="148"/>
      <c r="BF54" s="6"/>
      <c r="BG54" s="6"/>
      <c r="BH54" s="6"/>
      <c r="BJ54" s="148" t="s">
        <v>28</v>
      </c>
      <c r="BK54" s="148"/>
      <c r="BL54" s="148"/>
      <c r="BM54" s="6"/>
      <c r="BN54" s="148" t="s">
        <v>28</v>
      </c>
      <c r="BO54" s="148"/>
      <c r="BP54" s="148"/>
      <c r="BR54" s="148" t="s">
        <v>10</v>
      </c>
      <c r="BS54" s="148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64"/>
      <c r="D94" s="164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44" t="s">
        <v>76</v>
      </c>
      <c r="BZ94" s="144"/>
      <c r="CA94" s="144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49" t="s">
        <v>29</v>
      </c>
      <c r="D95" s="150"/>
      <c r="E95" s="150"/>
      <c r="F95" s="151"/>
      <c r="G95"/>
      <c r="H95" s="6"/>
      <c r="I95" s="149" t="s">
        <v>22</v>
      </c>
      <c r="J95" s="151"/>
      <c r="K95" s="6"/>
      <c r="L95" s="149" t="s">
        <v>22</v>
      </c>
      <c r="M95" s="151"/>
      <c r="N95" s="6"/>
      <c r="O95" s="149" t="s">
        <v>22</v>
      </c>
      <c r="P95" s="151"/>
      <c r="Q95" s="6"/>
      <c r="R95" s="149" t="s">
        <v>22</v>
      </c>
      <c r="S95" s="151"/>
      <c r="T95" s="6"/>
      <c r="U95" s="1"/>
      <c r="V95" s="149" t="s">
        <v>22</v>
      </c>
      <c r="W95" s="151"/>
      <c r="X95" s="19"/>
      <c r="Y95" s="149" t="s">
        <v>22</v>
      </c>
      <c r="Z95" s="151"/>
      <c r="AA95" s="19"/>
      <c r="AB95" s="149" t="s">
        <v>22</v>
      </c>
      <c r="AC95" s="151"/>
      <c r="AD95" s="19"/>
      <c r="AE95" s="149" t="s">
        <v>22</v>
      </c>
      <c r="AF95" s="151"/>
      <c r="AG95" s="19"/>
      <c r="AH95" s="149" t="s">
        <v>22</v>
      </c>
      <c r="AI95" s="151"/>
      <c r="AJ95" s="19"/>
      <c r="AK95" s="149" t="s">
        <v>22</v>
      </c>
      <c r="AL95" s="151"/>
      <c r="AM95" s="19"/>
      <c r="AN95" s="149" t="s">
        <v>22</v>
      </c>
      <c r="AO95" s="151"/>
      <c r="AP95" s="19"/>
      <c r="AQ95" s="149" t="s">
        <v>22</v>
      </c>
      <c r="AR95" s="151"/>
      <c r="AS95" s="19"/>
      <c r="AT95" s="149" t="s">
        <v>22</v>
      </c>
      <c r="AU95" s="151"/>
      <c r="AV95" s="19"/>
      <c r="AW95" s="149" t="s">
        <v>22</v>
      </c>
      <c r="AX95" s="151"/>
      <c r="AY95" s="19"/>
      <c r="AZ95" s="149" t="s">
        <v>22</v>
      </c>
      <c r="BA95" s="151"/>
      <c r="BB95" s="19"/>
      <c r="BC95" s="149" t="s">
        <v>22</v>
      </c>
      <c r="BD95" s="151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48"/>
      <c r="D96" s="148"/>
      <c r="E96" s="6" t="s">
        <v>30</v>
      </c>
      <c r="F96"/>
      <c r="G96"/>
      <c r="H96" s="6"/>
      <c r="I96" s="148" t="s">
        <v>28</v>
      </c>
      <c r="J96" s="148"/>
      <c r="K96" s="6"/>
      <c r="L96" s="148" t="s">
        <v>28</v>
      </c>
      <c r="M96" s="148"/>
      <c r="N96" s="6"/>
      <c r="O96" s="148" t="s">
        <v>28</v>
      </c>
      <c r="P96" s="148"/>
      <c r="Q96" s="6"/>
      <c r="R96" s="148" t="s">
        <v>28</v>
      </c>
      <c r="S96" s="148"/>
      <c r="T96" s="6"/>
      <c r="V96" s="148" t="s">
        <v>28</v>
      </c>
      <c r="W96" s="148"/>
      <c r="X96" s="6"/>
      <c r="Y96" s="148" t="s">
        <v>28</v>
      </c>
      <c r="Z96" s="148"/>
      <c r="AA96" s="6"/>
      <c r="AB96" s="148" t="s">
        <v>28</v>
      </c>
      <c r="AC96" s="148"/>
      <c r="AD96" s="6"/>
      <c r="AE96" s="148" t="s">
        <v>28</v>
      </c>
      <c r="AF96" s="148"/>
      <c r="AG96" s="6"/>
      <c r="AH96" s="148" t="s">
        <v>28</v>
      </c>
      <c r="AI96" s="148"/>
      <c r="AJ96" s="6"/>
      <c r="AK96" s="148" t="s">
        <v>28</v>
      </c>
      <c r="AL96" s="148"/>
      <c r="AM96" s="6"/>
      <c r="AN96" s="148" t="s">
        <v>28</v>
      </c>
      <c r="AO96" s="148"/>
      <c r="AP96" s="6"/>
      <c r="AQ96" s="148" t="s">
        <v>28</v>
      </c>
      <c r="AR96" s="148"/>
      <c r="AS96" s="6"/>
      <c r="AT96" s="148" t="s">
        <v>28</v>
      </c>
      <c r="AU96" s="148"/>
      <c r="AV96" s="6"/>
      <c r="AW96" s="148" t="s">
        <v>28</v>
      </c>
      <c r="AX96" s="148"/>
      <c r="AY96" s="6"/>
      <c r="AZ96" s="148" t="s">
        <v>28</v>
      </c>
      <c r="BA96" s="148"/>
      <c r="BB96" s="6"/>
      <c r="BC96" s="148" t="s">
        <v>28</v>
      </c>
      <c r="BD96" s="148"/>
      <c r="BE96" s="6"/>
      <c r="BF96" s="6"/>
      <c r="BG96" s="6"/>
      <c r="BH96" s="6"/>
      <c r="BJ96" s="148"/>
      <c r="BK96" s="148"/>
      <c r="BL96" s="6"/>
      <c r="BM96" s="6"/>
      <c r="BN96" s="148"/>
      <c r="BO96" s="148"/>
      <c r="BP96" s="6"/>
      <c r="BR96" s="148"/>
      <c r="BS96" s="148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45" t="s">
        <v>79</v>
      </c>
      <c r="B133" s="146"/>
      <c r="C133" s="146"/>
      <c r="D133" s="146"/>
      <c r="E133" s="146"/>
      <c r="F133" s="147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L12:M12"/>
    <mergeCell ref="O12:P12"/>
    <mergeCell ref="BJ51:BO51"/>
    <mergeCell ref="AE54:AG54"/>
    <mergeCell ref="V54:X54"/>
    <mergeCell ref="AN96:AO96"/>
    <mergeCell ref="AQ96:AR96"/>
    <mergeCell ref="AT96:AU96"/>
    <mergeCell ref="AW96:AX96"/>
    <mergeCell ref="AZ96:BA96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AW54:AY54"/>
    <mergeCell ref="AN95:AO95"/>
    <mergeCell ref="AH95:AI95"/>
    <mergeCell ref="AB96:AC96"/>
    <mergeCell ref="AE96:AF96"/>
    <mergeCell ref="AH96:AI96"/>
    <mergeCell ref="AE95:AF95"/>
    <mergeCell ref="AW95:AX95"/>
    <mergeCell ref="AK95:AL95"/>
    <mergeCell ref="AQ95:AR95"/>
    <mergeCell ref="AT95:AU95"/>
    <mergeCell ref="AK96:AL96"/>
    <mergeCell ref="I96:J96"/>
    <mergeCell ref="L96:M96"/>
    <mergeCell ref="O96:P96"/>
    <mergeCell ref="R96:S96"/>
    <mergeCell ref="Y95:Z95"/>
    <mergeCell ref="V11:W11"/>
    <mergeCell ref="V12:W12"/>
    <mergeCell ref="I95:J95"/>
    <mergeCell ref="L95:M95"/>
    <mergeCell ref="O95:P95"/>
    <mergeCell ref="V96:W96"/>
    <mergeCell ref="R11:S11"/>
    <mergeCell ref="R12:S12"/>
    <mergeCell ref="O53:Q53"/>
    <mergeCell ref="R53:T53"/>
    <mergeCell ref="V95:W95"/>
    <mergeCell ref="R95:S95"/>
    <mergeCell ref="AB11:AC11"/>
    <mergeCell ref="AE11:AF11"/>
    <mergeCell ref="AH11:AI11"/>
    <mergeCell ref="AW11:AX11"/>
    <mergeCell ref="AT12:AU12"/>
    <mergeCell ref="Y12:Z12"/>
    <mergeCell ref="Y11:Z11"/>
    <mergeCell ref="AE12:AF12"/>
    <mergeCell ref="AH12:AI12"/>
    <mergeCell ref="AK12:AL12"/>
    <mergeCell ref="AZ11:BA11"/>
    <mergeCell ref="BC11:BD11"/>
    <mergeCell ref="AQ12:AR12"/>
    <mergeCell ref="C53:E53"/>
    <mergeCell ref="C54:E54"/>
    <mergeCell ref="F54:H54"/>
    <mergeCell ref="I54:K54"/>
    <mergeCell ref="F53:H53"/>
    <mergeCell ref="AB12:AC12"/>
    <mergeCell ref="L53:N53"/>
    <mergeCell ref="I53:K53"/>
    <mergeCell ref="F12:G12"/>
    <mergeCell ref="I12:J12"/>
    <mergeCell ref="BY10:CI10"/>
    <mergeCell ref="BY52:CI52"/>
    <mergeCell ref="BY11:BZ11"/>
    <mergeCell ref="CB11:CF11"/>
    <mergeCell ref="CH11:CI11"/>
    <mergeCell ref="AN12:AO12"/>
    <mergeCell ref="BR12:BS12"/>
    <mergeCell ref="BY53:CC53"/>
    <mergeCell ref="CE53:CG53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</mergeCells>
  <phoneticPr fontId="0" type="noConversion"/>
  <pageMargins left="0.75" right="0.75" top="1" bottom="1" header="0.5" footer="0.5"/>
  <pageSetup paperSize="5" scale="50" fitToHeight="0" orientation="landscape" r:id="rId1"/>
  <headerFooter alignWithMargins="0"/>
  <rowBreaks count="2" manualBreakCount="2">
    <brk id="49" max="70" man="1"/>
    <brk id="92" max="7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H114" activePane="bottomRight" state="frozen"/>
      <selection activeCell="A4" sqref="A4"/>
      <selection pane="topRight" activeCell="I4" sqref="I4"/>
      <selection pane="bottomLeft" activeCell="A8" sqref="A8"/>
      <selection pane="bottomRight" activeCell="AO155" sqref="AO155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174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37135</v>
      </c>
      <c r="J7" s="65">
        <f t="shared" ref="J7:AB7" si="0">I7+1</f>
        <v>37136</v>
      </c>
      <c r="K7" s="65">
        <f t="shared" si="0"/>
        <v>37137</v>
      </c>
      <c r="L7" s="65">
        <f t="shared" si="0"/>
        <v>37138</v>
      </c>
      <c r="M7" s="65">
        <f t="shared" si="0"/>
        <v>37139</v>
      </c>
      <c r="N7" s="65">
        <f t="shared" si="0"/>
        <v>37140</v>
      </c>
      <c r="O7" s="65">
        <f t="shared" si="0"/>
        <v>37141</v>
      </c>
      <c r="P7" s="65">
        <f t="shared" si="0"/>
        <v>37142</v>
      </c>
      <c r="Q7" s="65">
        <f t="shared" si="0"/>
        <v>37143</v>
      </c>
      <c r="R7" s="65">
        <f t="shared" si="0"/>
        <v>37144</v>
      </c>
      <c r="S7" s="65">
        <f t="shared" si="0"/>
        <v>37145</v>
      </c>
      <c r="T7" s="65">
        <f t="shared" si="0"/>
        <v>37146</v>
      </c>
      <c r="U7" s="65">
        <f t="shared" si="0"/>
        <v>37147</v>
      </c>
      <c r="V7" s="65">
        <f t="shared" si="0"/>
        <v>37148</v>
      </c>
      <c r="W7" s="65">
        <f t="shared" si="0"/>
        <v>37149</v>
      </c>
      <c r="X7" s="65">
        <f t="shared" si="0"/>
        <v>37150</v>
      </c>
      <c r="Y7" s="65">
        <f t="shared" si="0"/>
        <v>37151</v>
      </c>
      <c r="Z7" s="65">
        <f t="shared" si="0"/>
        <v>37152</v>
      </c>
      <c r="AA7" s="65">
        <f t="shared" si="0"/>
        <v>37153</v>
      </c>
      <c r="AB7" s="65">
        <f t="shared" si="0"/>
        <v>37154</v>
      </c>
      <c r="AC7" s="65">
        <v>37155</v>
      </c>
      <c r="AD7" s="65">
        <f t="shared" ref="AD7:AM7" si="1">AC7+1</f>
        <v>37156</v>
      </c>
      <c r="AE7" s="65">
        <f t="shared" si="1"/>
        <v>37157</v>
      </c>
      <c r="AF7" s="65">
        <f t="shared" si="1"/>
        <v>37158</v>
      </c>
      <c r="AG7" s="65">
        <f t="shared" si="1"/>
        <v>37159</v>
      </c>
      <c r="AH7" s="65">
        <f t="shared" si="1"/>
        <v>37160</v>
      </c>
      <c r="AI7" s="65">
        <f t="shared" si="1"/>
        <v>37161</v>
      </c>
      <c r="AJ7" s="65">
        <f t="shared" si="1"/>
        <v>37162</v>
      </c>
      <c r="AK7" s="65">
        <f t="shared" si="1"/>
        <v>37163</v>
      </c>
      <c r="AL7" s="65">
        <f t="shared" si="1"/>
        <v>37164</v>
      </c>
      <c r="AM7" s="65">
        <f t="shared" si="1"/>
        <v>37165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5">I11</f>
        <v>0</v>
      </c>
      <c r="K11" s="11">
        <f t="shared" si="5"/>
        <v>0</v>
      </c>
      <c r="L11" s="11">
        <f t="shared" ref="L11:AL11" si="6">K11</f>
        <v>0</v>
      </c>
      <c r="M11" s="11">
        <f t="shared" si="6"/>
        <v>0</v>
      </c>
      <c r="N11" s="11">
        <f t="shared" si="6"/>
        <v>0</v>
      </c>
      <c r="O11" s="11">
        <f t="shared" si="6"/>
        <v>0</v>
      </c>
      <c r="P11" s="11">
        <f t="shared" si="6"/>
        <v>0</v>
      </c>
      <c r="Q11" s="11">
        <f t="shared" si="6"/>
        <v>0</v>
      </c>
      <c r="R11" s="11">
        <f t="shared" si="6"/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V11" s="11">
        <f t="shared" si="6"/>
        <v>0</v>
      </c>
      <c r="W11" s="11">
        <f t="shared" si="6"/>
        <v>0</v>
      </c>
      <c r="X11" s="11">
        <f t="shared" si="6"/>
        <v>0</v>
      </c>
      <c r="Y11" s="11">
        <f t="shared" si="6"/>
        <v>0</v>
      </c>
      <c r="Z11" s="11">
        <f t="shared" si="6"/>
        <v>0</v>
      </c>
      <c r="AA11" s="11">
        <f t="shared" si="6"/>
        <v>0</v>
      </c>
      <c r="AB11" s="11">
        <f t="shared" si="6"/>
        <v>0</v>
      </c>
      <c r="AC11" s="11">
        <f t="shared" si="6"/>
        <v>0</v>
      </c>
      <c r="AD11" s="11">
        <f t="shared" si="6"/>
        <v>0</v>
      </c>
      <c r="AE11" s="11">
        <f t="shared" si="6"/>
        <v>0</v>
      </c>
      <c r="AF11" s="11">
        <f t="shared" si="6"/>
        <v>0</v>
      </c>
      <c r="AG11" s="11">
        <f t="shared" si="6"/>
        <v>0</v>
      </c>
      <c r="AH11" s="11">
        <f t="shared" si="6"/>
        <v>0</v>
      </c>
      <c r="AI11" s="11">
        <f t="shared" si="6"/>
        <v>0</v>
      </c>
      <c r="AJ11" s="11">
        <f t="shared" si="6"/>
        <v>0</v>
      </c>
      <c r="AK11" s="11">
        <f t="shared" si="6"/>
        <v>0</v>
      </c>
      <c r="AL11" s="11">
        <f t="shared" si="6"/>
        <v>0</v>
      </c>
      <c r="AM11" s="11"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175</v>
      </c>
      <c r="D12" s="1" t="s">
        <v>153</v>
      </c>
      <c r="E12" s="1">
        <v>2.4009999999999998</v>
      </c>
      <c r="I12" s="11">
        <v>20000</v>
      </c>
      <c r="J12" s="11">
        <f t="shared" si="5"/>
        <v>20000</v>
      </c>
      <c r="K12" s="11">
        <f t="shared" si="5"/>
        <v>20000</v>
      </c>
      <c r="L12" s="11">
        <f t="shared" ref="L12:AL12" si="7">K12</f>
        <v>20000</v>
      </c>
      <c r="M12" s="11">
        <f t="shared" si="7"/>
        <v>20000</v>
      </c>
      <c r="N12" s="11">
        <f t="shared" si="7"/>
        <v>20000</v>
      </c>
      <c r="O12" s="11">
        <f t="shared" si="7"/>
        <v>20000</v>
      </c>
      <c r="P12" s="11">
        <f t="shared" si="7"/>
        <v>20000</v>
      </c>
      <c r="Q12" s="11">
        <f t="shared" si="7"/>
        <v>20000</v>
      </c>
      <c r="R12" s="11">
        <f t="shared" si="7"/>
        <v>20000</v>
      </c>
      <c r="S12" s="11">
        <f t="shared" si="7"/>
        <v>20000</v>
      </c>
      <c r="T12" s="11">
        <f t="shared" si="7"/>
        <v>20000</v>
      </c>
      <c r="U12" s="11">
        <f t="shared" si="7"/>
        <v>20000</v>
      </c>
      <c r="V12" s="11">
        <f t="shared" si="7"/>
        <v>20000</v>
      </c>
      <c r="W12" s="11">
        <f t="shared" si="7"/>
        <v>20000</v>
      </c>
      <c r="X12" s="11">
        <f t="shared" si="7"/>
        <v>20000</v>
      </c>
      <c r="Y12" s="11">
        <f t="shared" si="7"/>
        <v>20000</v>
      </c>
      <c r="Z12" s="11">
        <f t="shared" si="7"/>
        <v>20000</v>
      </c>
      <c r="AA12" s="11">
        <f t="shared" si="7"/>
        <v>20000</v>
      </c>
      <c r="AB12" s="11">
        <f t="shared" si="7"/>
        <v>20000</v>
      </c>
      <c r="AC12" s="11">
        <f t="shared" si="7"/>
        <v>20000</v>
      </c>
      <c r="AD12" s="11">
        <f t="shared" si="7"/>
        <v>20000</v>
      </c>
      <c r="AE12" s="11">
        <f t="shared" si="7"/>
        <v>20000</v>
      </c>
      <c r="AF12" s="11">
        <f t="shared" si="7"/>
        <v>20000</v>
      </c>
      <c r="AG12" s="11">
        <f t="shared" si="7"/>
        <v>20000</v>
      </c>
      <c r="AH12" s="11">
        <f t="shared" si="7"/>
        <v>20000</v>
      </c>
      <c r="AI12" s="11">
        <f t="shared" si="7"/>
        <v>20000</v>
      </c>
      <c r="AJ12" s="11">
        <f t="shared" si="7"/>
        <v>20000</v>
      </c>
      <c r="AK12" s="11">
        <f t="shared" si="7"/>
        <v>20000</v>
      </c>
      <c r="AL12" s="11">
        <f t="shared" si="7"/>
        <v>20000</v>
      </c>
      <c r="AM12" s="11">
        <v>0</v>
      </c>
      <c r="AO12" s="16">
        <f t="shared" si="3"/>
        <v>600000</v>
      </c>
      <c r="AP12" s="16">
        <f t="shared" si="4"/>
        <v>1440599.9999999998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L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>AL14</f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L20" si="17">I20</f>
        <v>15000</v>
      </c>
      <c r="K20" s="16">
        <f t="shared" si="17"/>
        <v>15000</v>
      </c>
      <c r="L20" s="16">
        <f t="shared" si="17"/>
        <v>15000</v>
      </c>
      <c r="M20" s="16">
        <f t="shared" si="17"/>
        <v>15000</v>
      </c>
      <c r="N20" s="16">
        <f t="shared" si="17"/>
        <v>15000</v>
      </c>
      <c r="O20" s="16">
        <f t="shared" si="17"/>
        <v>15000</v>
      </c>
      <c r="P20" s="16">
        <f t="shared" si="17"/>
        <v>15000</v>
      </c>
      <c r="Q20" s="16">
        <f t="shared" si="17"/>
        <v>15000</v>
      </c>
      <c r="R20" s="16">
        <f t="shared" si="17"/>
        <v>15000</v>
      </c>
      <c r="S20" s="16">
        <f t="shared" si="17"/>
        <v>15000</v>
      </c>
      <c r="T20" s="16">
        <f t="shared" si="17"/>
        <v>15000</v>
      </c>
      <c r="U20" s="16">
        <f t="shared" si="17"/>
        <v>15000</v>
      </c>
      <c r="V20" s="16">
        <f t="shared" si="17"/>
        <v>15000</v>
      </c>
      <c r="W20" s="16">
        <f t="shared" si="17"/>
        <v>15000</v>
      </c>
      <c r="X20" s="16">
        <f t="shared" si="17"/>
        <v>15000</v>
      </c>
      <c r="Y20" s="16">
        <f t="shared" si="17"/>
        <v>15000</v>
      </c>
      <c r="Z20" s="16">
        <f t="shared" si="17"/>
        <v>15000</v>
      </c>
      <c r="AA20" s="16">
        <v>12000</v>
      </c>
      <c r="AB20" s="16">
        <f t="shared" si="17"/>
        <v>12000</v>
      </c>
      <c r="AC20" s="16">
        <f t="shared" si="17"/>
        <v>12000</v>
      </c>
      <c r="AD20" s="16">
        <f t="shared" si="17"/>
        <v>12000</v>
      </c>
      <c r="AE20" s="16">
        <f t="shared" si="17"/>
        <v>12000</v>
      </c>
      <c r="AF20" s="16">
        <f t="shared" si="17"/>
        <v>12000</v>
      </c>
      <c r="AG20" s="16">
        <f t="shared" si="17"/>
        <v>12000</v>
      </c>
      <c r="AH20" s="16">
        <f t="shared" si="17"/>
        <v>12000</v>
      </c>
      <c r="AI20" s="16">
        <f t="shared" si="17"/>
        <v>12000</v>
      </c>
      <c r="AJ20" s="16">
        <f t="shared" si="17"/>
        <v>12000</v>
      </c>
      <c r="AK20" s="16">
        <f t="shared" si="17"/>
        <v>12000</v>
      </c>
      <c r="AL20" s="16">
        <f t="shared" si="17"/>
        <v>12000</v>
      </c>
      <c r="AM20" s="16">
        <v>0</v>
      </c>
      <c r="AO20" s="16">
        <f t="shared" ref="AO20:AO33" si="18">SUM(I20:AN20)</f>
        <v>414000</v>
      </c>
      <c r="AP20" s="16">
        <f t="shared" ref="AP20:AP33" si="19">SUM(I20:AM20)*E20+SUM(I20:AM20)*F20+SUM(I20:AM20)*G20</f>
        <v>1189629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 t="shared" si="20"/>
        <v>0</v>
      </c>
      <c r="AB21" s="16">
        <f t="shared" si="20"/>
        <v>0</v>
      </c>
      <c r="AC21" s="16">
        <f t="shared" si="20"/>
        <v>0</v>
      </c>
      <c r="AD21" s="16">
        <f t="shared" si="20"/>
        <v>0</v>
      </c>
      <c r="AE21" s="16">
        <f t="shared" si="20"/>
        <v>0</v>
      </c>
      <c r="AF21" s="16">
        <f t="shared" si="20"/>
        <v>0</v>
      </c>
      <c r="AG21" s="16">
        <f t="shared" si="20"/>
        <v>0</v>
      </c>
      <c r="AH21" s="16">
        <f t="shared" si="20"/>
        <v>0</v>
      </c>
      <c r="AI21" s="16">
        <f t="shared" si="20"/>
        <v>0</v>
      </c>
      <c r="AJ21" s="16">
        <f t="shared" si="20"/>
        <v>0</v>
      </c>
      <c r="AK21" s="16">
        <f t="shared" si="20"/>
        <v>0</v>
      </c>
      <c r="AL21" s="16">
        <f t="shared" si="20"/>
        <v>0</v>
      </c>
      <c r="AM21" s="16">
        <f t="shared" si="20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21">I22</f>
        <v>0</v>
      </c>
      <c r="K22" s="16">
        <f t="shared" si="21"/>
        <v>0</v>
      </c>
      <c r="L22" s="16">
        <f t="shared" si="21"/>
        <v>0</v>
      </c>
      <c r="M22" s="16">
        <f t="shared" si="21"/>
        <v>0</v>
      </c>
      <c r="N22" s="16">
        <f t="shared" si="21"/>
        <v>0</v>
      </c>
      <c r="O22" s="16">
        <f t="shared" si="21"/>
        <v>0</v>
      </c>
      <c r="P22" s="16">
        <f t="shared" si="21"/>
        <v>0</v>
      </c>
      <c r="Q22" s="16">
        <f t="shared" si="21"/>
        <v>0</v>
      </c>
      <c r="R22" s="16">
        <f t="shared" si="21"/>
        <v>0</v>
      </c>
      <c r="S22" s="16">
        <f t="shared" si="21"/>
        <v>0</v>
      </c>
      <c r="T22" s="16">
        <f t="shared" si="21"/>
        <v>0</v>
      </c>
      <c r="U22" s="16">
        <f t="shared" si="21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1"/>
        <v>0</v>
      </c>
      <c r="AA22" s="16">
        <f t="shared" si="21"/>
        <v>0</v>
      </c>
      <c r="AB22" s="16">
        <f t="shared" si="21"/>
        <v>0</v>
      </c>
      <c r="AC22" s="16">
        <f t="shared" si="21"/>
        <v>0</v>
      </c>
      <c r="AD22" s="16">
        <f t="shared" si="21"/>
        <v>0</v>
      </c>
      <c r="AE22" s="16">
        <f t="shared" si="21"/>
        <v>0</v>
      </c>
      <c r="AF22" s="16">
        <f t="shared" si="21"/>
        <v>0</v>
      </c>
      <c r="AG22" s="16">
        <f t="shared" si="21"/>
        <v>0</v>
      </c>
      <c r="AH22" s="16">
        <f t="shared" si="21"/>
        <v>0</v>
      </c>
      <c r="AI22" s="16">
        <f t="shared" si="21"/>
        <v>0</v>
      </c>
      <c r="AJ22" s="16">
        <f t="shared" si="21"/>
        <v>0</v>
      </c>
      <c r="AK22" s="16">
        <f t="shared" si="21"/>
        <v>0</v>
      </c>
      <c r="AL22" s="16">
        <f t="shared" si="21"/>
        <v>0</v>
      </c>
      <c r="AM22" s="16">
        <f t="shared" si="21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22">I23</f>
        <v>0</v>
      </c>
      <c r="K23" s="16">
        <f t="shared" si="22"/>
        <v>0</v>
      </c>
      <c r="L23" s="16">
        <f t="shared" si="22"/>
        <v>0</v>
      </c>
      <c r="M23" s="16">
        <f t="shared" si="22"/>
        <v>0</v>
      </c>
      <c r="N23" s="16">
        <f t="shared" si="22"/>
        <v>0</v>
      </c>
      <c r="O23" s="16">
        <f t="shared" si="22"/>
        <v>0</v>
      </c>
      <c r="P23" s="16">
        <f t="shared" si="22"/>
        <v>0</v>
      </c>
      <c r="Q23" s="16">
        <f t="shared" si="22"/>
        <v>0</v>
      </c>
      <c r="R23" s="16">
        <f t="shared" si="22"/>
        <v>0</v>
      </c>
      <c r="S23" s="16">
        <f t="shared" si="22"/>
        <v>0</v>
      </c>
      <c r="T23" s="16">
        <f t="shared" si="22"/>
        <v>0</v>
      </c>
      <c r="U23" s="16">
        <f t="shared" si="22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 t="shared" si="22"/>
        <v>0</v>
      </c>
      <c r="AA23" s="16">
        <f t="shared" si="22"/>
        <v>0</v>
      </c>
      <c r="AB23" s="16">
        <f t="shared" si="22"/>
        <v>0</v>
      </c>
      <c r="AC23" s="16">
        <v>0</v>
      </c>
      <c r="AD23" s="16">
        <f t="shared" ref="AD23:AM23" si="23">AC23</f>
        <v>0</v>
      </c>
      <c r="AE23" s="16">
        <f t="shared" si="23"/>
        <v>0</v>
      </c>
      <c r="AF23" s="16">
        <f t="shared" si="23"/>
        <v>0</v>
      </c>
      <c r="AG23" s="16">
        <f t="shared" si="23"/>
        <v>0</v>
      </c>
      <c r="AH23" s="16">
        <f t="shared" si="23"/>
        <v>0</v>
      </c>
      <c r="AI23" s="16">
        <f t="shared" si="23"/>
        <v>0</v>
      </c>
      <c r="AJ23" s="16">
        <f t="shared" si="23"/>
        <v>0</v>
      </c>
      <c r="AK23" s="16">
        <f t="shared" si="23"/>
        <v>0</v>
      </c>
      <c r="AL23" s="16">
        <f t="shared" si="23"/>
        <v>0</v>
      </c>
      <c r="AM23" s="16">
        <f t="shared" si="23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8"/>
        <v>0</v>
      </c>
      <c r="AP27" s="16">
        <f t="shared" si="19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2400</v>
      </c>
      <c r="J28" s="11">
        <f t="shared" ref="J28:AL28" si="24">I28</f>
        <v>2400</v>
      </c>
      <c r="K28" s="11">
        <f t="shared" si="24"/>
        <v>2400</v>
      </c>
      <c r="L28" s="11">
        <f t="shared" si="24"/>
        <v>2400</v>
      </c>
      <c r="M28" s="11">
        <f t="shared" si="24"/>
        <v>2400</v>
      </c>
      <c r="N28" s="11">
        <f t="shared" si="24"/>
        <v>2400</v>
      </c>
      <c r="O28" s="11">
        <f t="shared" si="24"/>
        <v>2400</v>
      </c>
      <c r="P28" s="11">
        <f t="shared" si="24"/>
        <v>2400</v>
      </c>
      <c r="Q28" s="11">
        <f t="shared" si="24"/>
        <v>2400</v>
      </c>
      <c r="R28" s="11">
        <f t="shared" si="24"/>
        <v>2400</v>
      </c>
      <c r="S28" s="11">
        <f t="shared" si="24"/>
        <v>2400</v>
      </c>
      <c r="T28" s="11">
        <f t="shared" si="24"/>
        <v>2400</v>
      </c>
      <c r="U28" s="11">
        <f t="shared" si="24"/>
        <v>2400</v>
      </c>
      <c r="V28" s="11">
        <f t="shared" si="24"/>
        <v>2400</v>
      </c>
      <c r="W28" s="11">
        <f t="shared" si="24"/>
        <v>2400</v>
      </c>
      <c r="X28" s="11">
        <f t="shared" si="24"/>
        <v>2400</v>
      </c>
      <c r="Y28" s="11">
        <f t="shared" si="24"/>
        <v>2400</v>
      </c>
      <c r="Z28" s="11">
        <f t="shared" si="24"/>
        <v>2400</v>
      </c>
      <c r="AA28" s="11">
        <v>5400</v>
      </c>
      <c r="AB28" s="11">
        <f t="shared" si="24"/>
        <v>5400</v>
      </c>
      <c r="AC28" s="11">
        <f t="shared" si="24"/>
        <v>5400</v>
      </c>
      <c r="AD28" s="11">
        <f t="shared" si="24"/>
        <v>5400</v>
      </c>
      <c r="AE28" s="11">
        <f t="shared" si="24"/>
        <v>5400</v>
      </c>
      <c r="AF28" s="11">
        <f t="shared" si="24"/>
        <v>5400</v>
      </c>
      <c r="AG28" s="11">
        <f t="shared" si="24"/>
        <v>5400</v>
      </c>
      <c r="AH28" s="11">
        <f t="shared" si="24"/>
        <v>5400</v>
      </c>
      <c r="AI28" s="11">
        <f t="shared" si="24"/>
        <v>5400</v>
      </c>
      <c r="AJ28" s="11">
        <f t="shared" si="24"/>
        <v>5400</v>
      </c>
      <c r="AK28" s="11">
        <f t="shared" si="24"/>
        <v>5400</v>
      </c>
      <c r="AL28" s="11">
        <f t="shared" si="24"/>
        <v>5400</v>
      </c>
      <c r="AM28" s="11">
        <v>0</v>
      </c>
      <c r="AO28" s="16">
        <f t="shared" si="18"/>
        <v>108000</v>
      </c>
      <c r="AP28" s="16">
        <f t="shared" si="19"/>
        <v>310338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2200</v>
      </c>
      <c r="J30" s="11">
        <f t="shared" ref="J30:AF30" si="25">I30</f>
        <v>2200</v>
      </c>
      <c r="K30" s="11">
        <f t="shared" si="25"/>
        <v>2200</v>
      </c>
      <c r="L30" s="11">
        <f t="shared" si="25"/>
        <v>2200</v>
      </c>
      <c r="M30" s="11">
        <f t="shared" si="25"/>
        <v>2200</v>
      </c>
      <c r="N30" s="11">
        <f t="shared" si="25"/>
        <v>2200</v>
      </c>
      <c r="O30" s="11">
        <f t="shared" si="25"/>
        <v>2200</v>
      </c>
      <c r="P30" s="11">
        <f t="shared" si="25"/>
        <v>2200</v>
      </c>
      <c r="Q30" s="11">
        <f t="shared" si="25"/>
        <v>2200</v>
      </c>
      <c r="R30" s="11">
        <f t="shared" si="25"/>
        <v>2200</v>
      </c>
      <c r="S30" s="11">
        <f t="shared" si="25"/>
        <v>2200</v>
      </c>
      <c r="T30" s="11">
        <f t="shared" si="25"/>
        <v>2200</v>
      </c>
      <c r="U30" s="11">
        <f t="shared" si="25"/>
        <v>2200</v>
      </c>
      <c r="V30" s="11">
        <f t="shared" si="25"/>
        <v>2200</v>
      </c>
      <c r="W30" s="11">
        <f t="shared" si="25"/>
        <v>2200</v>
      </c>
      <c r="X30" s="11">
        <f t="shared" si="25"/>
        <v>2200</v>
      </c>
      <c r="Y30" s="11">
        <f t="shared" si="25"/>
        <v>2200</v>
      </c>
      <c r="Z30" s="11">
        <f t="shared" si="25"/>
        <v>2200</v>
      </c>
      <c r="AA30" s="11">
        <f t="shared" si="25"/>
        <v>2200</v>
      </c>
      <c r="AB30" s="11">
        <f t="shared" si="25"/>
        <v>2200</v>
      </c>
      <c r="AC30" s="11">
        <f t="shared" si="25"/>
        <v>2200</v>
      </c>
      <c r="AD30" s="11">
        <f t="shared" si="25"/>
        <v>2200</v>
      </c>
      <c r="AE30" s="11">
        <f t="shared" si="25"/>
        <v>2200</v>
      </c>
      <c r="AF30" s="11">
        <f t="shared" si="25"/>
        <v>2200</v>
      </c>
      <c r="AG30" s="11">
        <v>2200</v>
      </c>
      <c r="AH30" s="11">
        <f t="shared" ref="AH30:AM33" si="26">AG30</f>
        <v>2200</v>
      </c>
      <c r="AI30" s="11">
        <f t="shared" si="26"/>
        <v>2200</v>
      </c>
      <c r="AJ30" s="11">
        <f t="shared" si="26"/>
        <v>2200</v>
      </c>
      <c r="AK30" s="11">
        <f t="shared" si="26"/>
        <v>2200</v>
      </c>
      <c r="AL30" s="11">
        <f t="shared" si="26"/>
        <v>2200</v>
      </c>
      <c r="AM30" s="11">
        <v>0</v>
      </c>
      <c r="AO30" s="16">
        <f t="shared" si="18"/>
        <v>66000</v>
      </c>
      <c r="AP30" s="16">
        <f t="shared" si="19"/>
        <v>189651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27">I31</f>
        <v>0</v>
      </c>
      <c r="K31" s="16">
        <f t="shared" si="27"/>
        <v>0</v>
      </c>
      <c r="L31" s="16">
        <f t="shared" si="27"/>
        <v>0</v>
      </c>
      <c r="M31" s="16">
        <f t="shared" si="27"/>
        <v>0</v>
      </c>
      <c r="N31" s="16">
        <f t="shared" si="27"/>
        <v>0</v>
      </c>
      <c r="O31" s="16">
        <f t="shared" si="27"/>
        <v>0</v>
      </c>
      <c r="P31" s="16">
        <f t="shared" si="27"/>
        <v>0</v>
      </c>
      <c r="Q31" s="16">
        <f t="shared" si="27"/>
        <v>0</v>
      </c>
      <c r="R31" s="16">
        <f t="shared" si="27"/>
        <v>0</v>
      </c>
      <c r="S31" s="16">
        <f t="shared" si="27"/>
        <v>0</v>
      </c>
      <c r="T31" s="16">
        <f t="shared" si="27"/>
        <v>0</v>
      </c>
      <c r="U31" s="16">
        <f t="shared" si="27"/>
        <v>0</v>
      </c>
      <c r="V31" s="16">
        <f t="shared" si="27"/>
        <v>0</v>
      </c>
      <c r="W31" s="16">
        <f t="shared" si="27"/>
        <v>0</v>
      </c>
      <c r="X31" s="16">
        <f t="shared" si="27"/>
        <v>0</v>
      </c>
      <c r="Y31" s="16">
        <f t="shared" si="27"/>
        <v>0</v>
      </c>
      <c r="Z31" s="16">
        <f t="shared" si="27"/>
        <v>0</v>
      </c>
      <c r="AA31" s="16">
        <f t="shared" si="27"/>
        <v>0</v>
      </c>
      <c r="AB31" s="16">
        <v>0</v>
      </c>
      <c r="AC31" s="16">
        <f t="shared" ref="AC31:AG33" si="28">AB31</f>
        <v>0</v>
      </c>
      <c r="AD31" s="16">
        <f t="shared" si="28"/>
        <v>0</v>
      </c>
      <c r="AE31" s="16">
        <f t="shared" si="28"/>
        <v>0</v>
      </c>
      <c r="AF31" s="16">
        <f t="shared" si="28"/>
        <v>0</v>
      </c>
      <c r="AG31" s="16">
        <f t="shared" si="28"/>
        <v>0</v>
      </c>
      <c r="AH31" s="16">
        <f t="shared" si="26"/>
        <v>0</v>
      </c>
      <c r="AI31" s="16">
        <f t="shared" si="26"/>
        <v>0</v>
      </c>
      <c r="AJ31" s="16">
        <f t="shared" si="26"/>
        <v>0</v>
      </c>
      <c r="AK31" s="16">
        <f t="shared" si="26"/>
        <v>0</v>
      </c>
      <c r="AL31" s="16">
        <f t="shared" si="26"/>
        <v>0</v>
      </c>
      <c r="AM31" s="16">
        <f t="shared" si="26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29">I32</f>
        <v>5400</v>
      </c>
      <c r="K32" s="16">
        <f t="shared" si="29"/>
        <v>5400</v>
      </c>
      <c r="L32" s="16">
        <f t="shared" si="29"/>
        <v>5400</v>
      </c>
      <c r="M32" s="16">
        <f t="shared" si="29"/>
        <v>5400</v>
      </c>
      <c r="N32" s="16">
        <f t="shared" si="29"/>
        <v>5400</v>
      </c>
      <c r="O32" s="16">
        <f t="shared" si="29"/>
        <v>5400</v>
      </c>
      <c r="P32" s="16">
        <f t="shared" si="29"/>
        <v>5400</v>
      </c>
      <c r="Q32" s="16">
        <f t="shared" si="29"/>
        <v>5400</v>
      </c>
      <c r="R32" s="16">
        <f t="shared" si="29"/>
        <v>5400</v>
      </c>
      <c r="S32" s="16">
        <f t="shared" si="29"/>
        <v>5400</v>
      </c>
      <c r="T32" s="16">
        <f t="shared" si="29"/>
        <v>5400</v>
      </c>
      <c r="U32" s="16">
        <f t="shared" si="29"/>
        <v>5400</v>
      </c>
      <c r="V32" s="16">
        <f t="shared" si="29"/>
        <v>5400</v>
      </c>
      <c r="W32" s="16">
        <f t="shared" si="29"/>
        <v>5400</v>
      </c>
      <c r="X32" s="16">
        <f t="shared" si="29"/>
        <v>5400</v>
      </c>
      <c r="Y32" s="16">
        <f t="shared" si="29"/>
        <v>5400</v>
      </c>
      <c r="Z32" s="16">
        <f t="shared" si="29"/>
        <v>5400</v>
      </c>
      <c r="AA32" s="16">
        <f t="shared" si="29"/>
        <v>5400</v>
      </c>
      <c r="AB32" s="16">
        <f>AA32</f>
        <v>5400</v>
      </c>
      <c r="AC32" s="16">
        <f t="shared" si="28"/>
        <v>5400</v>
      </c>
      <c r="AD32" s="16">
        <f t="shared" si="28"/>
        <v>5400</v>
      </c>
      <c r="AE32" s="16">
        <f t="shared" si="28"/>
        <v>5400</v>
      </c>
      <c r="AF32" s="16">
        <f t="shared" si="28"/>
        <v>5400</v>
      </c>
      <c r="AG32" s="16">
        <f t="shared" si="28"/>
        <v>5400</v>
      </c>
      <c r="AH32" s="16">
        <f t="shared" si="26"/>
        <v>5400</v>
      </c>
      <c r="AI32" s="16">
        <f t="shared" si="26"/>
        <v>5400</v>
      </c>
      <c r="AJ32" s="16">
        <f t="shared" si="26"/>
        <v>5400</v>
      </c>
      <c r="AK32" s="16">
        <f t="shared" si="26"/>
        <v>5400</v>
      </c>
      <c r="AL32" s="16">
        <f t="shared" si="26"/>
        <v>5400</v>
      </c>
      <c r="AM32" s="16">
        <v>0</v>
      </c>
      <c r="AO32" s="16">
        <f t="shared" si="18"/>
        <v>162000</v>
      </c>
      <c r="AP32" s="16">
        <f t="shared" si="19"/>
        <v>465507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0">I33</f>
        <v>0</v>
      </c>
      <c r="K33" s="60">
        <f t="shared" si="30"/>
        <v>0</v>
      </c>
      <c r="L33" s="60">
        <f t="shared" si="30"/>
        <v>0</v>
      </c>
      <c r="M33" s="60">
        <f t="shared" si="30"/>
        <v>0</v>
      </c>
      <c r="N33" s="60">
        <f t="shared" si="30"/>
        <v>0</v>
      </c>
      <c r="O33" s="60">
        <f t="shared" si="30"/>
        <v>0</v>
      </c>
      <c r="P33" s="60">
        <f t="shared" si="30"/>
        <v>0</v>
      </c>
      <c r="Q33" s="60">
        <f t="shared" si="30"/>
        <v>0</v>
      </c>
      <c r="R33" s="60">
        <f t="shared" si="30"/>
        <v>0</v>
      </c>
      <c r="S33" s="60">
        <f t="shared" si="30"/>
        <v>0</v>
      </c>
      <c r="T33" s="60">
        <f t="shared" si="30"/>
        <v>0</v>
      </c>
      <c r="U33" s="60">
        <f t="shared" si="30"/>
        <v>0</v>
      </c>
      <c r="V33" s="60">
        <f t="shared" si="30"/>
        <v>0</v>
      </c>
      <c r="W33" s="60">
        <f t="shared" si="30"/>
        <v>0</v>
      </c>
      <c r="X33" s="60">
        <f t="shared" si="30"/>
        <v>0</v>
      </c>
      <c r="Y33" s="60">
        <f t="shared" si="30"/>
        <v>0</v>
      </c>
      <c r="Z33" s="60">
        <f t="shared" si="30"/>
        <v>0</v>
      </c>
      <c r="AA33" s="60">
        <f t="shared" si="30"/>
        <v>0</v>
      </c>
      <c r="AB33" s="60">
        <f>AA33</f>
        <v>0</v>
      </c>
      <c r="AC33" s="60">
        <f t="shared" si="28"/>
        <v>0</v>
      </c>
      <c r="AD33" s="60">
        <f t="shared" si="28"/>
        <v>0</v>
      </c>
      <c r="AE33" s="60">
        <f t="shared" si="28"/>
        <v>0</v>
      </c>
      <c r="AF33" s="60">
        <f t="shared" si="28"/>
        <v>0</v>
      </c>
      <c r="AG33" s="60">
        <f t="shared" si="28"/>
        <v>0</v>
      </c>
      <c r="AH33" s="60">
        <f t="shared" si="26"/>
        <v>0</v>
      </c>
      <c r="AI33" s="60">
        <f t="shared" si="26"/>
        <v>0</v>
      </c>
      <c r="AJ33" s="60">
        <f t="shared" si="26"/>
        <v>0</v>
      </c>
      <c r="AK33" s="60">
        <f t="shared" si="26"/>
        <v>0</v>
      </c>
      <c r="AL33" s="60">
        <f t="shared" si="26"/>
        <v>0</v>
      </c>
      <c r="AM33" s="60">
        <f t="shared" si="26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1">SUM(I20:I33)</f>
        <v>25000</v>
      </c>
      <c r="J34" s="58">
        <f t="shared" si="31"/>
        <v>25000</v>
      </c>
      <c r="K34" s="58">
        <f t="shared" si="31"/>
        <v>25000</v>
      </c>
      <c r="L34" s="58">
        <f t="shared" si="31"/>
        <v>25000</v>
      </c>
      <c r="M34" s="58">
        <f t="shared" si="31"/>
        <v>25000</v>
      </c>
      <c r="N34" s="58">
        <f t="shared" si="31"/>
        <v>25000</v>
      </c>
      <c r="O34" s="58">
        <f t="shared" si="31"/>
        <v>25000</v>
      </c>
      <c r="P34" s="58">
        <f t="shared" si="31"/>
        <v>25000</v>
      </c>
      <c r="Q34" s="58">
        <f t="shared" si="31"/>
        <v>25000</v>
      </c>
      <c r="R34" s="58">
        <f t="shared" si="31"/>
        <v>25000</v>
      </c>
      <c r="S34" s="58">
        <f t="shared" si="31"/>
        <v>25000</v>
      </c>
      <c r="T34" s="58">
        <f t="shared" si="31"/>
        <v>25000</v>
      </c>
      <c r="U34" s="58">
        <f t="shared" si="31"/>
        <v>25000</v>
      </c>
      <c r="V34" s="58">
        <f t="shared" si="31"/>
        <v>25000</v>
      </c>
      <c r="W34" s="58">
        <f t="shared" si="31"/>
        <v>25000</v>
      </c>
      <c r="X34" s="58">
        <f t="shared" si="31"/>
        <v>25000</v>
      </c>
      <c r="Y34" s="58">
        <f t="shared" si="31"/>
        <v>25000</v>
      </c>
      <c r="Z34" s="58">
        <f t="shared" si="31"/>
        <v>25000</v>
      </c>
      <c r="AA34" s="58">
        <f t="shared" si="31"/>
        <v>25000</v>
      </c>
      <c r="AB34" s="58">
        <f t="shared" si="31"/>
        <v>25000</v>
      </c>
      <c r="AC34" s="58">
        <f t="shared" si="31"/>
        <v>25000</v>
      </c>
      <c r="AD34" s="58">
        <f t="shared" si="31"/>
        <v>25000</v>
      </c>
      <c r="AE34" s="58">
        <f t="shared" si="31"/>
        <v>25000</v>
      </c>
      <c r="AF34" s="58">
        <f t="shared" si="31"/>
        <v>25000</v>
      </c>
      <c r="AG34" s="58">
        <f t="shared" si="31"/>
        <v>25000</v>
      </c>
      <c r="AH34" s="58">
        <f t="shared" si="31"/>
        <v>25000</v>
      </c>
      <c r="AI34" s="58">
        <f t="shared" si="31"/>
        <v>25000</v>
      </c>
      <c r="AJ34" s="58">
        <f t="shared" si="31"/>
        <v>25000</v>
      </c>
      <c r="AK34" s="58">
        <f t="shared" si="31"/>
        <v>25000</v>
      </c>
      <c r="AL34" s="58">
        <f t="shared" si="31"/>
        <v>25000</v>
      </c>
      <c r="AM34" s="58">
        <f t="shared" si="31"/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159060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265100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11124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106677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2">SUM(I42:I48)</f>
        <v>0</v>
      </c>
      <c r="J49" s="58">
        <f t="shared" si="32"/>
        <v>0</v>
      </c>
      <c r="K49" s="58">
        <f t="shared" si="32"/>
        <v>0</v>
      </c>
      <c r="L49" s="58">
        <f t="shared" si="32"/>
        <v>0</v>
      </c>
      <c r="M49" s="58">
        <f t="shared" si="32"/>
        <v>0</v>
      </c>
      <c r="N49" s="58">
        <f t="shared" si="32"/>
        <v>0</v>
      </c>
      <c r="O49" s="58">
        <f t="shared" si="32"/>
        <v>0</v>
      </c>
      <c r="P49" s="58">
        <f t="shared" si="32"/>
        <v>0</v>
      </c>
      <c r="Q49" s="58">
        <f t="shared" si="32"/>
        <v>0</v>
      </c>
      <c r="R49" s="58">
        <f t="shared" si="32"/>
        <v>0</v>
      </c>
      <c r="S49" s="58">
        <f t="shared" si="32"/>
        <v>0</v>
      </c>
      <c r="T49" s="58">
        <f t="shared" si="32"/>
        <v>0</v>
      </c>
      <c r="U49" s="58">
        <f t="shared" si="32"/>
        <v>0</v>
      </c>
      <c r="V49" s="58">
        <f t="shared" si="32"/>
        <v>0</v>
      </c>
      <c r="W49" s="58">
        <f t="shared" si="32"/>
        <v>0</v>
      </c>
      <c r="X49" s="58">
        <f t="shared" si="32"/>
        <v>0</v>
      </c>
      <c r="Y49" s="58">
        <f t="shared" si="32"/>
        <v>0</v>
      </c>
      <c r="Z49" s="58">
        <f t="shared" si="32"/>
        <v>0</v>
      </c>
      <c r="AA49" s="58">
        <f t="shared" si="32"/>
        <v>0</v>
      </c>
      <c r="AB49" s="58">
        <f t="shared" si="32"/>
        <v>0</v>
      </c>
      <c r="AC49" s="58">
        <f t="shared" si="32"/>
        <v>0</v>
      </c>
      <c r="AD49" s="58">
        <f t="shared" si="32"/>
        <v>0</v>
      </c>
      <c r="AE49" s="58">
        <f t="shared" si="32"/>
        <v>0</v>
      </c>
      <c r="AF49" s="58">
        <f t="shared" si="32"/>
        <v>0</v>
      </c>
      <c r="AG49" s="58">
        <f t="shared" si="32"/>
        <v>0</v>
      </c>
      <c r="AH49" s="58">
        <f t="shared" si="32"/>
        <v>0</v>
      </c>
      <c r="AI49" s="58">
        <f t="shared" si="32"/>
        <v>0</v>
      </c>
      <c r="AJ49" s="58">
        <f t="shared" si="32"/>
        <v>0</v>
      </c>
      <c r="AK49" s="58">
        <f t="shared" si="32"/>
        <v>0</v>
      </c>
      <c r="AL49" s="58">
        <f t="shared" si="32"/>
        <v>0</v>
      </c>
      <c r="AM49" s="11">
        <f t="shared" si="32"/>
        <v>0</v>
      </c>
      <c r="AO49" s="125">
        <f>SUM(I49:AN49)</f>
        <v>0</v>
      </c>
      <c r="AP49" s="125">
        <f>SUM(AP42:AP48)</f>
        <v>541961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3">I20-I84</f>
        <v>15000</v>
      </c>
      <c r="J53" s="103">
        <f t="shared" si="33"/>
        <v>15000</v>
      </c>
      <c r="K53" s="103">
        <f t="shared" si="33"/>
        <v>15000</v>
      </c>
      <c r="L53" s="103">
        <f t="shared" si="33"/>
        <v>15000</v>
      </c>
      <c r="M53" s="103">
        <f t="shared" si="33"/>
        <v>15000</v>
      </c>
      <c r="N53" s="103">
        <f t="shared" si="33"/>
        <v>15000</v>
      </c>
      <c r="O53" s="103">
        <f t="shared" si="33"/>
        <v>15000</v>
      </c>
      <c r="P53" s="103">
        <f t="shared" si="33"/>
        <v>15000</v>
      </c>
      <c r="Q53" s="103">
        <f t="shared" si="33"/>
        <v>15000</v>
      </c>
      <c r="R53" s="103">
        <f t="shared" si="33"/>
        <v>15000</v>
      </c>
      <c r="S53" s="103">
        <f t="shared" si="33"/>
        <v>15000</v>
      </c>
      <c r="T53" s="103">
        <f t="shared" si="33"/>
        <v>15000</v>
      </c>
      <c r="U53" s="103">
        <f t="shared" si="33"/>
        <v>15000</v>
      </c>
      <c r="V53" s="103">
        <f t="shared" si="33"/>
        <v>15000</v>
      </c>
      <c r="W53" s="103">
        <f t="shared" si="33"/>
        <v>15000</v>
      </c>
      <c r="X53" s="103">
        <f t="shared" si="33"/>
        <v>15000</v>
      </c>
      <c r="Y53" s="103">
        <f t="shared" si="33"/>
        <v>15000</v>
      </c>
      <c r="Z53" s="103">
        <f t="shared" si="33"/>
        <v>15000</v>
      </c>
      <c r="AA53" s="103">
        <f>AA20-AA84-AA103</f>
        <v>0</v>
      </c>
      <c r="AB53" s="103">
        <f t="shared" ref="AB53:AG53" si="34">AB20-AB84-AB103</f>
        <v>0</v>
      </c>
      <c r="AC53" s="103">
        <f t="shared" si="34"/>
        <v>0</v>
      </c>
      <c r="AD53" s="103">
        <f t="shared" si="34"/>
        <v>0</v>
      </c>
      <c r="AE53" s="103">
        <f t="shared" si="34"/>
        <v>0</v>
      </c>
      <c r="AF53" s="103">
        <f t="shared" si="34"/>
        <v>0</v>
      </c>
      <c r="AG53" s="103">
        <f t="shared" si="34"/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f t="shared" si="33"/>
        <v>0</v>
      </c>
      <c r="AO53" s="106">
        <f>SUM(I53:AL53)-AQ53</f>
        <v>267300</v>
      </c>
      <c r="AP53" s="107">
        <f t="shared" ref="AP53:AP68" si="35">AO53*E53</f>
        <v>26730</v>
      </c>
      <c r="AQ53" s="106">
        <f t="shared" ref="AQ53:AQ67" si="36">SUM(I53:AM53)*F53</f>
        <v>2700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7">I21-I85</f>
        <v>0</v>
      </c>
      <c r="J54" s="103">
        <f t="shared" si="37"/>
        <v>0</v>
      </c>
      <c r="K54" s="103">
        <f t="shared" si="37"/>
        <v>0</v>
      </c>
      <c r="L54" s="103">
        <f t="shared" si="37"/>
        <v>0</v>
      </c>
      <c r="M54" s="103">
        <f t="shared" si="37"/>
        <v>0</v>
      </c>
      <c r="N54" s="103">
        <f t="shared" si="37"/>
        <v>0</v>
      </c>
      <c r="O54" s="103">
        <f t="shared" si="37"/>
        <v>0</v>
      </c>
      <c r="P54" s="103">
        <f t="shared" si="37"/>
        <v>0</v>
      </c>
      <c r="Q54" s="103">
        <f t="shared" si="37"/>
        <v>0</v>
      </c>
      <c r="R54" s="103">
        <f t="shared" si="37"/>
        <v>0</v>
      </c>
      <c r="S54" s="103">
        <f t="shared" si="37"/>
        <v>0</v>
      </c>
      <c r="T54" s="103">
        <f t="shared" si="37"/>
        <v>0</v>
      </c>
      <c r="U54" s="103">
        <f t="shared" si="37"/>
        <v>0</v>
      </c>
      <c r="V54" s="103">
        <f t="shared" si="37"/>
        <v>0</v>
      </c>
      <c r="W54" s="103">
        <f t="shared" si="37"/>
        <v>0</v>
      </c>
      <c r="X54" s="103">
        <f t="shared" si="37"/>
        <v>0</v>
      </c>
      <c r="Y54" s="103">
        <f t="shared" si="37"/>
        <v>0</v>
      </c>
      <c r="Z54" s="103">
        <f t="shared" si="37"/>
        <v>0</v>
      </c>
      <c r="AA54" s="103">
        <f t="shared" si="37"/>
        <v>0</v>
      </c>
      <c r="AB54" s="103">
        <f t="shared" si="37"/>
        <v>0</v>
      </c>
      <c r="AC54" s="103">
        <f t="shared" si="37"/>
        <v>0</v>
      </c>
      <c r="AD54" s="103">
        <f t="shared" si="37"/>
        <v>0</v>
      </c>
      <c r="AE54" s="103">
        <f t="shared" si="37"/>
        <v>0</v>
      </c>
      <c r="AF54" s="103">
        <f t="shared" si="37"/>
        <v>0</v>
      </c>
      <c r="AG54" s="103">
        <f t="shared" si="37"/>
        <v>0</v>
      </c>
      <c r="AH54" s="103">
        <f t="shared" si="37"/>
        <v>0</v>
      </c>
      <c r="AI54" s="103">
        <f t="shared" si="37"/>
        <v>0</v>
      </c>
      <c r="AJ54" s="103">
        <f t="shared" si="37"/>
        <v>0</v>
      </c>
      <c r="AK54" s="103">
        <v>0</v>
      </c>
      <c r="AL54" s="103">
        <v>0</v>
      </c>
      <c r="AM54" s="103">
        <v>0</v>
      </c>
      <c r="AO54" s="106">
        <f t="shared" ref="AO54:AO66" si="38">SUM(I54:AL54)-AQ54</f>
        <v>0</v>
      </c>
      <c r="AP54" s="107">
        <f t="shared" si="35"/>
        <v>0</v>
      </c>
      <c r="AQ54" s="106">
        <f t="shared" si="36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9">I11+I28-I86</f>
        <v>2400</v>
      </c>
      <c r="J55" s="103">
        <f t="shared" si="39"/>
        <v>2400</v>
      </c>
      <c r="K55" s="103">
        <f t="shared" si="39"/>
        <v>2400</v>
      </c>
      <c r="L55" s="103">
        <f t="shared" si="39"/>
        <v>2400</v>
      </c>
      <c r="M55" s="103">
        <f t="shared" si="39"/>
        <v>2400</v>
      </c>
      <c r="N55" s="103">
        <f t="shared" si="39"/>
        <v>2400</v>
      </c>
      <c r="O55" s="103">
        <f t="shared" si="39"/>
        <v>2400</v>
      </c>
      <c r="P55" s="103">
        <f t="shared" si="39"/>
        <v>2400</v>
      </c>
      <c r="Q55" s="103">
        <f t="shared" si="39"/>
        <v>2400</v>
      </c>
      <c r="R55" s="103">
        <f t="shared" si="39"/>
        <v>2400</v>
      </c>
      <c r="S55" s="103">
        <f t="shared" si="39"/>
        <v>2400</v>
      </c>
      <c r="T55" s="103">
        <f t="shared" si="39"/>
        <v>2400</v>
      </c>
      <c r="U55" s="103">
        <f t="shared" si="39"/>
        <v>2400</v>
      </c>
      <c r="V55" s="103">
        <f t="shared" si="39"/>
        <v>2400</v>
      </c>
      <c r="W55" s="103">
        <f t="shared" si="39"/>
        <v>2400</v>
      </c>
      <c r="X55" s="103">
        <f t="shared" si="39"/>
        <v>2400</v>
      </c>
      <c r="Y55" s="103">
        <f t="shared" si="39"/>
        <v>2400</v>
      </c>
      <c r="Z55" s="103">
        <f t="shared" si="39"/>
        <v>2400</v>
      </c>
      <c r="AA55" s="103">
        <f>AA11+AA28-AA86-AA117-AA114</f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103">
        <v>0</v>
      </c>
      <c r="AK55" s="103">
        <v>0</v>
      </c>
      <c r="AL55" s="103">
        <v>0</v>
      </c>
      <c r="AM55" s="103">
        <f t="shared" si="39"/>
        <v>0</v>
      </c>
      <c r="AO55" s="106">
        <f t="shared" si="38"/>
        <v>42768</v>
      </c>
      <c r="AP55" s="107">
        <f t="shared" si="35"/>
        <v>4276.8</v>
      </c>
      <c r="AQ55" s="106">
        <f t="shared" si="36"/>
        <v>432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0">P23-P87</f>
        <v>0</v>
      </c>
      <c r="Q56" s="103">
        <f t="shared" si="40"/>
        <v>0</v>
      </c>
      <c r="R56" s="103">
        <f t="shared" si="40"/>
        <v>0</v>
      </c>
      <c r="S56" s="103">
        <f t="shared" si="40"/>
        <v>0</v>
      </c>
      <c r="T56" s="103">
        <f t="shared" si="40"/>
        <v>0</v>
      </c>
      <c r="U56" s="103">
        <f t="shared" si="40"/>
        <v>0</v>
      </c>
      <c r="V56" s="103">
        <f t="shared" si="40"/>
        <v>0</v>
      </c>
      <c r="W56" s="103">
        <f t="shared" si="40"/>
        <v>0</v>
      </c>
      <c r="X56" s="103">
        <f t="shared" si="40"/>
        <v>0</v>
      </c>
      <c r="Y56" s="103">
        <f t="shared" si="40"/>
        <v>0</v>
      </c>
      <c r="Z56" s="103">
        <f t="shared" si="40"/>
        <v>0</v>
      </c>
      <c r="AA56" s="103">
        <f t="shared" si="40"/>
        <v>0</v>
      </c>
      <c r="AB56" s="103">
        <f t="shared" si="40"/>
        <v>0</v>
      </c>
      <c r="AC56" s="103">
        <f t="shared" si="40"/>
        <v>0</v>
      </c>
      <c r="AD56" s="103">
        <f t="shared" si="40"/>
        <v>0</v>
      </c>
      <c r="AE56" s="103">
        <f t="shared" si="40"/>
        <v>0</v>
      </c>
      <c r="AF56" s="103">
        <f t="shared" si="40"/>
        <v>0</v>
      </c>
      <c r="AG56" s="103">
        <f t="shared" si="40"/>
        <v>0</v>
      </c>
      <c r="AH56" s="103">
        <f t="shared" si="40"/>
        <v>0</v>
      </c>
      <c r="AI56" s="103">
        <f t="shared" si="40"/>
        <v>0</v>
      </c>
      <c r="AJ56" s="103">
        <f t="shared" si="40"/>
        <v>0</v>
      </c>
      <c r="AK56" s="103">
        <f t="shared" si="40"/>
        <v>0</v>
      </c>
      <c r="AL56" s="103">
        <f t="shared" si="40"/>
        <v>0</v>
      </c>
      <c r="AM56" s="103">
        <f t="shared" si="40"/>
        <v>0</v>
      </c>
      <c r="AO56" s="106">
        <f t="shared" si="38"/>
        <v>0</v>
      </c>
      <c r="AP56" s="107">
        <f t="shared" si="35"/>
        <v>0</v>
      </c>
      <c r="AQ56" s="106">
        <f t="shared" si="36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1">I10-I88</f>
        <v>0</v>
      </c>
      <c r="J57" s="103">
        <f t="shared" si="41"/>
        <v>0</v>
      </c>
      <c r="K57" s="103">
        <f t="shared" si="41"/>
        <v>0</v>
      </c>
      <c r="L57" s="103">
        <f t="shared" si="41"/>
        <v>0</v>
      </c>
      <c r="M57" s="103">
        <f t="shared" si="41"/>
        <v>0</v>
      </c>
      <c r="N57" s="103">
        <f t="shared" si="41"/>
        <v>0</v>
      </c>
      <c r="O57" s="103">
        <f t="shared" si="41"/>
        <v>0</v>
      </c>
      <c r="P57" s="103">
        <f t="shared" si="41"/>
        <v>0</v>
      </c>
      <c r="Q57" s="103">
        <f t="shared" si="41"/>
        <v>0</v>
      </c>
      <c r="R57" s="103">
        <f t="shared" si="41"/>
        <v>0</v>
      </c>
      <c r="S57" s="103">
        <f t="shared" si="41"/>
        <v>0</v>
      </c>
      <c r="T57" s="103">
        <f t="shared" si="41"/>
        <v>0</v>
      </c>
      <c r="U57" s="103">
        <f t="shared" si="41"/>
        <v>0</v>
      </c>
      <c r="V57" s="103">
        <f t="shared" si="41"/>
        <v>0</v>
      </c>
      <c r="W57" s="103">
        <f t="shared" si="41"/>
        <v>0</v>
      </c>
      <c r="X57" s="103">
        <f t="shared" si="41"/>
        <v>0</v>
      </c>
      <c r="Y57" s="103">
        <f t="shared" si="41"/>
        <v>0</v>
      </c>
      <c r="Z57" s="103">
        <f t="shared" si="41"/>
        <v>0</v>
      </c>
      <c r="AA57" s="103">
        <f t="shared" si="41"/>
        <v>0</v>
      </c>
      <c r="AB57" s="103">
        <f t="shared" si="41"/>
        <v>0</v>
      </c>
      <c r="AC57" s="103">
        <f t="shared" si="41"/>
        <v>0</v>
      </c>
      <c r="AD57" s="103">
        <f t="shared" si="41"/>
        <v>0</v>
      </c>
      <c r="AE57" s="103">
        <f t="shared" si="41"/>
        <v>0</v>
      </c>
      <c r="AF57" s="103">
        <f t="shared" si="41"/>
        <v>0</v>
      </c>
      <c r="AG57" s="103">
        <f t="shared" si="41"/>
        <v>0</v>
      </c>
      <c r="AH57" s="103">
        <f t="shared" si="41"/>
        <v>0</v>
      </c>
      <c r="AI57" s="103">
        <f t="shared" si="41"/>
        <v>0</v>
      </c>
      <c r="AJ57" s="103">
        <f t="shared" si="41"/>
        <v>0</v>
      </c>
      <c r="AK57" s="103">
        <f t="shared" si="41"/>
        <v>0</v>
      </c>
      <c r="AL57" s="103">
        <f t="shared" si="41"/>
        <v>0</v>
      </c>
      <c r="AM57" s="103">
        <f t="shared" si="41"/>
        <v>0</v>
      </c>
      <c r="AO57" s="106">
        <f t="shared" si="38"/>
        <v>0</v>
      </c>
      <c r="AP57" s="107">
        <f t="shared" si="35"/>
        <v>0</v>
      </c>
      <c r="AQ57" s="106">
        <f t="shared" si="36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5"/>
        <v>0</v>
      </c>
      <c r="AQ58" s="106">
        <f t="shared" si="36"/>
        <v>0</v>
      </c>
    </row>
    <row r="59" spans="1:43" s="102" customFormat="1" x14ac:dyDescent="0.2">
      <c r="C59" s="102" t="s">
        <v>176</v>
      </c>
      <c r="D59" s="102" t="s">
        <v>153</v>
      </c>
      <c r="E59" s="104">
        <v>0.1</v>
      </c>
      <c r="F59" s="105">
        <v>0.01</v>
      </c>
      <c r="I59" s="103">
        <f t="shared" ref="I59:AM59" si="42">I12+I24-I90</f>
        <v>20000</v>
      </c>
      <c r="J59" s="103">
        <f t="shared" si="42"/>
        <v>20000</v>
      </c>
      <c r="K59" s="103">
        <f t="shared" si="42"/>
        <v>20000</v>
      </c>
      <c r="L59" s="103">
        <f t="shared" si="42"/>
        <v>20000</v>
      </c>
      <c r="M59" s="103">
        <f t="shared" si="42"/>
        <v>20000</v>
      </c>
      <c r="N59" s="103">
        <f t="shared" si="42"/>
        <v>20000</v>
      </c>
      <c r="O59" s="103">
        <f t="shared" si="42"/>
        <v>20000</v>
      </c>
      <c r="P59" s="103">
        <f t="shared" si="42"/>
        <v>20000</v>
      </c>
      <c r="Q59" s="103">
        <f t="shared" si="42"/>
        <v>20000</v>
      </c>
      <c r="R59" s="103">
        <f t="shared" si="42"/>
        <v>20000</v>
      </c>
      <c r="S59" s="103">
        <f t="shared" si="42"/>
        <v>20000</v>
      </c>
      <c r="T59" s="103">
        <f t="shared" si="42"/>
        <v>20000</v>
      </c>
      <c r="U59" s="103">
        <f t="shared" si="42"/>
        <v>20000</v>
      </c>
      <c r="V59" s="103">
        <f t="shared" si="42"/>
        <v>20000</v>
      </c>
      <c r="W59" s="103">
        <f t="shared" si="42"/>
        <v>20000</v>
      </c>
      <c r="X59" s="103">
        <f t="shared" si="42"/>
        <v>20000</v>
      </c>
      <c r="Y59" s="103">
        <f t="shared" si="42"/>
        <v>20000</v>
      </c>
      <c r="Z59" s="103">
        <f t="shared" si="42"/>
        <v>20000</v>
      </c>
      <c r="AA59" s="103">
        <f>AA12+AA24-AA90-AA107</f>
        <v>0</v>
      </c>
      <c r="AB59" s="103">
        <f t="shared" ref="AB59:AG59" si="43">AB12+AB24-AB90-AB107</f>
        <v>0</v>
      </c>
      <c r="AC59" s="103">
        <f t="shared" si="43"/>
        <v>0</v>
      </c>
      <c r="AD59" s="103">
        <f t="shared" si="43"/>
        <v>0</v>
      </c>
      <c r="AE59" s="103">
        <f t="shared" si="43"/>
        <v>0</v>
      </c>
      <c r="AF59" s="103">
        <f t="shared" si="43"/>
        <v>0</v>
      </c>
      <c r="AG59" s="103">
        <f t="shared" si="43"/>
        <v>0</v>
      </c>
      <c r="AH59" s="103">
        <v>10101</v>
      </c>
      <c r="AI59" s="103">
        <v>0</v>
      </c>
      <c r="AJ59" s="103">
        <f t="shared" si="42"/>
        <v>20000</v>
      </c>
      <c r="AK59" s="103">
        <f t="shared" si="42"/>
        <v>20000</v>
      </c>
      <c r="AL59" s="103">
        <f t="shared" si="42"/>
        <v>20000</v>
      </c>
      <c r="AM59" s="103">
        <f t="shared" si="42"/>
        <v>0</v>
      </c>
      <c r="AO59" s="106">
        <f t="shared" si="38"/>
        <v>425799.99</v>
      </c>
      <c r="AP59" s="107">
        <f t="shared" si="35"/>
        <v>42579.999000000003</v>
      </c>
      <c r="AQ59" s="106">
        <f t="shared" si="36"/>
        <v>4301.01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4">I13+I25-I91</f>
        <v>0</v>
      </c>
      <c r="J60" s="103">
        <f t="shared" si="44"/>
        <v>0</v>
      </c>
      <c r="K60" s="103">
        <f t="shared" si="44"/>
        <v>0</v>
      </c>
      <c r="L60" s="103">
        <f t="shared" si="44"/>
        <v>0</v>
      </c>
      <c r="M60" s="103">
        <f t="shared" si="44"/>
        <v>0</v>
      </c>
      <c r="N60" s="103">
        <f t="shared" si="44"/>
        <v>0</v>
      </c>
      <c r="O60" s="103">
        <f t="shared" si="44"/>
        <v>0</v>
      </c>
      <c r="P60" s="103">
        <f t="shared" si="44"/>
        <v>0</v>
      </c>
      <c r="Q60" s="103">
        <f t="shared" si="44"/>
        <v>0</v>
      </c>
      <c r="R60" s="103">
        <f t="shared" si="44"/>
        <v>0</v>
      </c>
      <c r="S60" s="103">
        <f t="shared" si="44"/>
        <v>0</v>
      </c>
      <c r="T60" s="103">
        <f t="shared" si="44"/>
        <v>0</v>
      </c>
      <c r="U60" s="103">
        <f t="shared" si="44"/>
        <v>0</v>
      </c>
      <c r="V60" s="103">
        <f t="shared" si="44"/>
        <v>0</v>
      </c>
      <c r="W60" s="103">
        <f t="shared" si="44"/>
        <v>0</v>
      </c>
      <c r="X60" s="103">
        <f t="shared" si="44"/>
        <v>0</v>
      </c>
      <c r="Y60" s="103">
        <f t="shared" si="44"/>
        <v>0</v>
      </c>
      <c r="Z60" s="103">
        <f t="shared" si="44"/>
        <v>0</v>
      </c>
      <c r="AA60" s="103">
        <f t="shared" si="44"/>
        <v>0</v>
      </c>
      <c r="AB60" s="103">
        <f t="shared" si="44"/>
        <v>0</v>
      </c>
      <c r="AC60" s="103">
        <f t="shared" si="44"/>
        <v>0</v>
      </c>
      <c r="AD60" s="103">
        <f t="shared" si="44"/>
        <v>0</v>
      </c>
      <c r="AE60" s="103">
        <f t="shared" si="44"/>
        <v>0</v>
      </c>
      <c r="AF60" s="103">
        <f t="shared" si="44"/>
        <v>0</v>
      </c>
      <c r="AG60" s="103">
        <f t="shared" si="44"/>
        <v>0</v>
      </c>
      <c r="AH60" s="103">
        <f t="shared" si="44"/>
        <v>0</v>
      </c>
      <c r="AI60" s="103">
        <f t="shared" si="44"/>
        <v>0</v>
      </c>
      <c r="AJ60" s="103">
        <f t="shared" si="44"/>
        <v>0</v>
      </c>
      <c r="AK60" s="103">
        <f t="shared" si="44"/>
        <v>0</v>
      </c>
      <c r="AL60" s="103">
        <f t="shared" si="44"/>
        <v>0</v>
      </c>
      <c r="AM60" s="103">
        <f t="shared" si="44"/>
        <v>0</v>
      </c>
      <c r="AO60" s="106">
        <f t="shared" si="38"/>
        <v>0</v>
      </c>
      <c r="AP60" s="107">
        <f t="shared" si="35"/>
        <v>0</v>
      </c>
      <c r="AQ60" s="106">
        <f t="shared" si="36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5">I14+I26-I92</f>
        <v>0</v>
      </c>
      <c r="J61" s="103">
        <f t="shared" si="45"/>
        <v>0</v>
      </c>
      <c r="K61" s="103">
        <f t="shared" si="45"/>
        <v>0</v>
      </c>
      <c r="L61" s="103">
        <f t="shared" si="45"/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0</v>
      </c>
      <c r="W61" s="103">
        <f t="shared" si="45"/>
        <v>0</v>
      </c>
      <c r="X61" s="103">
        <f t="shared" si="45"/>
        <v>0</v>
      </c>
      <c r="Y61" s="103">
        <f t="shared" si="45"/>
        <v>0</v>
      </c>
      <c r="Z61" s="103">
        <f t="shared" si="45"/>
        <v>0</v>
      </c>
      <c r="AA61" s="103">
        <f t="shared" si="45"/>
        <v>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8"/>
        <v>0</v>
      </c>
      <c r="AP61" s="107">
        <f t="shared" si="35"/>
        <v>0</v>
      </c>
      <c r="AQ61" s="106">
        <f t="shared" si="36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46">K16</f>
        <v>0</v>
      </c>
      <c r="L62" s="103">
        <f t="shared" si="46"/>
        <v>0</v>
      </c>
      <c r="M62" s="103">
        <f t="shared" si="46"/>
        <v>0</v>
      </c>
      <c r="N62" s="103">
        <f t="shared" si="46"/>
        <v>0</v>
      </c>
      <c r="O62" s="103">
        <f t="shared" si="46"/>
        <v>0</v>
      </c>
      <c r="P62" s="103">
        <f t="shared" si="46"/>
        <v>0</v>
      </c>
      <c r="Q62" s="103">
        <f t="shared" si="46"/>
        <v>0</v>
      </c>
      <c r="R62" s="103">
        <f t="shared" si="46"/>
        <v>0</v>
      </c>
      <c r="S62" s="103">
        <f t="shared" si="46"/>
        <v>0</v>
      </c>
      <c r="T62" s="103">
        <f t="shared" si="46"/>
        <v>0</v>
      </c>
      <c r="U62" s="103">
        <f t="shared" si="46"/>
        <v>0</v>
      </c>
      <c r="V62" s="103">
        <f t="shared" si="46"/>
        <v>0</v>
      </c>
      <c r="W62" s="103">
        <f t="shared" si="46"/>
        <v>0</v>
      </c>
      <c r="X62" s="103">
        <f t="shared" si="46"/>
        <v>0</v>
      </c>
      <c r="Y62" s="103">
        <f t="shared" si="46"/>
        <v>0</v>
      </c>
      <c r="Z62" s="103">
        <f t="shared" si="46"/>
        <v>0</v>
      </c>
      <c r="AA62" s="103">
        <f t="shared" si="46"/>
        <v>0</v>
      </c>
      <c r="AB62" s="103">
        <f t="shared" si="46"/>
        <v>0</v>
      </c>
      <c r="AC62" s="103">
        <f t="shared" si="46"/>
        <v>0</v>
      </c>
      <c r="AD62" s="103">
        <f t="shared" si="46"/>
        <v>0</v>
      </c>
      <c r="AE62" s="103">
        <f t="shared" si="46"/>
        <v>0</v>
      </c>
      <c r="AF62" s="103">
        <f t="shared" si="46"/>
        <v>0</v>
      </c>
      <c r="AG62" s="103">
        <f t="shared" si="46"/>
        <v>0</v>
      </c>
      <c r="AH62" s="103">
        <f t="shared" si="46"/>
        <v>0</v>
      </c>
      <c r="AI62" s="103">
        <f t="shared" si="46"/>
        <v>0</v>
      </c>
      <c r="AJ62" s="103">
        <f t="shared" si="46"/>
        <v>0</v>
      </c>
      <c r="AK62" s="103">
        <f t="shared" si="46"/>
        <v>0</v>
      </c>
      <c r="AL62" s="103">
        <f t="shared" si="46"/>
        <v>0</v>
      </c>
      <c r="AM62" s="103">
        <f t="shared" si="46"/>
        <v>0</v>
      </c>
      <c r="AO62" s="106">
        <f t="shared" si="38"/>
        <v>0</v>
      </c>
      <c r="AP62" s="107">
        <f t="shared" si="35"/>
        <v>0</v>
      </c>
      <c r="AQ62" s="106">
        <f t="shared" si="36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7">I29-I94</f>
        <v>0</v>
      </c>
      <c r="J63" s="103">
        <f t="shared" si="47"/>
        <v>0</v>
      </c>
      <c r="K63" s="103">
        <f t="shared" si="47"/>
        <v>0</v>
      </c>
      <c r="L63" s="103">
        <f t="shared" si="47"/>
        <v>0</v>
      </c>
      <c r="M63" s="103">
        <f t="shared" si="47"/>
        <v>0</v>
      </c>
      <c r="N63" s="103">
        <f t="shared" si="47"/>
        <v>0</v>
      </c>
      <c r="O63" s="103">
        <f t="shared" si="47"/>
        <v>0</v>
      </c>
      <c r="P63" s="103">
        <f t="shared" si="47"/>
        <v>0</v>
      </c>
      <c r="Q63" s="103">
        <f t="shared" si="47"/>
        <v>0</v>
      </c>
      <c r="R63" s="103">
        <f t="shared" si="47"/>
        <v>0</v>
      </c>
      <c r="S63" s="103">
        <f t="shared" si="47"/>
        <v>0</v>
      </c>
      <c r="T63" s="103">
        <f t="shared" si="47"/>
        <v>0</v>
      </c>
      <c r="U63" s="103">
        <f t="shared" si="47"/>
        <v>0</v>
      </c>
      <c r="V63" s="103">
        <f t="shared" si="47"/>
        <v>0</v>
      </c>
      <c r="W63" s="103">
        <f t="shared" si="47"/>
        <v>0</v>
      </c>
      <c r="X63" s="103">
        <f t="shared" si="47"/>
        <v>0</v>
      </c>
      <c r="Y63" s="103">
        <f t="shared" si="47"/>
        <v>0</v>
      </c>
      <c r="Z63" s="103">
        <f t="shared" si="47"/>
        <v>0</v>
      </c>
      <c r="AA63" s="103">
        <f t="shared" si="47"/>
        <v>0</v>
      </c>
      <c r="AB63" s="103">
        <f t="shared" si="47"/>
        <v>0</v>
      </c>
      <c r="AC63" s="103">
        <f t="shared" si="47"/>
        <v>0</v>
      </c>
      <c r="AD63" s="103">
        <f t="shared" si="47"/>
        <v>0</v>
      </c>
      <c r="AE63" s="103">
        <f t="shared" si="47"/>
        <v>0</v>
      </c>
      <c r="AF63" s="103">
        <f t="shared" si="47"/>
        <v>0</v>
      </c>
      <c r="AG63" s="103">
        <f t="shared" si="47"/>
        <v>0</v>
      </c>
      <c r="AH63" s="103">
        <f t="shared" si="47"/>
        <v>0</v>
      </c>
      <c r="AI63" s="103">
        <f t="shared" si="47"/>
        <v>0</v>
      </c>
      <c r="AJ63" s="103">
        <f t="shared" si="47"/>
        <v>0</v>
      </c>
      <c r="AK63" s="103">
        <f t="shared" si="47"/>
        <v>0</v>
      </c>
      <c r="AL63" s="103">
        <f t="shared" si="47"/>
        <v>0</v>
      </c>
      <c r="AM63" s="103">
        <f t="shared" si="47"/>
        <v>0</v>
      </c>
      <c r="AO63" s="106">
        <f t="shared" si="38"/>
        <v>0</v>
      </c>
      <c r="AP63" s="107">
        <f t="shared" si="35"/>
        <v>0</v>
      </c>
      <c r="AQ63" s="106">
        <f t="shared" si="36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8">I30-I95</f>
        <v>2200</v>
      </c>
      <c r="J64" s="103">
        <f t="shared" si="48"/>
        <v>2200</v>
      </c>
      <c r="K64" s="103">
        <f t="shared" si="48"/>
        <v>2200</v>
      </c>
      <c r="L64" s="103">
        <f t="shared" si="48"/>
        <v>2200</v>
      </c>
      <c r="M64" s="103">
        <f t="shared" si="48"/>
        <v>2200</v>
      </c>
      <c r="N64" s="103">
        <f t="shared" si="48"/>
        <v>2200</v>
      </c>
      <c r="O64" s="103">
        <f t="shared" si="48"/>
        <v>2200</v>
      </c>
      <c r="P64" s="103">
        <f t="shared" si="48"/>
        <v>2200</v>
      </c>
      <c r="Q64" s="103">
        <f t="shared" si="48"/>
        <v>2200</v>
      </c>
      <c r="R64" s="103">
        <f t="shared" si="48"/>
        <v>2200</v>
      </c>
      <c r="S64" s="103">
        <f t="shared" si="48"/>
        <v>2200</v>
      </c>
      <c r="T64" s="103">
        <f t="shared" si="48"/>
        <v>2200</v>
      </c>
      <c r="U64" s="103">
        <f t="shared" si="48"/>
        <v>2200</v>
      </c>
      <c r="V64" s="103">
        <f t="shared" si="48"/>
        <v>2200</v>
      </c>
      <c r="W64" s="103">
        <f t="shared" si="48"/>
        <v>2200</v>
      </c>
      <c r="X64" s="103">
        <f t="shared" si="48"/>
        <v>2200</v>
      </c>
      <c r="Y64" s="103">
        <f t="shared" si="48"/>
        <v>2200</v>
      </c>
      <c r="Z64" s="103">
        <f t="shared" si="48"/>
        <v>2200</v>
      </c>
      <c r="AA64" s="103">
        <f>AA30-AA95-AA118</f>
        <v>0</v>
      </c>
      <c r="AB64" s="103">
        <f t="shared" ref="AB64:AG64" si="49">AB30-AB95-AB118</f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v>0</v>
      </c>
      <c r="AI64" s="103">
        <v>0</v>
      </c>
      <c r="AJ64" s="103">
        <f t="shared" si="48"/>
        <v>2200</v>
      </c>
      <c r="AK64" s="103">
        <f t="shared" si="48"/>
        <v>2200</v>
      </c>
      <c r="AL64" s="103">
        <f t="shared" si="48"/>
        <v>2200</v>
      </c>
      <c r="AM64" s="103">
        <f t="shared" si="48"/>
        <v>0</v>
      </c>
      <c r="AO64" s="106">
        <f t="shared" si="38"/>
        <v>45738</v>
      </c>
      <c r="AP64" s="107">
        <f t="shared" si="35"/>
        <v>4573.8</v>
      </c>
      <c r="AQ64" s="106">
        <f t="shared" si="36"/>
        <v>462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8"/>
        <v>0</v>
      </c>
      <c r="AP65" s="107">
        <f t="shared" si="35"/>
        <v>0</v>
      </c>
      <c r="AQ65" s="106">
        <f t="shared" si="36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1">K32-K97</f>
        <v>5400</v>
      </c>
      <c r="L66" s="103">
        <f t="shared" si="51"/>
        <v>5400</v>
      </c>
      <c r="M66" s="103">
        <f t="shared" si="51"/>
        <v>5400</v>
      </c>
      <c r="N66" s="103">
        <f t="shared" si="51"/>
        <v>5400</v>
      </c>
      <c r="O66" s="103">
        <f t="shared" si="51"/>
        <v>5400</v>
      </c>
      <c r="P66" s="103">
        <f t="shared" si="51"/>
        <v>5400</v>
      </c>
      <c r="Q66" s="103">
        <f t="shared" si="51"/>
        <v>5400</v>
      </c>
      <c r="R66" s="103">
        <f t="shared" si="51"/>
        <v>5400</v>
      </c>
      <c r="S66" s="103">
        <f t="shared" si="51"/>
        <v>5400</v>
      </c>
      <c r="T66" s="103">
        <f t="shared" si="51"/>
        <v>5400</v>
      </c>
      <c r="U66" s="103">
        <f t="shared" si="51"/>
        <v>5400</v>
      </c>
      <c r="V66" s="103">
        <f t="shared" si="51"/>
        <v>5400</v>
      </c>
      <c r="W66" s="103">
        <f t="shared" si="51"/>
        <v>5400</v>
      </c>
      <c r="X66" s="103">
        <f t="shared" si="51"/>
        <v>5400</v>
      </c>
      <c r="Y66" s="103">
        <f t="shared" si="51"/>
        <v>5400</v>
      </c>
      <c r="Z66" s="103">
        <f t="shared" si="51"/>
        <v>5400</v>
      </c>
      <c r="AA66" s="103">
        <v>0</v>
      </c>
      <c r="AB66" s="103">
        <f t="shared" ref="AB66:AG66" si="52">AB32-AB97-AB113-AB117</f>
        <v>0</v>
      </c>
      <c r="AC66" s="103">
        <f t="shared" si="52"/>
        <v>0</v>
      </c>
      <c r="AD66" s="103">
        <f t="shared" si="52"/>
        <v>0</v>
      </c>
      <c r="AE66" s="103">
        <f t="shared" si="52"/>
        <v>0</v>
      </c>
      <c r="AF66" s="103">
        <f t="shared" si="52"/>
        <v>0</v>
      </c>
      <c r="AG66" s="103">
        <f t="shared" si="52"/>
        <v>0</v>
      </c>
      <c r="AH66" s="103">
        <v>0</v>
      </c>
      <c r="AI66" s="103">
        <v>0</v>
      </c>
      <c r="AJ66" s="103">
        <f t="shared" si="51"/>
        <v>5400</v>
      </c>
      <c r="AK66" s="103">
        <f t="shared" si="51"/>
        <v>5400</v>
      </c>
      <c r="AL66" s="103">
        <f t="shared" si="51"/>
        <v>5400</v>
      </c>
      <c r="AM66" s="103">
        <f t="shared" si="51"/>
        <v>0</v>
      </c>
      <c r="AO66" s="106">
        <f t="shared" si="38"/>
        <v>112266</v>
      </c>
      <c r="AP66" s="107">
        <f t="shared" si="35"/>
        <v>11226.6</v>
      </c>
      <c r="AQ66" s="106">
        <f t="shared" si="36"/>
        <v>1134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3">K33-K98</f>
        <v>0</v>
      </c>
      <c r="L67" s="109">
        <f t="shared" si="53"/>
        <v>0</v>
      </c>
      <c r="M67" s="109">
        <f t="shared" si="53"/>
        <v>0</v>
      </c>
      <c r="N67" s="109">
        <f t="shared" si="53"/>
        <v>0</v>
      </c>
      <c r="O67" s="109">
        <f t="shared" si="53"/>
        <v>0</v>
      </c>
      <c r="P67" s="109">
        <f t="shared" si="53"/>
        <v>0</v>
      </c>
      <c r="Q67" s="109">
        <f t="shared" si="53"/>
        <v>0</v>
      </c>
      <c r="R67" s="109">
        <f t="shared" si="53"/>
        <v>0</v>
      </c>
      <c r="S67" s="109">
        <f t="shared" si="53"/>
        <v>0</v>
      </c>
      <c r="T67" s="109">
        <f t="shared" si="53"/>
        <v>0</v>
      </c>
      <c r="U67" s="109">
        <f t="shared" si="53"/>
        <v>0</v>
      </c>
      <c r="V67" s="109">
        <f t="shared" si="53"/>
        <v>0</v>
      </c>
      <c r="W67" s="109">
        <f t="shared" si="53"/>
        <v>0</v>
      </c>
      <c r="X67" s="109">
        <f t="shared" si="53"/>
        <v>0</v>
      </c>
      <c r="Y67" s="109">
        <f t="shared" si="53"/>
        <v>0</v>
      </c>
      <c r="Z67" s="109">
        <f t="shared" si="53"/>
        <v>0</v>
      </c>
      <c r="AA67" s="109">
        <f t="shared" si="53"/>
        <v>0</v>
      </c>
      <c r="AB67" s="109">
        <f t="shared" si="53"/>
        <v>0</v>
      </c>
      <c r="AC67" s="109">
        <f t="shared" si="53"/>
        <v>0</v>
      </c>
      <c r="AD67" s="109">
        <f t="shared" si="53"/>
        <v>0</v>
      </c>
      <c r="AE67" s="109">
        <f t="shared" si="53"/>
        <v>0</v>
      </c>
      <c r="AF67" s="109">
        <f t="shared" si="53"/>
        <v>0</v>
      </c>
      <c r="AG67" s="109">
        <f t="shared" si="53"/>
        <v>0</v>
      </c>
      <c r="AH67" s="109">
        <f t="shared" si="53"/>
        <v>0</v>
      </c>
      <c r="AI67" s="109">
        <f t="shared" si="53"/>
        <v>0</v>
      </c>
      <c r="AJ67" s="109">
        <f t="shared" si="53"/>
        <v>0</v>
      </c>
      <c r="AK67" s="109">
        <f t="shared" si="53"/>
        <v>0</v>
      </c>
      <c r="AL67" s="109">
        <f t="shared" si="53"/>
        <v>0</v>
      </c>
      <c r="AM67" s="109">
        <f t="shared" si="53"/>
        <v>0</v>
      </c>
      <c r="AO67" s="106">
        <f>SUM(I67:AN67)-AQ67</f>
        <v>0</v>
      </c>
      <c r="AP67" s="107">
        <f t="shared" si="35"/>
        <v>0</v>
      </c>
      <c r="AQ67" s="106">
        <f t="shared" si="36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5"/>
        <v>0</v>
      </c>
      <c r="AQ68" s="110">
        <f>AO68*F68</f>
        <v>0</v>
      </c>
    </row>
    <row r="69" spans="1:43" s="102" customFormat="1" x14ac:dyDescent="0.2">
      <c r="I69" s="112">
        <f t="shared" ref="I69:AL69" si="54">SUM(I53:I67)</f>
        <v>45000</v>
      </c>
      <c r="J69" s="112">
        <f t="shared" si="54"/>
        <v>45000</v>
      </c>
      <c r="K69" s="112">
        <f t="shared" si="54"/>
        <v>45000</v>
      </c>
      <c r="L69" s="112">
        <f t="shared" si="54"/>
        <v>45000</v>
      </c>
      <c r="M69" s="112">
        <f t="shared" si="54"/>
        <v>45000</v>
      </c>
      <c r="N69" s="112">
        <f t="shared" si="54"/>
        <v>45000</v>
      </c>
      <c r="O69" s="112">
        <f t="shared" si="54"/>
        <v>45000</v>
      </c>
      <c r="P69" s="112">
        <f t="shared" si="54"/>
        <v>45000</v>
      </c>
      <c r="Q69" s="112">
        <f t="shared" si="54"/>
        <v>45000</v>
      </c>
      <c r="R69" s="112">
        <f t="shared" si="54"/>
        <v>45000</v>
      </c>
      <c r="S69" s="112">
        <f t="shared" si="54"/>
        <v>45000</v>
      </c>
      <c r="T69" s="112">
        <f t="shared" si="54"/>
        <v>45000</v>
      </c>
      <c r="U69" s="112">
        <f t="shared" si="54"/>
        <v>45000</v>
      </c>
      <c r="V69" s="112">
        <f t="shared" si="54"/>
        <v>45000</v>
      </c>
      <c r="W69" s="112">
        <f t="shared" si="54"/>
        <v>45000</v>
      </c>
      <c r="X69" s="112">
        <f t="shared" si="54"/>
        <v>45000</v>
      </c>
      <c r="Y69" s="112">
        <f t="shared" si="54"/>
        <v>45000</v>
      </c>
      <c r="Z69" s="112">
        <f t="shared" si="54"/>
        <v>45000</v>
      </c>
      <c r="AA69" s="112">
        <f t="shared" si="54"/>
        <v>0</v>
      </c>
      <c r="AB69" s="112">
        <f t="shared" si="54"/>
        <v>0</v>
      </c>
      <c r="AC69" s="112">
        <f t="shared" si="54"/>
        <v>0</v>
      </c>
      <c r="AD69" s="112">
        <f t="shared" si="54"/>
        <v>0</v>
      </c>
      <c r="AE69" s="112">
        <f t="shared" si="54"/>
        <v>0</v>
      </c>
      <c r="AF69" s="112">
        <f t="shared" si="54"/>
        <v>0</v>
      </c>
      <c r="AG69" s="112">
        <f t="shared" si="54"/>
        <v>0</v>
      </c>
      <c r="AH69" s="112">
        <f t="shared" si="54"/>
        <v>10101</v>
      </c>
      <c r="AI69" s="112">
        <f t="shared" si="54"/>
        <v>0</v>
      </c>
      <c r="AJ69" s="112">
        <f t="shared" si="54"/>
        <v>27600</v>
      </c>
      <c r="AK69" s="112">
        <f t="shared" si="54"/>
        <v>27600</v>
      </c>
      <c r="AL69" s="112">
        <f t="shared" si="54"/>
        <v>27600</v>
      </c>
      <c r="AM69" s="112">
        <f>SUM(AM53:AM68)</f>
        <v>0</v>
      </c>
      <c r="AO69" s="112">
        <f>SUM(AO53:AO68)</f>
        <v>893871.99</v>
      </c>
      <c r="AP69" s="113">
        <f>SUM(AP53:AP68)</f>
        <v>89387.199000000008</v>
      </c>
      <c r="AQ69" s="112">
        <f>SUM(AQ53:AQ68)</f>
        <v>9029.01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5">I69-(I53*$F53+I54*$F54+I55*$F55+I56*$F56+I57*$F57+I59*$F59+I60*$F60+I61*$F61+I62*$F62+I63*$F63+I64*$F64+I65*$F65+I66*$F66+I67*$F67+I58*$F58)-I68*$F68-I99-I102-I106-I112-I116+I99</f>
        <v>44550</v>
      </c>
      <c r="J81" s="106">
        <f t="shared" si="55"/>
        <v>44550</v>
      </c>
      <c r="K81" s="106">
        <f t="shared" si="55"/>
        <v>44550</v>
      </c>
      <c r="L81" s="106">
        <f t="shared" si="55"/>
        <v>44550</v>
      </c>
      <c r="M81" s="106">
        <f t="shared" si="55"/>
        <v>44550</v>
      </c>
      <c r="N81" s="106">
        <f t="shared" si="55"/>
        <v>44550</v>
      </c>
      <c r="O81" s="106">
        <f t="shared" si="55"/>
        <v>44550</v>
      </c>
      <c r="P81" s="106">
        <f t="shared" si="55"/>
        <v>44550</v>
      </c>
      <c r="Q81" s="106">
        <f t="shared" si="55"/>
        <v>44550</v>
      </c>
      <c r="R81" s="106">
        <f t="shared" si="55"/>
        <v>44550</v>
      </c>
      <c r="S81" s="106">
        <f t="shared" si="55"/>
        <v>44550</v>
      </c>
      <c r="T81" s="106">
        <f t="shared" si="55"/>
        <v>44550</v>
      </c>
      <c r="U81" s="106">
        <f t="shared" si="55"/>
        <v>44550</v>
      </c>
      <c r="V81" s="106">
        <f t="shared" si="55"/>
        <v>44550</v>
      </c>
      <c r="W81" s="106">
        <f t="shared" si="55"/>
        <v>44550</v>
      </c>
      <c r="X81" s="106">
        <f t="shared" si="55"/>
        <v>44550</v>
      </c>
      <c r="Y81" s="106">
        <f t="shared" si="55"/>
        <v>44550</v>
      </c>
      <c r="Z81" s="106">
        <f t="shared" si="55"/>
        <v>44550</v>
      </c>
      <c r="AA81" s="106">
        <f t="shared" si="55"/>
        <v>0</v>
      </c>
      <c r="AB81" s="106">
        <f t="shared" si="55"/>
        <v>0</v>
      </c>
      <c r="AC81" s="106">
        <f t="shared" si="55"/>
        <v>0</v>
      </c>
      <c r="AD81" s="106">
        <f t="shared" si="55"/>
        <v>0</v>
      </c>
      <c r="AE81" s="106">
        <f t="shared" si="55"/>
        <v>0</v>
      </c>
      <c r="AF81" s="106">
        <f t="shared" si="55"/>
        <v>0</v>
      </c>
      <c r="AG81" s="106">
        <f t="shared" si="55"/>
        <v>0</v>
      </c>
      <c r="AH81" s="106">
        <f t="shared" si="55"/>
        <v>9999.99</v>
      </c>
      <c r="AI81" s="106">
        <f t="shared" si="55"/>
        <v>0</v>
      </c>
      <c r="AJ81" s="106">
        <f t="shared" si="55"/>
        <v>27324</v>
      </c>
      <c r="AK81" s="106">
        <f t="shared" si="55"/>
        <v>27324</v>
      </c>
      <c r="AL81" s="106">
        <f t="shared" si="55"/>
        <v>27324</v>
      </c>
      <c r="AM81" s="106">
        <f t="shared" si="55"/>
        <v>0</v>
      </c>
      <c r="AO81" s="106">
        <f>SUM(I81:AN81)</f>
        <v>893871.99</v>
      </c>
      <c r="AP81" s="107">
        <f>AP17+AP34+AP37+AP40+AP69+AP72+AP75-AP99-AP102-AP106-AP112-AP116</f>
        <v>3685112.199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6">K84</f>
        <v>0</v>
      </c>
      <c r="M84" s="11">
        <f t="shared" si="56"/>
        <v>0</v>
      </c>
      <c r="N84" s="11">
        <f t="shared" si="56"/>
        <v>0</v>
      </c>
      <c r="O84" s="11">
        <f t="shared" si="56"/>
        <v>0</v>
      </c>
      <c r="P84" s="11">
        <f t="shared" si="56"/>
        <v>0</v>
      </c>
      <c r="Q84" s="11">
        <f t="shared" si="56"/>
        <v>0</v>
      </c>
      <c r="R84" s="11">
        <f t="shared" si="56"/>
        <v>0</v>
      </c>
      <c r="S84" s="11">
        <f t="shared" si="56"/>
        <v>0</v>
      </c>
      <c r="T84" s="11">
        <f t="shared" si="56"/>
        <v>0</v>
      </c>
      <c r="U84" s="11">
        <f t="shared" si="56"/>
        <v>0</v>
      </c>
      <c r="V84" s="11">
        <f t="shared" si="56"/>
        <v>0</v>
      </c>
      <c r="W84" s="11">
        <f t="shared" si="56"/>
        <v>0</v>
      </c>
      <c r="X84" s="11">
        <f t="shared" si="56"/>
        <v>0</v>
      </c>
      <c r="Y84" s="11">
        <f t="shared" si="56"/>
        <v>0</v>
      </c>
      <c r="Z84" s="11">
        <f t="shared" si="56"/>
        <v>0</v>
      </c>
      <c r="AA84" s="11">
        <f t="shared" si="56"/>
        <v>0</v>
      </c>
      <c r="AB84" s="11">
        <f t="shared" si="56"/>
        <v>0</v>
      </c>
      <c r="AC84" s="11">
        <f t="shared" si="56"/>
        <v>0</v>
      </c>
      <c r="AD84" s="11">
        <f t="shared" si="56"/>
        <v>0</v>
      </c>
      <c r="AE84" s="11">
        <f t="shared" si="56"/>
        <v>0</v>
      </c>
      <c r="AF84" s="11">
        <f t="shared" si="56"/>
        <v>0</v>
      </c>
      <c r="AG84" s="11">
        <f t="shared" si="56"/>
        <v>0</v>
      </c>
      <c r="AH84" s="11">
        <v>0</v>
      </c>
      <c r="AI84" s="11">
        <f t="shared" ref="AI84:AL85" si="57">AH84</f>
        <v>0</v>
      </c>
      <c r="AJ84" s="11">
        <f t="shared" si="57"/>
        <v>0</v>
      </c>
      <c r="AK84" s="11">
        <f t="shared" si="57"/>
        <v>0</v>
      </c>
      <c r="AL84" s="11">
        <f t="shared" si="57"/>
        <v>0</v>
      </c>
      <c r="AM84" s="11">
        <v>0</v>
      </c>
      <c r="AO84" s="16">
        <f>SUM(I84:AN84)</f>
        <v>0</v>
      </c>
      <c r="AP84" s="16">
        <f t="shared" ref="AP84:AP98" si="58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7"/>
        <v>0</v>
      </c>
      <c r="AJ85" s="11">
        <f t="shared" si="57"/>
        <v>0</v>
      </c>
      <c r="AK85" s="11">
        <f t="shared" si="57"/>
        <v>0</v>
      </c>
      <c r="AL85" s="11">
        <f t="shared" si="57"/>
        <v>0</v>
      </c>
      <c r="AM85" s="11">
        <v>0</v>
      </c>
      <c r="AO85" s="16">
        <f>SUM(I85:AN85)</f>
        <v>0</v>
      </c>
      <c r="AP85" s="16">
        <f t="shared" si="58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9">AI86</f>
        <v>0</v>
      </c>
      <c r="AK86" s="11">
        <f t="shared" si="59"/>
        <v>0</v>
      </c>
      <c r="AL86" s="11">
        <f t="shared" si="59"/>
        <v>0</v>
      </c>
      <c r="AM86" s="11">
        <v>0</v>
      </c>
      <c r="AO86" s="16">
        <f>SUM(I86:AL86)</f>
        <v>0</v>
      </c>
      <c r="AP86" s="16">
        <f t="shared" si="58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0">AH87</f>
        <v>0</v>
      </c>
      <c r="AJ87" s="11">
        <f t="shared" si="59"/>
        <v>0</v>
      </c>
      <c r="AK87" s="11">
        <f t="shared" si="59"/>
        <v>0</v>
      </c>
      <c r="AL87" s="11">
        <f t="shared" si="59"/>
        <v>0</v>
      </c>
      <c r="AM87" s="11">
        <f>AL87</f>
        <v>0</v>
      </c>
      <c r="AO87" s="16">
        <f t="shared" ref="AO87:AO98" si="61">SUM(I87:AN87)</f>
        <v>0</v>
      </c>
      <c r="AP87" s="16">
        <f t="shared" si="58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0"/>
        <v>0</v>
      </c>
      <c r="AJ88" s="11">
        <f t="shared" si="59"/>
        <v>0</v>
      </c>
      <c r="AK88" s="11">
        <f t="shared" si="59"/>
        <v>0</v>
      </c>
      <c r="AL88" s="11">
        <f t="shared" si="59"/>
        <v>0</v>
      </c>
      <c r="AM88" s="11">
        <v>0</v>
      </c>
      <c r="AO88" s="16">
        <f t="shared" si="61"/>
        <v>0</v>
      </c>
      <c r="AP88" s="16">
        <f t="shared" si="58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0"/>
        <v>0</v>
      </c>
      <c r="AJ89" s="11">
        <f t="shared" si="59"/>
        <v>0</v>
      </c>
      <c r="AK89" s="11">
        <f t="shared" si="59"/>
        <v>0</v>
      </c>
      <c r="AL89" s="11">
        <f t="shared" si="59"/>
        <v>0</v>
      </c>
      <c r="AM89" s="11">
        <f>AL89</f>
        <v>0</v>
      </c>
      <c r="AO89" s="16">
        <f t="shared" si="61"/>
        <v>0</v>
      </c>
      <c r="AP89" s="16">
        <f t="shared" si="58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0"/>
        <v>0</v>
      </c>
      <c r="AJ90" s="11">
        <f t="shared" si="59"/>
        <v>0</v>
      </c>
      <c r="AK90" s="11">
        <f t="shared" si="59"/>
        <v>0</v>
      </c>
      <c r="AL90" s="11">
        <f t="shared" si="59"/>
        <v>0</v>
      </c>
      <c r="AM90" s="11">
        <f>AL90</f>
        <v>0</v>
      </c>
      <c r="AO90" s="16">
        <f t="shared" si="61"/>
        <v>0</v>
      </c>
      <c r="AP90" s="16">
        <f t="shared" si="58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0"/>
        <v>0</v>
      </c>
      <c r="AJ91" s="11">
        <f t="shared" si="59"/>
        <v>0</v>
      </c>
      <c r="AK91" s="11">
        <f t="shared" si="59"/>
        <v>0</v>
      </c>
      <c r="AL91" s="11">
        <f t="shared" si="59"/>
        <v>0</v>
      </c>
      <c r="AM91" s="11">
        <v>0</v>
      </c>
      <c r="AO91" s="16">
        <f t="shared" si="61"/>
        <v>0</v>
      </c>
      <c r="AP91" s="16">
        <f t="shared" si="58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0"/>
        <v>0</v>
      </c>
      <c r="AJ92" s="11">
        <f t="shared" si="59"/>
        <v>0</v>
      </c>
      <c r="AK92" s="11">
        <f t="shared" si="59"/>
        <v>0</v>
      </c>
      <c r="AL92" s="11">
        <f t="shared" si="59"/>
        <v>0</v>
      </c>
      <c r="AM92" s="11">
        <f t="shared" ref="AM92:AM98" si="62">AL92</f>
        <v>0</v>
      </c>
      <c r="AO92" s="16">
        <f t="shared" si="61"/>
        <v>0</v>
      </c>
      <c r="AP92" s="16">
        <f t="shared" si="58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0"/>
        <v>0</v>
      </c>
      <c r="AJ93" s="11">
        <f t="shared" si="59"/>
        <v>0</v>
      </c>
      <c r="AK93" s="11">
        <f t="shared" si="59"/>
        <v>0</v>
      </c>
      <c r="AL93" s="11">
        <f t="shared" si="59"/>
        <v>0</v>
      </c>
      <c r="AM93" s="11">
        <f t="shared" si="62"/>
        <v>0</v>
      </c>
      <c r="AO93" s="16">
        <f t="shared" si="61"/>
        <v>0</v>
      </c>
      <c r="AP93" s="16">
        <f t="shared" si="58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0"/>
        <v>0</v>
      </c>
      <c r="AJ94" s="11">
        <f t="shared" si="59"/>
        <v>0</v>
      </c>
      <c r="AK94" s="11">
        <f t="shared" si="59"/>
        <v>0</v>
      </c>
      <c r="AL94" s="11">
        <f t="shared" si="59"/>
        <v>0</v>
      </c>
      <c r="AM94" s="11">
        <f t="shared" si="62"/>
        <v>0</v>
      </c>
      <c r="AO94" s="16">
        <f t="shared" si="61"/>
        <v>0</v>
      </c>
      <c r="AP94" s="16">
        <f t="shared" si="58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0"/>
        <v>0</v>
      </c>
      <c r="AJ95" s="11">
        <f t="shared" si="59"/>
        <v>0</v>
      </c>
      <c r="AK95" s="11">
        <f t="shared" si="59"/>
        <v>0</v>
      </c>
      <c r="AL95" s="11">
        <f t="shared" si="59"/>
        <v>0</v>
      </c>
      <c r="AM95" s="11">
        <f t="shared" si="62"/>
        <v>0</v>
      </c>
      <c r="AO95" s="16">
        <f t="shared" si="61"/>
        <v>0</v>
      </c>
      <c r="AP95" s="16">
        <f t="shared" si="58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0"/>
        <v>0</v>
      </c>
      <c r="AJ96" s="11">
        <f t="shared" si="59"/>
        <v>0</v>
      </c>
      <c r="AK96" s="11">
        <f t="shared" si="59"/>
        <v>0</v>
      </c>
      <c r="AL96" s="11">
        <f t="shared" si="59"/>
        <v>0</v>
      </c>
      <c r="AM96" s="11">
        <f t="shared" si="62"/>
        <v>0</v>
      </c>
      <c r="AO96" s="16">
        <f t="shared" si="61"/>
        <v>0</v>
      </c>
      <c r="AP96" s="16">
        <f t="shared" si="58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0"/>
        <v>0</v>
      </c>
      <c r="AJ97" s="11">
        <f t="shared" si="59"/>
        <v>0</v>
      </c>
      <c r="AK97" s="11">
        <f t="shared" si="59"/>
        <v>0</v>
      </c>
      <c r="AL97" s="11">
        <f t="shared" si="59"/>
        <v>0</v>
      </c>
      <c r="AM97" s="11">
        <f t="shared" si="62"/>
        <v>0</v>
      </c>
      <c r="AO97" s="64">
        <f t="shared" si="61"/>
        <v>0</v>
      </c>
      <c r="AP97" s="64">
        <f t="shared" si="58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0"/>
        <v>0</v>
      </c>
      <c r="AJ98" s="59">
        <f t="shared" si="59"/>
        <v>0</v>
      </c>
      <c r="AK98" s="59">
        <f t="shared" si="59"/>
        <v>0</v>
      </c>
      <c r="AL98" s="59">
        <f t="shared" si="59"/>
        <v>0</v>
      </c>
      <c r="AM98" s="59">
        <f t="shared" si="62"/>
        <v>0</v>
      </c>
      <c r="AO98" s="60">
        <f t="shared" si="61"/>
        <v>0</v>
      </c>
      <c r="AP98" s="60">
        <f t="shared" si="58"/>
        <v>0</v>
      </c>
      <c r="AR98" s="17"/>
    </row>
    <row r="99" spans="2:44" x14ac:dyDescent="0.2">
      <c r="I99" s="58">
        <f t="shared" ref="I99:AM99" si="63">SUM(I84:I98)</f>
        <v>0</v>
      </c>
      <c r="J99" s="58">
        <f t="shared" si="63"/>
        <v>0</v>
      </c>
      <c r="K99" s="58">
        <f t="shared" si="63"/>
        <v>0</v>
      </c>
      <c r="L99" s="58">
        <f t="shared" si="63"/>
        <v>0</v>
      </c>
      <c r="M99" s="58">
        <f t="shared" si="63"/>
        <v>0</v>
      </c>
      <c r="N99" s="58">
        <f t="shared" si="63"/>
        <v>0</v>
      </c>
      <c r="O99" s="58">
        <f t="shared" si="63"/>
        <v>0</v>
      </c>
      <c r="P99" s="58">
        <f t="shared" si="63"/>
        <v>0</v>
      </c>
      <c r="Q99" s="58">
        <f t="shared" si="63"/>
        <v>0</v>
      </c>
      <c r="R99" s="58">
        <f t="shared" si="63"/>
        <v>0</v>
      </c>
      <c r="S99" s="58">
        <f t="shared" si="63"/>
        <v>0</v>
      </c>
      <c r="T99" s="58">
        <f t="shared" si="63"/>
        <v>0</v>
      </c>
      <c r="U99" s="58">
        <f t="shared" si="63"/>
        <v>0</v>
      </c>
      <c r="V99" s="58">
        <f t="shared" si="63"/>
        <v>0</v>
      </c>
      <c r="W99" s="58">
        <f t="shared" si="63"/>
        <v>0</v>
      </c>
      <c r="X99" s="58">
        <f t="shared" si="63"/>
        <v>0</v>
      </c>
      <c r="Y99" s="58">
        <f t="shared" si="63"/>
        <v>0</v>
      </c>
      <c r="Z99" s="58">
        <f t="shared" si="63"/>
        <v>0</v>
      </c>
      <c r="AA99" s="58">
        <f t="shared" si="63"/>
        <v>0</v>
      </c>
      <c r="AB99" s="58">
        <f t="shared" si="63"/>
        <v>0</v>
      </c>
      <c r="AC99" s="58">
        <f t="shared" si="63"/>
        <v>0</v>
      </c>
      <c r="AD99" s="58">
        <f t="shared" si="63"/>
        <v>0</v>
      </c>
      <c r="AE99" s="58">
        <f t="shared" si="63"/>
        <v>0</v>
      </c>
      <c r="AF99" s="58">
        <f t="shared" si="63"/>
        <v>0</v>
      </c>
      <c r="AG99" s="58">
        <f t="shared" si="63"/>
        <v>0</v>
      </c>
      <c r="AH99" s="58">
        <f t="shared" si="63"/>
        <v>0</v>
      </c>
      <c r="AI99" s="58">
        <f t="shared" si="63"/>
        <v>0</v>
      </c>
      <c r="AJ99" s="58">
        <f t="shared" si="63"/>
        <v>0</v>
      </c>
      <c r="AK99" s="58">
        <f t="shared" si="63"/>
        <v>0</v>
      </c>
      <c r="AL99" s="58">
        <f t="shared" si="63"/>
        <v>0</v>
      </c>
      <c r="AM99" s="58">
        <f t="shared" si="63"/>
        <v>0</v>
      </c>
      <c r="AO99" s="20">
        <f>SUM(AO84:AO98)</f>
        <v>0</v>
      </c>
      <c r="AP99" s="20">
        <f>SUM(AP84:AP98)</f>
        <v>0</v>
      </c>
    </row>
    <row r="101" spans="2:44" x14ac:dyDescent="0.2">
      <c r="B101" s="61" t="s">
        <v>95</v>
      </c>
    </row>
    <row r="102" spans="2:44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x14ac:dyDescent="0.2">
      <c r="C103" s="1" t="s">
        <v>180</v>
      </c>
      <c r="D103" s="1" t="s">
        <v>181</v>
      </c>
      <c r="AA103" s="1">
        <v>12000</v>
      </c>
      <c r="AB103" s="1">
        <v>12000</v>
      </c>
      <c r="AC103" s="1">
        <v>12000</v>
      </c>
      <c r="AD103" s="1">
        <v>12000</v>
      </c>
      <c r="AE103" s="1">
        <v>12000</v>
      </c>
      <c r="AF103" s="1">
        <v>12000</v>
      </c>
      <c r="AG103" s="1">
        <v>12000</v>
      </c>
    </row>
    <row r="104" spans="2:44" x14ac:dyDescent="0.2">
      <c r="C104" s="1" t="s">
        <v>192</v>
      </c>
      <c r="D104" s="1" t="s">
        <v>181</v>
      </c>
      <c r="AH104" s="1">
        <v>12000</v>
      </c>
      <c r="AI104" s="1">
        <v>12000</v>
      </c>
      <c r="AJ104" s="1">
        <v>12000</v>
      </c>
      <c r="AK104" s="1">
        <v>12000</v>
      </c>
      <c r="AL104" s="1">
        <v>12000</v>
      </c>
    </row>
    <row r="105" spans="2:44" x14ac:dyDescent="0.2">
      <c r="B105" s="61" t="s">
        <v>95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4" x14ac:dyDescent="0.2">
      <c r="C107" s="1" t="s">
        <v>178</v>
      </c>
      <c r="D107" s="1" t="s">
        <v>179</v>
      </c>
      <c r="AA107" s="1">
        <v>20000</v>
      </c>
      <c r="AB107" s="1">
        <v>20000</v>
      </c>
      <c r="AC107" s="1">
        <v>20000</v>
      </c>
      <c r="AD107" s="1">
        <v>20000</v>
      </c>
      <c r="AE107" s="1">
        <v>20000</v>
      </c>
      <c r="AF107" s="1">
        <v>20000</v>
      </c>
      <c r="AG107" s="1">
        <v>20000</v>
      </c>
    </row>
    <row r="108" spans="2:44" x14ac:dyDescent="0.2">
      <c r="C108" s="1" t="s">
        <v>193</v>
      </c>
      <c r="AH108" s="1">
        <v>0</v>
      </c>
    </row>
    <row r="109" spans="2:44" x14ac:dyDescent="0.2">
      <c r="C109" s="1" t="s">
        <v>194</v>
      </c>
      <c r="AH109" s="1">
        <v>9899</v>
      </c>
      <c r="AI109" s="1">
        <v>10000</v>
      </c>
    </row>
    <row r="110" spans="2:44" x14ac:dyDescent="0.2">
      <c r="C110" s="1" t="s">
        <v>195</v>
      </c>
      <c r="AI110" s="1">
        <v>10000</v>
      </c>
    </row>
    <row r="111" spans="2:44" x14ac:dyDescent="0.2">
      <c r="B111" s="61" t="s">
        <v>95</v>
      </c>
      <c r="AI111" s="1">
        <v>0</v>
      </c>
    </row>
    <row r="112" spans="2:44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O112" s="16">
        <f>SUM(I112:AN112)</f>
        <v>0</v>
      </c>
      <c r="AP112" s="16">
        <f>SUM(I112:AM112)*E112</f>
        <v>0</v>
      </c>
    </row>
    <row r="113" spans="2:42" x14ac:dyDescent="0.2">
      <c r="C113" s="1" t="s">
        <v>182</v>
      </c>
      <c r="D113" s="1" t="s">
        <v>183</v>
      </c>
      <c r="AA113" s="1">
        <v>5400</v>
      </c>
    </row>
    <row r="114" spans="2:42" x14ac:dyDescent="0.2">
      <c r="C114" s="1" t="s">
        <v>188</v>
      </c>
      <c r="D114" s="1" t="s">
        <v>183</v>
      </c>
      <c r="AB114" s="1">
        <v>5400</v>
      </c>
      <c r="AC114" s="1">
        <v>5400</v>
      </c>
      <c r="AD114" s="1">
        <v>5400</v>
      </c>
      <c r="AE114" s="1">
        <v>5400</v>
      </c>
      <c r="AF114" s="1">
        <v>5400</v>
      </c>
      <c r="AG114" s="1">
        <v>5400</v>
      </c>
      <c r="AH114" s="1">
        <v>5400</v>
      </c>
      <c r="AI114" s="1">
        <v>5400</v>
      </c>
      <c r="AJ114" s="1">
        <v>5400</v>
      </c>
      <c r="AK114" s="1">
        <v>5400</v>
      </c>
      <c r="AL114" s="1">
        <v>5400</v>
      </c>
    </row>
    <row r="115" spans="2:42" x14ac:dyDescent="0.2">
      <c r="B115" s="61" t="s">
        <v>95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O116" s="16">
        <f>SUM(I116:AN116)</f>
        <v>0</v>
      </c>
      <c r="AP116" s="16">
        <f>SUM(I116:AM116)*E116</f>
        <v>0</v>
      </c>
    </row>
    <row r="117" spans="2:42" x14ac:dyDescent="0.2">
      <c r="C117" s="1" t="s">
        <v>184</v>
      </c>
      <c r="D117" s="1" t="s">
        <v>186</v>
      </c>
      <c r="AA117" s="1">
        <v>5400</v>
      </c>
      <c r="AB117" s="1">
        <v>5400</v>
      </c>
      <c r="AC117" s="1">
        <v>5400</v>
      </c>
      <c r="AD117" s="1">
        <v>5400</v>
      </c>
      <c r="AE117" s="1">
        <v>5400</v>
      </c>
      <c r="AF117" s="1">
        <v>5400</v>
      </c>
      <c r="AG117" s="1">
        <v>5400</v>
      </c>
      <c r="AH117" s="1">
        <v>5400</v>
      </c>
      <c r="AI117" s="1">
        <v>5400</v>
      </c>
    </row>
    <row r="118" spans="2:42" x14ac:dyDescent="0.2">
      <c r="C118" s="1" t="s">
        <v>185</v>
      </c>
      <c r="D118" s="1" t="s">
        <v>187</v>
      </c>
      <c r="AA118" s="1">
        <v>2200</v>
      </c>
      <c r="AB118" s="1">
        <v>2200</v>
      </c>
      <c r="AC118" s="1">
        <v>2200</v>
      </c>
      <c r="AD118" s="1">
        <v>2200</v>
      </c>
      <c r="AE118" s="1">
        <v>2200</v>
      </c>
      <c r="AF118" s="1">
        <v>2200</v>
      </c>
      <c r="AG118" s="1">
        <v>2200</v>
      </c>
      <c r="AH118" s="1">
        <v>2200</v>
      </c>
      <c r="AI118" s="1">
        <v>2200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A120" s="1">
        <f>SUM(AA103:AA118)</f>
        <v>45000</v>
      </c>
      <c r="AB120" s="1">
        <f t="shared" ref="AB120:AI120" si="64">SUM(AB103:AB118)</f>
        <v>45000</v>
      </c>
      <c r="AC120" s="1">
        <f t="shared" si="64"/>
        <v>45000</v>
      </c>
      <c r="AD120" s="1">
        <f t="shared" si="64"/>
        <v>45000</v>
      </c>
      <c r="AE120" s="1">
        <f t="shared" si="64"/>
        <v>45000</v>
      </c>
      <c r="AF120" s="1">
        <f t="shared" si="64"/>
        <v>45000</v>
      </c>
      <c r="AG120" s="1">
        <f t="shared" si="64"/>
        <v>45000</v>
      </c>
      <c r="AH120" s="1">
        <f t="shared" si="64"/>
        <v>34899</v>
      </c>
      <c r="AI120" s="1">
        <f t="shared" si="64"/>
        <v>45000</v>
      </c>
      <c r="AJ120" s="1">
        <f>SUM(AA120:AI121)+AJ104+AK104+AL104+AJ114+AK114+AL114</f>
        <v>447099</v>
      </c>
      <c r="AK120" s="80" t="s">
        <v>60</v>
      </c>
      <c r="AL120" s="27"/>
      <c r="AM120" s="27"/>
      <c r="AN120" s="27"/>
      <c r="AO120" s="64">
        <f>AO17</f>
        <v>600000</v>
      </c>
      <c r="AP120" s="71">
        <f>AP17</f>
        <v>1440599.9999999998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750000</v>
      </c>
      <c r="AP121" s="71">
        <f>AP34</f>
        <v>2155125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541961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893871.99</v>
      </c>
      <c r="AP124" s="71">
        <f>AP69</f>
        <v>89387.199000000008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AJ120</f>
        <v>447099</v>
      </c>
      <c r="AP127" s="75">
        <f>AO171</f>
        <v>669109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893871.99</v>
      </c>
      <c r="AP128" s="71">
        <f>AP81+AP49</f>
        <v>4227073.199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1350000</v>
      </c>
      <c r="AP129" s="71">
        <f>AO129*G81</f>
        <v>54000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4281073.199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9029.01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 t="s">
        <v>180</v>
      </c>
      <c r="E137" s="116" t="s">
        <v>181</v>
      </c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12000</v>
      </c>
      <c r="AB137" s="117">
        <v>12000</v>
      </c>
      <c r="AC137" s="117">
        <v>12000</v>
      </c>
      <c r="AD137" s="117">
        <v>12000</v>
      </c>
      <c r="AE137" s="117">
        <v>12000</v>
      </c>
      <c r="AF137" s="117">
        <v>12000</v>
      </c>
      <c r="AG137" s="117">
        <v>12000</v>
      </c>
      <c r="AH137" s="117">
        <v>0</v>
      </c>
      <c r="AI137" s="117">
        <v>0</v>
      </c>
      <c r="AJ137" s="117">
        <v>0</v>
      </c>
      <c r="AK137" s="117">
        <v>0</v>
      </c>
      <c r="AL137" s="122">
        <v>0</v>
      </c>
      <c r="AM137" s="58">
        <v>0</v>
      </c>
      <c r="AO137" s="16">
        <f>SUM(I137:AM137)</f>
        <v>84000</v>
      </c>
    </row>
    <row r="138" spans="3:44" x14ac:dyDescent="0.2">
      <c r="C138" s="139"/>
      <c r="D138" s="27" t="s">
        <v>196</v>
      </c>
      <c r="E138" s="116" t="s">
        <v>181</v>
      </c>
      <c r="F138" s="27"/>
      <c r="G138" s="27"/>
      <c r="H138" s="27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>
        <v>12000</v>
      </c>
      <c r="AI138" s="72">
        <v>12000</v>
      </c>
      <c r="AJ138" s="72">
        <v>12000</v>
      </c>
      <c r="AK138" s="72">
        <v>12000</v>
      </c>
      <c r="AL138" s="123">
        <v>12000</v>
      </c>
      <c r="AM138" s="58"/>
      <c r="AO138" s="16"/>
    </row>
    <row r="139" spans="3:44" x14ac:dyDescent="0.2">
      <c r="C139" s="118"/>
      <c r="D139" s="27" t="s">
        <v>178</v>
      </c>
      <c r="E139" s="27" t="s">
        <v>179</v>
      </c>
      <c r="F139" s="27"/>
      <c r="G139" s="27"/>
      <c r="H139" s="27"/>
      <c r="I139" s="72"/>
      <c r="J139" s="72"/>
      <c r="K139" s="72">
        <v>0</v>
      </c>
      <c r="L139" s="72"/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>
        <v>0</v>
      </c>
      <c r="S139" s="72">
        <v>0</v>
      </c>
      <c r="T139" s="72">
        <v>0</v>
      </c>
      <c r="U139" s="72"/>
      <c r="V139" s="72"/>
      <c r="W139" s="72"/>
      <c r="X139" s="72"/>
      <c r="Y139" s="72"/>
      <c r="Z139" s="72"/>
      <c r="AA139" s="72">
        <v>20000</v>
      </c>
      <c r="AB139" s="72">
        <v>20000</v>
      </c>
      <c r="AC139" s="72">
        <v>20000</v>
      </c>
      <c r="AD139" s="72">
        <v>20000</v>
      </c>
      <c r="AE139" s="72">
        <v>20000</v>
      </c>
      <c r="AF139" s="72">
        <v>20000</v>
      </c>
      <c r="AG139" s="72">
        <v>20000</v>
      </c>
      <c r="AH139" s="72">
        <f>AH43</f>
        <v>0</v>
      </c>
      <c r="AI139" s="72">
        <f>AI43</f>
        <v>0</v>
      </c>
      <c r="AJ139" s="72">
        <f>AJ43</f>
        <v>0</v>
      </c>
      <c r="AK139" s="72">
        <f>AK43</f>
        <v>0</v>
      </c>
      <c r="AL139" s="123">
        <f>AL43</f>
        <v>0</v>
      </c>
      <c r="AM139" s="58">
        <v>0</v>
      </c>
      <c r="AO139" s="16">
        <f>SUM(I139:AM139)</f>
        <v>140000</v>
      </c>
    </row>
    <row r="140" spans="3:44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>
        <v>9899</v>
      </c>
      <c r="AI140" s="72">
        <v>10000</v>
      </c>
      <c r="AJ140" s="72"/>
      <c r="AK140" s="72"/>
      <c r="AL140" s="123"/>
      <c r="AM140" s="58"/>
      <c r="AO140" s="16"/>
    </row>
    <row r="141" spans="3:44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>
        <v>10000</v>
      </c>
      <c r="AJ141" s="72"/>
      <c r="AK141" s="72"/>
      <c r="AL141" s="123"/>
      <c r="AM141" s="58"/>
      <c r="AO141" s="16"/>
    </row>
    <row r="142" spans="3:44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5400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123">
        <v>0</v>
      </c>
      <c r="AM142" s="58"/>
      <c r="AO142" s="16">
        <f>SUM(I142:AM142)</f>
        <v>5400</v>
      </c>
    </row>
    <row r="143" spans="3:44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5400</v>
      </c>
      <c r="AC143" s="72">
        <v>5400</v>
      </c>
      <c r="AD143" s="72">
        <v>5400</v>
      </c>
      <c r="AE143" s="72">
        <v>5400</v>
      </c>
      <c r="AF143" s="72">
        <v>5400</v>
      </c>
      <c r="AG143" s="72">
        <v>5400</v>
      </c>
      <c r="AH143" s="72">
        <v>5400</v>
      </c>
      <c r="AI143" s="72">
        <v>5400</v>
      </c>
      <c r="AJ143" s="72">
        <v>5400</v>
      </c>
      <c r="AK143" s="72">
        <v>5400</v>
      </c>
      <c r="AL143" s="123">
        <v>5400</v>
      </c>
      <c r="AM143" s="58"/>
      <c r="AO143" s="16">
        <f>SUM(I143:AN143)</f>
        <v>59400</v>
      </c>
    </row>
    <row r="144" spans="3:44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>
        <v>5400</v>
      </c>
      <c r="AB144" s="72">
        <v>5400</v>
      </c>
      <c r="AC144" s="72">
        <v>5400</v>
      </c>
      <c r="AD144" s="72">
        <v>5400</v>
      </c>
      <c r="AE144" s="72">
        <v>5400</v>
      </c>
      <c r="AF144" s="72">
        <v>5400</v>
      </c>
      <c r="AG144" s="72">
        <v>5400</v>
      </c>
      <c r="AH144" s="72">
        <v>5400</v>
      </c>
      <c r="AI144" s="72">
        <v>5400</v>
      </c>
      <c r="AJ144" s="72"/>
      <c r="AK144" s="72"/>
      <c r="AL144" s="123"/>
      <c r="AM144" s="58"/>
      <c r="AO144" s="126">
        <f>SUM(I144:AM144)</f>
        <v>48600</v>
      </c>
    </row>
    <row r="145" spans="3:41" ht="12" thickBot="1" x14ac:dyDescent="0.25">
      <c r="C145" s="119"/>
      <c r="D145" s="120" t="s">
        <v>185</v>
      </c>
      <c r="E145" s="120" t="s">
        <v>187</v>
      </c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>
        <v>2200</v>
      </c>
      <c r="AB145" s="121">
        <v>2200</v>
      </c>
      <c r="AC145" s="121">
        <v>2200</v>
      </c>
      <c r="AD145" s="121">
        <v>2200</v>
      </c>
      <c r="AE145" s="121">
        <v>2200</v>
      </c>
      <c r="AF145" s="121">
        <v>2200</v>
      </c>
      <c r="AG145" s="121">
        <v>2200</v>
      </c>
      <c r="AH145" s="121">
        <v>2200</v>
      </c>
      <c r="AI145" s="121">
        <v>2200</v>
      </c>
      <c r="AJ145" s="121"/>
      <c r="AK145" s="121"/>
      <c r="AL145" s="124"/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L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>
        <f t="shared" si="65"/>
        <v>0</v>
      </c>
      <c r="Q147" s="58">
        <f t="shared" si="65"/>
        <v>0</v>
      </c>
      <c r="R147" s="58">
        <f t="shared" si="65"/>
        <v>0</v>
      </c>
      <c r="S147" s="58">
        <f t="shared" si="65"/>
        <v>0</v>
      </c>
      <c r="T147" s="58">
        <f t="shared" si="65"/>
        <v>0</v>
      </c>
      <c r="U147" s="58">
        <f t="shared" si="65"/>
        <v>0</v>
      </c>
      <c r="V147" s="58">
        <f t="shared" si="65"/>
        <v>0</v>
      </c>
      <c r="W147" s="58">
        <f t="shared" si="65"/>
        <v>0</v>
      </c>
      <c r="X147" s="58">
        <f t="shared" si="65"/>
        <v>0</v>
      </c>
      <c r="Y147" s="58">
        <f t="shared" si="65"/>
        <v>0</v>
      </c>
      <c r="Z147" s="58">
        <f t="shared" si="65"/>
        <v>0</v>
      </c>
      <c r="AA147" s="58">
        <f t="shared" si="65"/>
        <v>45000</v>
      </c>
      <c r="AB147" s="58">
        <f t="shared" si="65"/>
        <v>45000</v>
      </c>
      <c r="AC147" s="58">
        <f t="shared" si="65"/>
        <v>45000</v>
      </c>
      <c r="AD147" s="58">
        <f t="shared" si="65"/>
        <v>45000</v>
      </c>
      <c r="AE147" s="58">
        <f t="shared" si="65"/>
        <v>45000</v>
      </c>
      <c r="AF147" s="58">
        <f t="shared" si="65"/>
        <v>45000</v>
      </c>
      <c r="AG147" s="58">
        <f t="shared" si="65"/>
        <v>45000</v>
      </c>
      <c r="AH147" s="58">
        <f t="shared" si="65"/>
        <v>34899</v>
      </c>
      <c r="AI147" s="58">
        <f t="shared" si="65"/>
        <v>45000</v>
      </c>
      <c r="AJ147" s="58">
        <f t="shared" si="65"/>
        <v>17400</v>
      </c>
      <c r="AK147" s="58">
        <f t="shared" si="65"/>
        <v>17400</v>
      </c>
      <c r="AL147" s="58">
        <f t="shared" si="65"/>
        <v>17400</v>
      </c>
      <c r="AM147" s="11"/>
      <c r="AO147" s="125">
        <f>SUM(I147:AN147)</f>
        <v>447099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 t="s">
        <v>180</v>
      </c>
      <c r="E149" s="116" t="s">
        <v>181</v>
      </c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38">
        <v>2.06</v>
      </c>
      <c r="AB149" s="138">
        <v>2</v>
      </c>
      <c r="AC149" s="127">
        <v>1.925</v>
      </c>
      <c r="AD149" s="138">
        <v>1.82</v>
      </c>
      <c r="AE149" s="138">
        <v>1.82</v>
      </c>
      <c r="AF149" s="138">
        <v>1.82</v>
      </c>
      <c r="AG149" s="138">
        <v>1.81</v>
      </c>
      <c r="AH149" s="127">
        <v>1.7649999999999999</v>
      </c>
      <c r="AI149" s="138">
        <v>1.71</v>
      </c>
      <c r="AJ149" s="127">
        <v>1.6950000000000001</v>
      </c>
      <c r="AK149" s="127">
        <v>1.6950000000000001</v>
      </c>
      <c r="AL149" s="141">
        <v>1.6950000000000001</v>
      </c>
      <c r="AM149" s="133">
        <v>0</v>
      </c>
      <c r="AO149" s="16"/>
    </row>
    <row r="150" spans="3:41" x14ac:dyDescent="0.2">
      <c r="C150" s="139"/>
      <c r="D150" s="27" t="s">
        <v>196</v>
      </c>
      <c r="E150" s="116" t="s">
        <v>181</v>
      </c>
      <c r="F150" s="27"/>
      <c r="G150" s="27" t="s">
        <v>191</v>
      </c>
      <c r="H150" s="27"/>
      <c r="I150" s="72"/>
      <c r="J150" s="72"/>
      <c r="K150" s="128"/>
      <c r="L150" s="72"/>
      <c r="M150" s="128"/>
      <c r="N150" s="72"/>
      <c r="O150" s="128"/>
      <c r="P150" s="128"/>
      <c r="Q150" s="128"/>
      <c r="R150" s="128"/>
      <c r="S150" s="128"/>
      <c r="T150" s="128"/>
      <c r="U150" s="128"/>
      <c r="V150" s="128"/>
      <c r="W150" s="72"/>
      <c r="X150" s="72"/>
      <c r="Y150" s="72"/>
      <c r="Z150" s="72"/>
      <c r="AA150" s="135"/>
      <c r="AB150" s="135"/>
      <c r="AC150" s="128"/>
      <c r="AD150" s="135"/>
      <c r="AE150" s="135"/>
      <c r="AF150" s="135"/>
      <c r="AG150" s="135"/>
      <c r="AH150" s="128">
        <v>1.7649999999999999</v>
      </c>
      <c r="AI150" s="135">
        <v>1.71</v>
      </c>
      <c r="AJ150" s="128">
        <v>1.6950000000000001</v>
      </c>
      <c r="AK150" s="128">
        <v>1.6950000000000001</v>
      </c>
      <c r="AL150" s="136">
        <v>1.6950000000000001</v>
      </c>
      <c r="AM150" s="133"/>
      <c r="AO150" s="16"/>
    </row>
    <row r="151" spans="3:41" x14ac:dyDescent="0.2">
      <c r="C151" s="118"/>
      <c r="D151" s="27" t="s">
        <v>178</v>
      </c>
      <c r="E151" s="27" t="s">
        <v>179</v>
      </c>
      <c r="F151" s="27"/>
      <c r="G151" s="27" t="s">
        <v>191</v>
      </c>
      <c r="H151" s="27"/>
      <c r="I151" s="72"/>
      <c r="J151" s="72"/>
      <c r="K151" s="72">
        <v>0</v>
      </c>
      <c r="L151" s="72"/>
      <c r="M151" s="72">
        <v>0</v>
      </c>
      <c r="N151" s="128">
        <v>0</v>
      </c>
      <c r="O151" s="72">
        <v>0</v>
      </c>
      <c r="P151" s="72">
        <v>0</v>
      </c>
      <c r="Q151" s="72">
        <v>0</v>
      </c>
      <c r="R151" s="72">
        <v>0</v>
      </c>
      <c r="S151" s="72">
        <v>0</v>
      </c>
      <c r="T151" s="72">
        <v>0</v>
      </c>
      <c r="U151" s="72"/>
      <c r="V151" s="72"/>
      <c r="W151" s="72"/>
      <c r="X151" s="72"/>
      <c r="Y151" s="72"/>
      <c r="Z151" s="72"/>
      <c r="AA151" s="135">
        <v>2.06</v>
      </c>
      <c r="AB151" s="135">
        <v>2</v>
      </c>
      <c r="AC151" s="128">
        <v>1.925</v>
      </c>
      <c r="AD151" s="135">
        <v>1.82</v>
      </c>
      <c r="AE151" s="135">
        <v>1.82</v>
      </c>
      <c r="AF151" s="135">
        <v>1.82</v>
      </c>
      <c r="AG151" s="135">
        <v>1.81</v>
      </c>
      <c r="AH151" s="128">
        <v>1.7649999999999999</v>
      </c>
      <c r="AI151" s="135">
        <v>1.71</v>
      </c>
      <c r="AJ151" s="128">
        <v>1.6950000000000001</v>
      </c>
      <c r="AK151" s="128">
        <v>1.6950000000000001</v>
      </c>
      <c r="AL151" s="136">
        <v>1.6950000000000001</v>
      </c>
      <c r="AM151" s="133">
        <v>0</v>
      </c>
      <c r="AO151" s="16"/>
    </row>
    <row r="152" spans="3:41" x14ac:dyDescent="0.2">
      <c r="C152" s="118"/>
      <c r="D152" s="1" t="s">
        <v>194</v>
      </c>
      <c r="E152" s="27">
        <v>503150</v>
      </c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135"/>
      <c r="AB152" s="135"/>
      <c r="AC152" s="128"/>
      <c r="AD152" s="135"/>
      <c r="AE152" s="135"/>
      <c r="AF152" s="135"/>
      <c r="AG152" s="135"/>
      <c r="AH152" s="128">
        <v>1.7649999999999999</v>
      </c>
      <c r="AI152" s="135">
        <v>1.71</v>
      </c>
      <c r="AJ152" s="128">
        <v>1.6950000000000001</v>
      </c>
      <c r="AK152" s="128">
        <v>1.6950000000000001</v>
      </c>
      <c r="AL152" s="136">
        <v>1.6950000000000001</v>
      </c>
      <c r="AM152" s="133"/>
      <c r="AO152" s="16"/>
    </row>
    <row r="153" spans="3:41" x14ac:dyDescent="0.2">
      <c r="C153" s="118"/>
      <c r="D153" s="1" t="s">
        <v>195</v>
      </c>
      <c r="E153" s="27">
        <v>4663</v>
      </c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135"/>
      <c r="AB153" s="135"/>
      <c r="AC153" s="128"/>
      <c r="AD153" s="135"/>
      <c r="AE153" s="135"/>
      <c r="AF153" s="135"/>
      <c r="AG153" s="135"/>
      <c r="AH153" s="128">
        <v>1.7649999999999999</v>
      </c>
      <c r="AI153" s="135">
        <v>1.71</v>
      </c>
      <c r="AJ153" s="128">
        <v>1.6950000000000001</v>
      </c>
      <c r="AK153" s="128">
        <v>1.6950000000000001</v>
      </c>
      <c r="AL153" s="136">
        <v>1.6950000000000001</v>
      </c>
      <c r="AM153" s="133"/>
      <c r="AO153" s="16"/>
    </row>
    <row r="154" spans="3:41" x14ac:dyDescent="0.2">
      <c r="C154" s="118"/>
      <c r="D154" s="27" t="s">
        <v>182</v>
      </c>
      <c r="E154" s="27" t="s">
        <v>183</v>
      </c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35">
        <v>2.06</v>
      </c>
      <c r="AB154" s="135">
        <v>2</v>
      </c>
      <c r="AC154" s="128">
        <v>1.925</v>
      </c>
      <c r="AD154" s="135">
        <v>1.82</v>
      </c>
      <c r="AE154" s="135">
        <v>1.82</v>
      </c>
      <c r="AF154" s="135">
        <v>1.82</v>
      </c>
      <c r="AG154" s="135">
        <v>1.81</v>
      </c>
      <c r="AH154" s="128">
        <v>1.7649999999999999</v>
      </c>
      <c r="AI154" s="135">
        <v>1.71</v>
      </c>
      <c r="AJ154" s="128">
        <v>1.6950000000000001</v>
      </c>
      <c r="AK154" s="128">
        <v>1.6950000000000001</v>
      </c>
      <c r="AL154" s="136">
        <v>1.6950000000000001</v>
      </c>
      <c r="AM154" s="58"/>
      <c r="AO154" s="16"/>
    </row>
    <row r="155" spans="3:41" x14ac:dyDescent="0.2">
      <c r="C155" s="118"/>
      <c r="D155" s="27" t="s">
        <v>188</v>
      </c>
      <c r="E155" s="27" t="s">
        <v>183</v>
      </c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135">
        <v>2.06</v>
      </c>
      <c r="AB155" s="135">
        <v>2</v>
      </c>
      <c r="AC155" s="128">
        <v>1.925</v>
      </c>
      <c r="AD155" s="135">
        <v>1.82</v>
      </c>
      <c r="AE155" s="135">
        <v>1.82</v>
      </c>
      <c r="AF155" s="135">
        <v>1.82</v>
      </c>
      <c r="AG155" s="135">
        <v>1.81</v>
      </c>
      <c r="AH155" s="128">
        <v>1.7649999999999999</v>
      </c>
      <c r="AI155" s="135">
        <v>1.71</v>
      </c>
      <c r="AJ155" s="128">
        <v>1.6950000000000001</v>
      </c>
      <c r="AK155" s="128">
        <v>1.6950000000000001</v>
      </c>
      <c r="AL155" s="136">
        <v>1.6950000000000001</v>
      </c>
      <c r="AM155" s="58"/>
      <c r="AO155" s="16"/>
    </row>
    <row r="156" spans="3:41" ht="12.75" customHeight="1" x14ac:dyDescent="0.2">
      <c r="C156" s="118"/>
      <c r="D156" s="27" t="s">
        <v>184</v>
      </c>
      <c r="E156" s="27" t="s">
        <v>186</v>
      </c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135">
        <v>2.06</v>
      </c>
      <c r="AB156" s="135">
        <v>2</v>
      </c>
      <c r="AC156" s="128">
        <v>1.925</v>
      </c>
      <c r="AD156" s="135">
        <v>1.82</v>
      </c>
      <c r="AE156" s="135">
        <v>1.82</v>
      </c>
      <c r="AF156" s="135">
        <v>1.82</v>
      </c>
      <c r="AG156" s="135">
        <v>1.81</v>
      </c>
      <c r="AH156" s="128">
        <v>1.7649999999999999</v>
      </c>
      <c r="AI156" s="135">
        <v>1.71</v>
      </c>
      <c r="AJ156" s="128">
        <v>1.6950000000000001</v>
      </c>
      <c r="AK156" s="128">
        <v>1.6950000000000001</v>
      </c>
      <c r="AL156" s="136">
        <v>1.6950000000000001</v>
      </c>
      <c r="AM156" s="58"/>
      <c r="AO156" s="126"/>
    </row>
    <row r="157" spans="3:41" ht="12.75" customHeight="1" thickBot="1" x14ac:dyDescent="0.25">
      <c r="C157" s="119"/>
      <c r="D157" s="120" t="s">
        <v>185</v>
      </c>
      <c r="E157" s="120" t="s">
        <v>187</v>
      </c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37">
        <v>2.06</v>
      </c>
      <c r="AB157" s="137">
        <v>2</v>
      </c>
      <c r="AC157" s="134">
        <v>1.925</v>
      </c>
      <c r="AD157" s="137">
        <v>1.82</v>
      </c>
      <c r="AE157" s="137">
        <v>1.82</v>
      </c>
      <c r="AF157" s="137">
        <v>1.82</v>
      </c>
      <c r="AG157" s="137">
        <v>1.81</v>
      </c>
      <c r="AH157" s="134">
        <v>1.7649999999999999</v>
      </c>
      <c r="AI157" s="137">
        <v>1.71</v>
      </c>
      <c r="AJ157" s="134">
        <v>1.6950000000000001</v>
      </c>
      <c r="AK157" s="134">
        <v>1.6950000000000001</v>
      </c>
      <c r="AL157" s="142">
        <v>1.6950000000000001</v>
      </c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 t="s">
        <v>180</v>
      </c>
      <c r="E161" s="116" t="s">
        <v>181</v>
      </c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6">M137*M149</f>
        <v>0</v>
      </c>
      <c r="N161" s="117">
        <f t="shared" si="66"/>
        <v>0</v>
      </c>
      <c r="O161" s="117">
        <f t="shared" si="66"/>
        <v>0</v>
      </c>
      <c r="P161" s="117">
        <f t="shared" si="66"/>
        <v>0</v>
      </c>
      <c r="Q161" s="117">
        <f t="shared" si="66"/>
        <v>0</v>
      </c>
      <c r="R161" s="117">
        <f t="shared" si="66"/>
        <v>0</v>
      </c>
      <c r="S161" s="117">
        <f t="shared" si="66"/>
        <v>0</v>
      </c>
      <c r="T161" s="117">
        <f t="shared" si="66"/>
        <v>0</v>
      </c>
      <c r="U161" s="117">
        <f t="shared" si="66"/>
        <v>0</v>
      </c>
      <c r="V161" s="117">
        <f t="shared" si="66"/>
        <v>0</v>
      </c>
      <c r="W161" s="117">
        <f t="shared" si="66"/>
        <v>0</v>
      </c>
      <c r="X161" s="117">
        <f t="shared" si="66"/>
        <v>0</v>
      </c>
      <c r="Y161" s="117">
        <f t="shared" si="66"/>
        <v>0</v>
      </c>
      <c r="Z161" s="117">
        <f t="shared" si="66"/>
        <v>0</v>
      </c>
      <c r="AA161" s="117">
        <f t="shared" si="66"/>
        <v>24720</v>
      </c>
      <c r="AB161" s="117">
        <f t="shared" si="66"/>
        <v>24000</v>
      </c>
      <c r="AC161" s="117">
        <f t="shared" si="66"/>
        <v>23100</v>
      </c>
      <c r="AD161" s="117">
        <f t="shared" si="66"/>
        <v>21840</v>
      </c>
      <c r="AE161" s="117">
        <f t="shared" si="66"/>
        <v>21840</v>
      </c>
      <c r="AF161" s="117">
        <f t="shared" si="66"/>
        <v>21840</v>
      </c>
      <c r="AG161" s="117">
        <f t="shared" si="66"/>
        <v>21720</v>
      </c>
      <c r="AH161" s="117">
        <f t="shared" si="66"/>
        <v>0</v>
      </c>
      <c r="AI161" s="117">
        <f t="shared" si="66"/>
        <v>0</v>
      </c>
      <c r="AJ161" s="117">
        <f t="shared" si="66"/>
        <v>0</v>
      </c>
      <c r="AK161" s="117">
        <f t="shared" si="66"/>
        <v>0</v>
      </c>
      <c r="AL161" s="122">
        <f t="shared" si="66"/>
        <v>0</v>
      </c>
      <c r="AM161" s="72">
        <f t="shared" si="66"/>
        <v>0</v>
      </c>
      <c r="AO161" s="16">
        <f t="shared" ref="AO161:AO170" si="67">SUM(I161:AM161)</f>
        <v>159060</v>
      </c>
    </row>
    <row r="162" spans="3:41" x14ac:dyDescent="0.2">
      <c r="C162" s="139"/>
      <c r="D162" s="27" t="s">
        <v>196</v>
      </c>
      <c r="E162" s="116" t="s">
        <v>181</v>
      </c>
      <c r="F162" s="27"/>
      <c r="G162" s="1" t="s">
        <v>191</v>
      </c>
      <c r="H162" s="27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>
        <f t="shared" ref="AH162:AL164" si="68">AH138*AH150</f>
        <v>21180</v>
      </c>
      <c r="AI162" s="72">
        <f t="shared" si="68"/>
        <v>20520</v>
      </c>
      <c r="AJ162" s="72">
        <f t="shared" si="68"/>
        <v>20340</v>
      </c>
      <c r="AK162" s="72">
        <f t="shared" si="68"/>
        <v>20340</v>
      </c>
      <c r="AL162" s="72">
        <f t="shared" si="68"/>
        <v>20340</v>
      </c>
      <c r="AM162" s="72"/>
      <c r="AO162" s="16"/>
    </row>
    <row r="163" spans="3:41" x14ac:dyDescent="0.2">
      <c r="C163" s="118"/>
      <c r="D163" s="27" t="s">
        <v>178</v>
      </c>
      <c r="E163" s="27" t="s">
        <v>179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/>
      <c r="M163" s="72">
        <f t="shared" ref="M163:AG163" si="69">M139*M151</f>
        <v>0</v>
      </c>
      <c r="N163" s="72">
        <f t="shared" si="69"/>
        <v>0</v>
      </c>
      <c r="O163" s="72">
        <f t="shared" si="69"/>
        <v>0</v>
      </c>
      <c r="P163" s="72">
        <f t="shared" si="69"/>
        <v>0</v>
      </c>
      <c r="Q163" s="72">
        <f t="shared" si="69"/>
        <v>0</v>
      </c>
      <c r="R163" s="72">
        <f t="shared" si="69"/>
        <v>0</v>
      </c>
      <c r="S163" s="72">
        <f t="shared" si="69"/>
        <v>0</v>
      </c>
      <c r="T163" s="72">
        <f t="shared" si="69"/>
        <v>0</v>
      </c>
      <c r="U163" s="72">
        <f t="shared" si="69"/>
        <v>0</v>
      </c>
      <c r="V163" s="72">
        <f t="shared" si="69"/>
        <v>0</v>
      </c>
      <c r="W163" s="72">
        <f t="shared" si="69"/>
        <v>0</v>
      </c>
      <c r="X163" s="72">
        <f t="shared" si="69"/>
        <v>0</v>
      </c>
      <c r="Y163" s="72">
        <f t="shared" si="69"/>
        <v>0</v>
      </c>
      <c r="Z163" s="72">
        <f t="shared" si="69"/>
        <v>0</v>
      </c>
      <c r="AA163" s="72">
        <f t="shared" si="69"/>
        <v>41200</v>
      </c>
      <c r="AB163" s="72">
        <f t="shared" si="69"/>
        <v>40000</v>
      </c>
      <c r="AC163" s="72">
        <f t="shared" si="69"/>
        <v>38500</v>
      </c>
      <c r="AD163" s="72">
        <f t="shared" si="69"/>
        <v>36400</v>
      </c>
      <c r="AE163" s="72">
        <f t="shared" si="69"/>
        <v>36400</v>
      </c>
      <c r="AF163" s="72">
        <f t="shared" si="69"/>
        <v>36400</v>
      </c>
      <c r="AG163" s="72">
        <f t="shared" si="69"/>
        <v>36200</v>
      </c>
      <c r="AH163" s="72">
        <f t="shared" si="68"/>
        <v>0</v>
      </c>
      <c r="AI163" s="72">
        <f t="shared" si="68"/>
        <v>0</v>
      </c>
      <c r="AJ163" s="72">
        <f>AJ139*AJ151</f>
        <v>0</v>
      </c>
      <c r="AK163" s="72">
        <f>AK139*AK151</f>
        <v>0</v>
      </c>
      <c r="AL163" s="123">
        <f>AL139*AL151</f>
        <v>0</v>
      </c>
      <c r="AM163" s="72">
        <f>AM139*AM151</f>
        <v>0</v>
      </c>
      <c r="AO163" s="16">
        <f t="shared" si="67"/>
        <v>265100</v>
      </c>
    </row>
    <row r="164" spans="3:41" x14ac:dyDescent="0.2">
      <c r="C164" s="118"/>
      <c r="D164" s="1" t="s">
        <v>194</v>
      </c>
      <c r="E164" s="140">
        <v>503150</v>
      </c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 t="shared" si="68"/>
        <v>17471.735000000001</v>
      </c>
      <c r="AI164" s="72">
        <f t="shared" si="68"/>
        <v>17100</v>
      </c>
      <c r="AJ164" s="72">
        <f>AJ140*AJ152</f>
        <v>0</v>
      </c>
      <c r="AK164" s="72"/>
      <c r="AL164" s="123"/>
      <c r="AM164" s="72"/>
      <c r="AO164" s="16"/>
    </row>
    <row r="165" spans="3:41" x14ac:dyDescent="0.2">
      <c r="C165" s="118"/>
      <c r="D165" s="1" t="s">
        <v>195</v>
      </c>
      <c r="E165" s="27">
        <v>4663</v>
      </c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x14ac:dyDescent="0.2">
      <c r="C166" s="118"/>
      <c r="D166" s="27" t="s">
        <v>182</v>
      </c>
      <c r="E166" s="27" t="s">
        <v>183</v>
      </c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M166" si="70">M142*M154</f>
        <v>0</v>
      </c>
      <c r="N166" s="72">
        <f t="shared" si="70"/>
        <v>0</v>
      </c>
      <c r="O166" s="72">
        <f t="shared" si="70"/>
        <v>0</v>
      </c>
      <c r="P166" s="72">
        <f t="shared" si="70"/>
        <v>0</v>
      </c>
      <c r="Q166" s="72">
        <f t="shared" si="70"/>
        <v>0</v>
      </c>
      <c r="R166" s="72">
        <f t="shared" si="70"/>
        <v>0</v>
      </c>
      <c r="S166" s="72">
        <f t="shared" si="70"/>
        <v>0</v>
      </c>
      <c r="T166" s="72">
        <f t="shared" si="70"/>
        <v>0</v>
      </c>
      <c r="U166" s="72">
        <f t="shared" si="70"/>
        <v>0</v>
      </c>
      <c r="V166" s="72">
        <f t="shared" si="70"/>
        <v>0</v>
      </c>
      <c r="W166" s="72">
        <f t="shared" si="70"/>
        <v>0</v>
      </c>
      <c r="X166" s="72">
        <f t="shared" si="70"/>
        <v>0</v>
      </c>
      <c r="Y166" s="72">
        <f t="shared" si="70"/>
        <v>0</v>
      </c>
      <c r="Z166" s="72">
        <f t="shared" si="70"/>
        <v>0</v>
      </c>
      <c r="AA166" s="72">
        <f t="shared" si="70"/>
        <v>11124</v>
      </c>
      <c r="AB166" s="72">
        <f t="shared" si="70"/>
        <v>0</v>
      </c>
      <c r="AC166" s="72">
        <f t="shared" si="70"/>
        <v>0</v>
      </c>
      <c r="AD166" s="72">
        <f t="shared" si="70"/>
        <v>0</v>
      </c>
      <c r="AE166" s="72">
        <f t="shared" si="70"/>
        <v>0</v>
      </c>
      <c r="AF166" s="72">
        <f t="shared" si="70"/>
        <v>0</v>
      </c>
      <c r="AG166" s="72">
        <f t="shared" si="70"/>
        <v>0</v>
      </c>
      <c r="AH166" s="72">
        <f t="shared" si="70"/>
        <v>0</v>
      </c>
      <c r="AI166" s="72">
        <f t="shared" si="70"/>
        <v>0</v>
      </c>
      <c r="AJ166" s="72">
        <f t="shared" si="70"/>
        <v>0</v>
      </c>
      <c r="AK166" s="72">
        <f t="shared" si="70"/>
        <v>0</v>
      </c>
      <c r="AL166" s="123">
        <f t="shared" si="70"/>
        <v>0</v>
      </c>
      <c r="AM166" s="72">
        <f t="shared" si="70"/>
        <v>0</v>
      </c>
      <c r="AO166" s="16">
        <f t="shared" si="67"/>
        <v>11124</v>
      </c>
    </row>
    <row r="167" spans="3:41" x14ac:dyDescent="0.2">
      <c r="C167" s="118"/>
      <c r="D167" s="27" t="s">
        <v>188</v>
      </c>
      <c r="E167" s="27" t="s">
        <v>183</v>
      </c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M167" si="71">M143*M155</f>
        <v>0</v>
      </c>
      <c r="N167" s="72">
        <f t="shared" si="71"/>
        <v>0</v>
      </c>
      <c r="O167" s="72">
        <f t="shared" si="71"/>
        <v>0</v>
      </c>
      <c r="P167" s="72">
        <f t="shared" si="71"/>
        <v>0</v>
      </c>
      <c r="Q167" s="72">
        <f t="shared" si="71"/>
        <v>0</v>
      </c>
      <c r="R167" s="72">
        <f t="shared" si="71"/>
        <v>0</v>
      </c>
      <c r="S167" s="72">
        <f t="shared" si="71"/>
        <v>0</v>
      </c>
      <c r="T167" s="72">
        <f t="shared" si="71"/>
        <v>0</v>
      </c>
      <c r="U167" s="72">
        <f t="shared" si="71"/>
        <v>0</v>
      </c>
      <c r="V167" s="72">
        <f t="shared" si="71"/>
        <v>0</v>
      </c>
      <c r="W167" s="72">
        <f t="shared" si="71"/>
        <v>0</v>
      </c>
      <c r="X167" s="72">
        <f t="shared" si="71"/>
        <v>0</v>
      </c>
      <c r="Y167" s="72">
        <f t="shared" si="71"/>
        <v>0</v>
      </c>
      <c r="Z167" s="72">
        <f t="shared" si="71"/>
        <v>0</v>
      </c>
      <c r="AA167" s="72">
        <f t="shared" si="71"/>
        <v>0</v>
      </c>
      <c r="AB167" s="72">
        <f t="shared" si="71"/>
        <v>10800</v>
      </c>
      <c r="AC167" s="72">
        <f t="shared" si="71"/>
        <v>10395</v>
      </c>
      <c r="AD167" s="72">
        <f t="shared" si="71"/>
        <v>9828</v>
      </c>
      <c r="AE167" s="72">
        <f t="shared" si="71"/>
        <v>9828</v>
      </c>
      <c r="AF167" s="72">
        <f t="shared" si="71"/>
        <v>9828</v>
      </c>
      <c r="AG167" s="72">
        <f t="shared" si="71"/>
        <v>9774</v>
      </c>
      <c r="AH167" s="72">
        <f t="shared" si="71"/>
        <v>9531</v>
      </c>
      <c r="AI167" s="72">
        <f t="shared" si="71"/>
        <v>9234</v>
      </c>
      <c r="AJ167" s="72">
        <f t="shared" si="71"/>
        <v>9153</v>
      </c>
      <c r="AK167" s="72">
        <f t="shared" si="71"/>
        <v>9153</v>
      </c>
      <c r="AL167" s="123">
        <f t="shared" si="71"/>
        <v>9153</v>
      </c>
      <c r="AM167" s="72">
        <f t="shared" si="71"/>
        <v>0</v>
      </c>
      <c r="AO167" s="16">
        <f t="shared" si="67"/>
        <v>106677</v>
      </c>
    </row>
    <row r="168" spans="3:41" x14ac:dyDescent="0.2">
      <c r="C168" s="118"/>
      <c r="D168" s="27" t="s">
        <v>184</v>
      </c>
      <c r="E168" s="27" t="s">
        <v>186</v>
      </c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M168" si="72">M144*M156</f>
        <v>0</v>
      </c>
      <c r="N168" s="72">
        <f t="shared" si="72"/>
        <v>0</v>
      </c>
      <c r="O168" s="72">
        <f t="shared" si="72"/>
        <v>0</v>
      </c>
      <c r="P168" s="72">
        <f t="shared" si="72"/>
        <v>0</v>
      </c>
      <c r="Q168" s="72">
        <f t="shared" si="72"/>
        <v>0</v>
      </c>
      <c r="R168" s="72">
        <f t="shared" si="72"/>
        <v>0</v>
      </c>
      <c r="S168" s="72">
        <f t="shared" si="72"/>
        <v>0</v>
      </c>
      <c r="T168" s="72">
        <f t="shared" si="72"/>
        <v>0</v>
      </c>
      <c r="U168" s="72">
        <f t="shared" si="72"/>
        <v>0</v>
      </c>
      <c r="V168" s="72">
        <f t="shared" si="72"/>
        <v>0</v>
      </c>
      <c r="W168" s="72">
        <f t="shared" si="72"/>
        <v>0</v>
      </c>
      <c r="X168" s="72">
        <f t="shared" si="72"/>
        <v>0</v>
      </c>
      <c r="Y168" s="72">
        <f t="shared" si="72"/>
        <v>0</v>
      </c>
      <c r="Z168" s="72">
        <f t="shared" si="72"/>
        <v>0</v>
      </c>
      <c r="AA168" s="72">
        <f t="shared" si="72"/>
        <v>11124</v>
      </c>
      <c r="AB168" s="72">
        <f t="shared" si="72"/>
        <v>10800</v>
      </c>
      <c r="AC168" s="72">
        <f t="shared" si="72"/>
        <v>10395</v>
      </c>
      <c r="AD168" s="72">
        <f t="shared" si="72"/>
        <v>9828</v>
      </c>
      <c r="AE168" s="72">
        <f t="shared" si="72"/>
        <v>9828</v>
      </c>
      <c r="AF168" s="72">
        <f t="shared" si="72"/>
        <v>9828</v>
      </c>
      <c r="AG168" s="72">
        <f t="shared" si="72"/>
        <v>9774</v>
      </c>
      <c r="AH168" s="72">
        <f t="shared" si="72"/>
        <v>9531</v>
      </c>
      <c r="AI168" s="72">
        <f t="shared" si="72"/>
        <v>9234</v>
      </c>
      <c r="AJ168" s="72">
        <f t="shared" si="72"/>
        <v>0</v>
      </c>
      <c r="AK168" s="72">
        <f t="shared" si="72"/>
        <v>0</v>
      </c>
      <c r="AL168" s="123">
        <f t="shared" si="72"/>
        <v>0</v>
      </c>
      <c r="AM168" s="72">
        <f t="shared" si="72"/>
        <v>0</v>
      </c>
      <c r="AO168" s="126">
        <f t="shared" si="67"/>
        <v>90342</v>
      </c>
    </row>
    <row r="169" spans="3:41" ht="12" thickBot="1" x14ac:dyDescent="0.25">
      <c r="C169" s="119"/>
      <c r="D169" s="120" t="s">
        <v>185</v>
      </c>
      <c r="E169" s="120" t="s">
        <v>187</v>
      </c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J169" si="73">AA145*AA157</f>
        <v>4532</v>
      </c>
      <c r="AB169" s="121">
        <f t="shared" si="73"/>
        <v>4400</v>
      </c>
      <c r="AC169" s="121">
        <f t="shared" si="73"/>
        <v>4235</v>
      </c>
      <c r="AD169" s="121">
        <f t="shared" si="73"/>
        <v>4004</v>
      </c>
      <c r="AE169" s="121">
        <f t="shared" si="73"/>
        <v>4004</v>
      </c>
      <c r="AF169" s="121">
        <f t="shared" si="73"/>
        <v>4004</v>
      </c>
      <c r="AG169" s="121">
        <f t="shared" si="73"/>
        <v>3982</v>
      </c>
      <c r="AH169" s="121">
        <f t="shared" si="73"/>
        <v>3883</v>
      </c>
      <c r="AI169" s="121">
        <f t="shared" si="73"/>
        <v>3762</v>
      </c>
      <c r="AJ169" s="72">
        <f t="shared" si="73"/>
        <v>0</v>
      </c>
      <c r="AK169" s="121"/>
      <c r="AL169" s="124"/>
      <c r="AM169" s="72">
        <f>AM145*AM157</f>
        <v>0</v>
      </c>
      <c r="AO169" s="126">
        <f t="shared" si="67"/>
        <v>36806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 t="shared" si="67"/>
        <v>0</v>
      </c>
    </row>
    <row r="171" spans="3:41" x14ac:dyDescent="0.2">
      <c r="D171" s="5" t="s">
        <v>143</v>
      </c>
      <c r="I171" s="58">
        <f t="shared" ref="I171:AM171" si="74">SUM(I161:I170)</f>
        <v>0</v>
      </c>
      <c r="J171" s="58">
        <f t="shared" si="74"/>
        <v>0</v>
      </c>
      <c r="K171" s="58">
        <f t="shared" si="74"/>
        <v>0</v>
      </c>
      <c r="L171" s="58">
        <f t="shared" si="74"/>
        <v>0</v>
      </c>
      <c r="M171" s="58">
        <f t="shared" si="74"/>
        <v>0</v>
      </c>
      <c r="N171" s="58">
        <f t="shared" si="74"/>
        <v>0</v>
      </c>
      <c r="O171" s="58">
        <f t="shared" si="74"/>
        <v>0</v>
      </c>
      <c r="P171" s="58">
        <f t="shared" si="74"/>
        <v>0</v>
      </c>
      <c r="Q171" s="58">
        <f t="shared" si="74"/>
        <v>0</v>
      </c>
      <c r="R171" s="58">
        <f t="shared" si="74"/>
        <v>0</v>
      </c>
      <c r="S171" s="58">
        <f t="shared" si="74"/>
        <v>0</v>
      </c>
      <c r="T171" s="58">
        <f t="shared" si="74"/>
        <v>0</v>
      </c>
      <c r="U171" s="58">
        <f t="shared" si="74"/>
        <v>0</v>
      </c>
      <c r="V171" s="58">
        <f t="shared" si="74"/>
        <v>0</v>
      </c>
      <c r="W171" s="58">
        <f t="shared" si="74"/>
        <v>0</v>
      </c>
      <c r="X171" s="58">
        <f t="shared" si="74"/>
        <v>0</v>
      </c>
      <c r="Y171" s="58">
        <f t="shared" si="74"/>
        <v>0</v>
      </c>
      <c r="Z171" s="58">
        <f t="shared" si="74"/>
        <v>0</v>
      </c>
      <c r="AA171" s="58">
        <f t="shared" si="74"/>
        <v>92700</v>
      </c>
      <c r="AB171" s="58">
        <f t="shared" si="74"/>
        <v>90000</v>
      </c>
      <c r="AC171" s="58">
        <f t="shared" si="74"/>
        <v>86625</v>
      </c>
      <c r="AD171" s="58">
        <f t="shared" si="74"/>
        <v>81900</v>
      </c>
      <c r="AE171" s="58">
        <f t="shared" si="74"/>
        <v>81900</v>
      </c>
      <c r="AF171" s="58">
        <f t="shared" si="74"/>
        <v>81900</v>
      </c>
      <c r="AG171" s="58">
        <f t="shared" si="74"/>
        <v>81450</v>
      </c>
      <c r="AH171" s="58">
        <f t="shared" si="74"/>
        <v>61596.735000000001</v>
      </c>
      <c r="AI171" s="58">
        <f t="shared" si="74"/>
        <v>59850</v>
      </c>
      <c r="AJ171" s="58">
        <f t="shared" si="74"/>
        <v>29493</v>
      </c>
      <c r="AK171" s="58">
        <f t="shared" si="74"/>
        <v>29493</v>
      </c>
      <c r="AL171" s="58">
        <f t="shared" si="74"/>
        <v>29493</v>
      </c>
      <c r="AM171" s="11">
        <f t="shared" si="74"/>
        <v>0</v>
      </c>
      <c r="AO171" s="125">
        <f>SUM(AO161:AO170)</f>
        <v>669109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J85" activePane="bottomRight" state="frozen"/>
      <selection activeCell="A4" sqref="A4"/>
      <selection pane="topRight" activeCell="I4" sqref="I4"/>
      <selection pane="bottomLeft" activeCell="A8" sqref="A8"/>
      <selection pane="bottomRight" activeCell="AP44" sqref="AP44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174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37165</v>
      </c>
      <c r="J7" s="65">
        <f t="shared" ref="J7:AC7" si="0">I7+1</f>
        <v>37166</v>
      </c>
      <c r="K7" s="65">
        <f t="shared" si="0"/>
        <v>37167</v>
      </c>
      <c r="L7" s="65">
        <f t="shared" si="0"/>
        <v>37168</v>
      </c>
      <c r="M7" s="65">
        <f t="shared" si="0"/>
        <v>37169</v>
      </c>
      <c r="N7" s="65">
        <f t="shared" si="0"/>
        <v>37170</v>
      </c>
      <c r="O7" s="65">
        <f t="shared" si="0"/>
        <v>37171</v>
      </c>
      <c r="P7" s="65">
        <f t="shared" si="0"/>
        <v>37172</v>
      </c>
      <c r="Q7" s="65">
        <f t="shared" si="0"/>
        <v>37173</v>
      </c>
      <c r="R7" s="65">
        <f t="shared" si="0"/>
        <v>37174</v>
      </c>
      <c r="S7" s="65">
        <f t="shared" si="0"/>
        <v>37175</v>
      </c>
      <c r="T7" s="65">
        <f t="shared" si="0"/>
        <v>37176</v>
      </c>
      <c r="U7" s="65">
        <f t="shared" si="0"/>
        <v>37177</v>
      </c>
      <c r="V7" s="65">
        <f t="shared" si="0"/>
        <v>37178</v>
      </c>
      <c r="W7" s="65">
        <f t="shared" si="0"/>
        <v>37179</v>
      </c>
      <c r="X7" s="65">
        <f t="shared" si="0"/>
        <v>37180</v>
      </c>
      <c r="Y7" s="65">
        <f t="shared" si="0"/>
        <v>37181</v>
      </c>
      <c r="Z7" s="65">
        <f t="shared" si="0"/>
        <v>37182</v>
      </c>
      <c r="AA7" s="65">
        <f t="shared" si="0"/>
        <v>37183</v>
      </c>
      <c r="AB7" s="65">
        <f t="shared" si="0"/>
        <v>37184</v>
      </c>
      <c r="AC7" s="65">
        <f t="shared" si="0"/>
        <v>37185</v>
      </c>
      <c r="AD7" s="65">
        <f t="shared" ref="AD7:AM7" si="1">AC7+1</f>
        <v>37186</v>
      </c>
      <c r="AE7" s="65">
        <f t="shared" si="1"/>
        <v>37187</v>
      </c>
      <c r="AF7" s="65">
        <f t="shared" si="1"/>
        <v>37188</v>
      </c>
      <c r="AG7" s="65">
        <f t="shared" si="1"/>
        <v>37189</v>
      </c>
      <c r="AH7" s="65">
        <f t="shared" si="1"/>
        <v>37190</v>
      </c>
      <c r="AI7" s="65">
        <f t="shared" si="1"/>
        <v>37191</v>
      </c>
      <c r="AJ7" s="65">
        <f t="shared" si="1"/>
        <v>37192</v>
      </c>
      <c r="AK7" s="65">
        <f t="shared" si="1"/>
        <v>37193</v>
      </c>
      <c r="AL7" s="65">
        <f t="shared" si="1"/>
        <v>37194</v>
      </c>
      <c r="AM7" s="65">
        <f t="shared" si="1"/>
        <v>37195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5000</v>
      </c>
      <c r="J11" s="11">
        <f t="shared" ref="J11:T14" si="5">I11</f>
        <v>5000</v>
      </c>
      <c r="K11" s="11">
        <f t="shared" si="5"/>
        <v>5000</v>
      </c>
      <c r="L11" s="11">
        <f t="shared" si="5"/>
        <v>5000</v>
      </c>
      <c r="M11" s="11">
        <f t="shared" si="5"/>
        <v>5000</v>
      </c>
      <c r="N11" s="11">
        <f t="shared" si="5"/>
        <v>5000</v>
      </c>
      <c r="O11" s="11">
        <f t="shared" si="5"/>
        <v>5000</v>
      </c>
      <c r="P11" s="11">
        <f t="shared" si="5"/>
        <v>5000</v>
      </c>
      <c r="Q11" s="11">
        <f t="shared" si="5"/>
        <v>5000</v>
      </c>
      <c r="R11" s="11">
        <f t="shared" si="5"/>
        <v>5000</v>
      </c>
      <c r="S11" s="11">
        <f t="shared" si="5"/>
        <v>5000</v>
      </c>
      <c r="T11" s="11">
        <f t="shared" si="5"/>
        <v>5000</v>
      </c>
      <c r="U11" s="11">
        <f t="shared" ref="U11:AL11" si="6">T11</f>
        <v>5000</v>
      </c>
      <c r="V11" s="11">
        <f t="shared" si="6"/>
        <v>5000</v>
      </c>
      <c r="W11" s="11">
        <f t="shared" si="6"/>
        <v>5000</v>
      </c>
      <c r="X11" s="11">
        <f t="shared" si="6"/>
        <v>5000</v>
      </c>
      <c r="Y11" s="11">
        <f t="shared" si="6"/>
        <v>5000</v>
      </c>
      <c r="Z11" s="11">
        <f t="shared" si="6"/>
        <v>5000</v>
      </c>
      <c r="AA11" s="11">
        <f t="shared" si="6"/>
        <v>5000</v>
      </c>
      <c r="AB11" s="11">
        <f t="shared" si="6"/>
        <v>5000</v>
      </c>
      <c r="AC11" s="11">
        <f t="shared" si="6"/>
        <v>5000</v>
      </c>
      <c r="AD11" s="11">
        <f t="shared" si="6"/>
        <v>5000</v>
      </c>
      <c r="AE11" s="11">
        <f t="shared" si="6"/>
        <v>5000</v>
      </c>
      <c r="AF11" s="11">
        <f t="shared" si="6"/>
        <v>5000</v>
      </c>
      <c r="AG11" s="11">
        <f t="shared" si="6"/>
        <v>5000</v>
      </c>
      <c r="AH11" s="11">
        <f t="shared" si="6"/>
        <v>5000</v>
      </c>
      <c r="AI11" s="11">
        <f t="shared" si="6"/>
        <v>5000</v>
      </c>
      <c r="AJ11" s="11">
        <f t="shared" si="6"/>
        <v>5000</v>
      </c>
      <c r="AK11" s="11">
        <f t="shared" si="6"/>
        <v>5000</v>
      </c>
      <c r="AL11" s="11">
        <f t="shared" si="6"/>
        <v>5000</v>
      </c>
      <c r="AM11" s="11">
        <v>5000</v>
      </c>
      <c r="AO11" s="16">
        <f t="shared" si="3"/>
        <v>155000</v>
      </c>
      <c r="AP11" s="16">
        <f t="shared" si="4"/>
        <v>372154.99999999994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15000</v>
      </c>
      <c r="J12" s="11">
        <f t="shared" si="5"/>
        <v>15000</v>
      </c>
      <c r="K12" s="11">
        <f t="shared" si="5"/>
        <v>15000</v>
      </c>
      <c r="L12" s="11">
        <f t="shared" si="5"/>
        <v>15000</v>
      </c>
      <c r="M12" s="11">
        <f t="shared" si="5"/>
        <v>15000</v>
      </c>
      <c r="N12" s="11">
        <f t="shared" si="5"/>
        <v>15000</v>
      </c>
      <c r="O12" s="11">
        <f t="shared" si="5"/>
        <v>15000</v>
      </c>
      <c r="P12" s="11">
        <f t="shared" si="5"/>
        <v>15000</v>
      </c>
      <c r="Q12" s="11">
        <f t="shared" si="5"/>
        <v>15000</v>
      </c>
      <c r="R12" s="11">
        <f t="shared" si="5"/>
        <v>15000</v>
      </c>
      <c r="S12" s="11">
        <f t="shared" si="5"/>
        <v>15000</v>
      </c>
      <c r="T12" s="11">
        <f t="shared" si="5"/>
        <v>15000</v>
      </c>
      <c r="U12" s="11">
        <f t="shared" ref="U12:AM12" si="7">T12</f>
        <v>15000</v>
      </c>
      <c r="V12" s="11">
        <f t="shared" si="7"/>
        <v>15000</v>
      </c>
      <c r="W12" s="11">
        <f t="shared" si="7"/>
        <v>15000</v>
      </c>
      <c r="X12" s="11">
        <f t="shared" si="7"/>
        <v>15000</v>
      </c>
      <c r="Y12" s="11">
        <f t="shared" si="7"/>
        <v>15000</v>
      </c>
      <c r="Z12" s="11">
        <f t="shared" si="7"/>
        <v>15000</v>
      </c>
      <c r="AA12" s="11">
        <f t="shared" si="7"/>
        <v>15000</v>
      </c>
      <c r="AB12" s="11">
        <f t="shared" si="7"/>
        <v>15000</v>
      </c>
      <c r="AC12" s="11">
        <f t="shared" si="7"/>
        <v>15000</v>
      </c>
      <c r="AD12" s="11">
        <f t="shared" si="7"/>
        <v>15000</v>
      </c>
      <c r="AE12" s="11">
        <f t="shared" si="7"/>
        <v>15000</v>
      </c>
      <c r="AF12" s="11">
        <f t="shared" si="7"/>
        <v>15000</v>
      </c>
      <c r="AG12" s="11">
        <f t="shared" si="7"/>
        <v>15000</v>
      </c>
      <c r="AH12" s="11">
        <f t="shared" si="7"/>
        <v>15000</v>
      </c>
      <c r="AI12" s="11">
        <f t="shared" si="7"/>
        <v>15000</v>
      </c>
      <c r="AJ12" s="11">
        <f t="shared" si="7"/>
        <v>15000</v>
      </c>
      <c r="AK12" s="11">
        <f t="shared" si="7"/>
        <v>15000</v>
      </c>
      <c r="AL12" s="11">
        <f t="shared" si="7"/>
        <v>15000</v>
      </c>
      <c r="AM12" s="11">
        <f t="shared" si="7"/>
        <v>15000</v>
      </c>
      <c r="AO12" s="16">
        <f t="shared" si="3"/>
        <v>465000</v>
      </c>
      <c r="AP12" s="16">
        <f t="shared" si="4"/>
        <v>1116465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M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 t="shared" si="11"/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13000</v>
      </c>
      <c r="J20" s="16">
        <f t="shared" ref="J20:Z20" si="17">I20</f>
        <v>13000</v>
      </c>
      <c r="K20" s="16">
        <f t="shared" si="17"/>
        <v>13000</v>
      </c>
      <c r="L20" s="16">
        <f t="shared" si="17"/>
        <v>13000</v>
      </c>
      <c r="M20" s="16">
        <f t="shared" si="17"/>
        <v>13000</v>
      </c>
      <c r="N20" s="16">
        <f t="shared" si="17"/>
        <v>13000</v>
      </c>
      <c r="O20" s="16">
        <f t="shared" si="17"/>
        <v>13000</v>
      </c>
      <c r="P20" s="16">
        <f t="shared" si="17"/>
        <v>13000</v>
      </c>
      <c r="Q20" s="16">
        <f t="shared" si="17"/>
        <v>13000</v>
      </c>
      <c r="R20" s="16">
        <f t="shared" si="17"/>
        <v>13000</v>
      </c>
      <c r="S20" s="16">
        <f t="shared" si="17"/>
        <v>13000</v>
      </c>
      <c r="T20" s="16">
        <f t="shared" si="17"/>
        <v>13000</v>
      </c>
      <c r="U20" s="16">
        <f t="shared" si="17"/>
        <v>13000</v>
      </c>
      <c r="V20" s="16">
        <f t="shared" si="17"/>
        <v>13000</v>
      </c>
      <c r="W20" s="16">
        <f t="shared" si="17"/>
        <v>13000</v>
      </c>
      <c r="X20" s="16">
        <f t="shared" si="17"/>
        <v>13000</v>
      </c>
      <c r="Y20" s="16">
        <f t="shared" si="17"/>
        <v>13000</v>
      </c>
      <c r="Z20" s="16">
        <f t="shared" si="17"/>
        <v>13000</v>
      </c>
      <c r="AA20" s="16">
        <v>13000</v>
      </c>
      <c r="AB20" s="16">
        <f t="shared" ref="AB20:AL20" si="18">AA20</f>
        <v>13000</v>
      </c>
      <c r="AC20" s="16">
        <f t="shared" si="18"/>
        <v>13000</v>
      </c>
      <c r="AD20" s="16">
        <f t="shared" si="18"/>
        <v>13000</v>
      </c>
      <c r="AE20" s="16">
        <f t="shared" si="18"/>
        <v>13000</v>
      </c>
      <c r="AF20" s="16">
        <f t="shared" si="18"/>
        <v>13000</v>
      </c>
      <c r="AG20" s="16">
        <f t="shared" si="18"/>
        <v>13000</v>
      </c>
      <c r="AH20" s="16">
        <f t="shared" si="18"/>
        <v>13000</v>
      </c>
      <c r="AI20" s="16">
        <f t="shared" si="18"/>
        <v>13000</v>
      </c>
      <c r="AJ20" s="16">
        <f t="shared" si="18"/>
        <v>13000</v>
      </c>
      <c r="AK20" s="16">
        <f t="shared" si="18"/>
        <v>13000</v>
      </c>
      <c r="AL20" s="16">
        <f t="shared" si="18"/>
        <v>13000</v>
      </c>
      <c r="AM20" s="16">
        <f>AL20</f>
        <v>13000</v>
      </c>
      <c r="AO20" s="16">
        <f t="shared" ref="AO20:AO33" si="19">SUM(I20:AN20)</f>
        <v>403000</v>
      </c>
      <c r="AP20" s="16">
        <f t="shared" ref="AP20:AP33" si="20">SUM(I20:AM20)*E20+SUM(I20:AM20)*F20+SUM(I20:AM20)*G20</f>
        <v>1158020.5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1">I21</f>
        <v>0</v>
      </c>
      <c r="K21" s="16">
        <f t="shared" si="21"/>
        <v>0</v>
      </c>
      <c r="L21" s="16">
        <f t="shared" si="21"/>
        <v>0</v>
      </c>
      <c r="M21" s="16">
        <f t="shared" si="21"/>
        <v>0</v>
      </c>
      <c r="N21" s="16">
        <f t="shared" si="21"/>
        <v>0</v>
      </c>
      <c r="O21" s="16">
        <f t="shared" si="21"/>
        <v>0</v>
      </c>
      <c r="P21" s="16">
        <f t="shared" si="21"/>
        <v>0</v>
      </c>
      <c r="Q21" s="16">
        <f t="shared" si="21"/>
        <v>0</v>
      </c>
      <c r="R21" s="16">
        <f t="shared" si="21"/>
        <v>0</v>
      </c>
      <c r="S21" s="16">
        <f t="shared" si="21"/>
        <v>0</v>
      </c>
      <c r="T21" s="16">
        <f t="shared" si="21"/>
        <v>0</v>
      </c>
      <c r="U21" s="16">
        <f t="shared" si="21"/>
        <v>0</v>
      </c>
      <c r="V21" s="16">
        <f t="shared" si="21"/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si="21"/>
        <v>0</v>
      </c>
      <c r="AA21" s="16">
        <f>Z21</f>
        <v>0</v>
      </c>
      <c r="AB21" s="16">
        <f t="shared" ref="AB21:AL21" si="22">AA21</f>
        <v>0</v>
      </c>
      <c r="AC21" s="16">
        <f t="shared" si="22"/>
        <v>0</v>
      </c>
      <c r="AD21" s="16">
        <f t="shared" si="22"/>
        <v>0</v>
      </c>
      <c r="AE21" s="16">
        <f t="shared" si="22"/>
        <v>0</v>
      </c>
      <c r="AF21" s="16">
        <f t="shared" si="22"/>
        <v>0</v>
      </c>
      <c r="AG21" s="16">
        <f t="shared" si="22"/>
        <v>0</v>
      </c>
      <c r="AH21" s="16">
        <f t="shared" si="22"/>
        <v>0</v>
      </c>
      <c r="AI21" s="16">
        <f t="shared" si="22"/>
        <v>0</v>
      </c>
      <c r="AJ21" s="16">
        <f t="shared" si="22"/>
        <v>0</v>
      </c>
      <c r="AK21" s="16">
        <f t="shared" si="22"/>
        <v>0</v>
      </c>
      <c r="AL21" s="16">
        <f t="shared" si="22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3">I22</f>
        <v>0</v>
      </c>
      <c r="K22" s="16">
        <f t="shared" si="23"/>
        <v>0</v>
      </c>
      <c r="L22" s="16">
        <f t="shared" si="23"/>
        <v>0</v>
      </c>
      <c r="M22" s="16">
        <f t="shared" si="23"/>
        <v>0</v>
      </c>
      <c r="N22" s="16">
        <f t="shared" si="23"/>
        <v>0</v>
      </c>
      <c r="O22" s="16">
        <f t="shared" si="23"/>
        <v>0</v>
      </c>
      <c r="P22" s="16">
        <f t="shared" si="23"/>
        <v>0</v>
      </c>
      <c r="Q22" s="16">
        <f t="shared" si="23"/>
        <v>0</v>
      </c>
      <c r="R22" s="16">
        <f t="shared" si="23"/>
        <v>0</v>
      </c>
      <c r="S22" s="16">
        <f t="shared" si="23"/>
        <v>0</v>
      </c>
      <c r="T22" s="16">
        <f t="shared" si="23"/>
        <v>0</v>
      </c>
      <c r="U22" s="16">
        <f t="shared" si="23"/>
        <v>0</v>
      </c>
      <c r="V22" s="16">
        <f t="shared" si="23"/>
        <v>0</v>
      </c>
      <c r="W22" s="16">
        <f t="shared" si="23"/>
        <v>0</v>
      </c>
      <c r="X22" s="16">
        <f t="shared" si="23"/>
        <v>0</v>
      </c>
      <c r="Y22" s="16">
        <f t="shared" si="23"/>
        <v>0</v>
      </c>
      <c r="Z22" s="16">
        <f t="shared" si="23"/>
        <v>0</v>
      </c>
      <c r="AA22" s="16">
        <f>Z22</f>
        <v>0</v>
      </c>
      <c r="AB22" s="16">
        <f t="shared" ref="AB22:AL22" si="24">AA22</f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5">I23</f>
        <v>0</v>
      </c>
      <c r="K23" s="16">
        <f t="shared" si="25"/>
        <v>0</v>
      </c>
      <c r="L23" s="16">
        <f t="shared" si="25"/>
        <v>0</v>
      </c>
      <c r="M23" s="16">
        <f t="shared" si="25"/>
        <v>0</v>
      </c>
      <c r="N23" s="16">
        <f t="shared" si="25"/>
        <v>0</v>
      </c>
      <c r="O23" s="16">
        <f t="shared" si="25"/>
        <v>0</v>
      </c>
      <c r="P23" s="16">
        <f t="shared" si="25"/>
        <v>0</v>
      </c>
      <c r="Q23" s="16">
        <f t="shared" si="25"/>
        <v>0</v>
      </c>
      <c r="R23" s="16">
        <f t="shared" si="25"/>
        <v>0</v>
      </c>
      <c r="S23" s="16">
        <f t="shared" si="25"/>
        <v>0</v>
      </c>
      <c r="T23" s="16">
        <f t="shared" si="25"/>
        <v>0</v>
      </c>
      <c r="U23" s="16">
        <f t="shared" si="25"/>
        <v>0</v>
      </c>
      <c r="V23" s="16">
        <f t="shared" si="25"/>
        <v>0</v>
      </c>
      <c r="W23" s="16">
        <f t="shared" si="25"/>
        <v>0</v>
      </c>
      <c r="X23" s="16">
        <f t="shared" si="25"/>
        <v>0</v>
      </c>
      <c r="Y23" s="16">
        <f t="shared" si="25"/>
        <v>0</v>
      </c>
      <c r="Z23" s="16">
        <f t="shared" si="25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9"/>
        <v>0</v>
      </c>
      <c r="AP27" s="16">
        <f t="shared" si="2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6600</v>
      </c>
      <c r="J28" s="11">
        <f t="shared" ref="J28:Z28" si="27">I28</f>
        <v>6600</v>
      </c>
      <c r="K28" s="11">
        <f t="shared" si="27"/>
        <v>6600</v>
      </c>
      <c r="L28" s="11">
        <v>7000</v>
      </c>
      <c r="M28" s="11">
        <v>7000</v>
      </c>
      <c r="N28" s="11">
        <f t="shared" si="27"/>
        <v>7000</v>
      </c>
      <c r="O28" s="11">
        <f t="shared" si="27"/>
        <v>7000</v>
      </c>
      <c r="P28" s="11">
        <f t="shared" si="27"/>
        <v>7000</v>
      </c>
      <c r="Q28" s="11">
        <f t="shared" si="27"/>
        <v>7000</v>
      </c>
      <c r="R28" s="11">
        <f t="shared" si="27"/>
        <v>7000</v>
      </c>
      <c r="S28" s="11">
        <f t="shared" si="27"/>
        <v>7000</v>
      </c>
      <c r="T28" s="11">
        <f t="shared" si="27"/>
        <v>7000</v>
      </c>
      <c r="U28" s="11">
        <f t="shared" si="27"/>
        <v>7000</v>
      </c>
      <c r="V28" s="11">
        <f t="shared" si="27"/>
        <v>7000</v>
      </c>
      <c r="W28" s="11">
        <f t="shared" si="27"/>
        <v>7000</v>
      </c>
      <c r="X28" s="11">
        <f t="shared" si="27"/>
        <v>7000</v>
      </c>
      <c r="Y28" s="11">
        <f t="shared" si="27"/>
        <v>7000</v>
      </c>
      <c r="Z28" s="11">
        <f t="shared" si="27"/>
        <v>7000</v>
      </c>
      <c r="AA28" s="11">
        <v>7000</v>
      </c>
      <c r="AB28" s="11">
        <f t="shared" ref="AB28:AL28" si="28">AA28</f>
        <v>7000</v>
      </c>
      <c r="AC28" s="11">
        <f t="shared" si="28"/>
        <v>7000</v>
      </c>
      <c r="AD28" s="11">
        <f t="shared" si="28"/>
        <v>7000</v>
      </c>
      <c r="AE28" s="11">
        <f t="shared" si="28"/>
        <v>7000</v>
      </c>
      <c r="AF28" s="11">
        <f t="shared" si="28"/>
        <v>7000</v>
      </c>
      <c r="AG28" s="11">
        <f t="shared" si="28"/>
        <v>7000</v>
      </c>
      <c r="AH28" s="11">
        <f t="shared" si="28"/>
        <v>7000</v>
      </c>
      <c r="AI28" s="11">
        <f t="shared" si="28"/>
        <v>7000</v>
      </c>
      <c r="AJ28" s="11">
        <f t="shared" si="28"/>
        <v>7000</v>
      </c>
      <c r="AK28" s="11">
        <f t="shared" si="28"/>
        <v>7000</v>
      </c>
      <c r="AL28" s="11">
        <f t="shared" si="28"/>
        <v>7000</v>
      </c>
      <c r="AM28" s="11">
        <f>AL28</f>
        <v>7000</v>
      </c>
      <c r="AO28" s="16">
        <f t="shared" si="19"/>
        <v>215800</v>
      </c>
      <c r="AP28" s="16">
        <f t="shared" si="20"/>
        <v>620101.30000000005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L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>AL30</f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>AL31</f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33">I32</f>
        <v>5400</v>
      </c>
      <c r="K32" s="16">
        <f t="shared" si="33"/>
        <v>5400</v>
      </c>
      <c r="L32" s="16">
        <v>5000</v>
      </c>
      <c r="M32" s="16">
        <v>5000</v>
      </c>
      <c r="N32" s="16">
        <f t="shared" si="33"/>
        <v>5000</v>
      </c>
      <c r="O32" s="16">
        <f t="shared" si="33"/>
        <v>5000</v>
      </c>
      <c r="P32" s="16">
        <f t="shared" si="33"/>
        <v>5000</v>
      </c>
      <c r="Q32" s="16">
        <f t="shared" si="33"/>
        <v>5000</v>
      </c>
      <c r="R32" s="16">
        <f t="shared" si="33"/>
        <v>5000</v>
      </c>
      <c r="S32" s="16">
        <f t="shared" si="33"/>
        <v>5000</v>
      </c>
      <c r="T32" s="16">
        <f t="shared" si="33"/>
        <v>5000</v>
      </c>
      <c r="U32" s="16">
        <f t="shared" si="33"/>
        <v>5000</v>
      </c>
      <c r="V32" s="16">
        <f t="shared" si="33"/>
        <v>5000</v>
      </c>
      <c r="W32" s="16">
        <f t="shared" si="33"/>
        <v>5000</v>
      </c>
      <c r="X32" s="16">
        <f t="shared" si="33"/>
        <v>5000</v>
      </c>
      <c r="Y32" s="16">
        <f t="shared" si="33"/>
        <v>5000</v>
      </c>
      <c r="Z32" s="16">
        <f t="shared" si="33"/>
        <v>5000</v>
      </c>
      <c r="AA32" s="16">
        <f t="shared" si="33"/>
        <v>5000</v>
      </c>
      <c r="AB32" s="16">
        <f>AA32</f>
        <v>5000</v>
      </c>
      <c r="AC32" s="16">
        <f t="shared" si="32"/>
        <v>5000</v>
      </c>
      <c r="AD32" s="16">
        <f t="shared" si="32"/>
        <v>5000</v>
      </c>
      <c r="AE32" s="16">
        <f t="shared" si="32"/>
        <v>5000</v>
      </c>
      <c r="AF32" s="16">
        <f t="shared" si="32"/>
        <v>5000</v>
      </c>
      <c r="AG32" s="16">
        <f t="shared" si="32"/>
        <v>5000</v>
      </c>
      <c r="AH32" s="16">
        <f t="shared" si="30"/>
        <v>5000</v>
      </c>
      <c r="AI32" s="16">
        <f t="shared" si="30"/>
        <v>5000</v>
      </c>
      <c r="AJ32" s="16">
        <f t="shared" si="30"/>
        <v>5000</v>
      </c>
      <c r="AK32" s="16">
        <f t="shared" si="30"/>
        <v>5000</v>
      </c>
      <c r="AL32" s="16">
        <f t="shared" si="30"/>
        <v>5000</v>
      </c>
      <c r="AM32" s="16">
        <f>AL32</f>
        <v>5000</v>
      </c>
      <c r="AO32" s="16">
        <f t="shared" si="19"/>
        <v>156200</v>
      </c>
      <c r="AP32" s="16">
        <f t="shared" si="20"/>
        <v>448840.7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>AA33</f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>AL33</f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172850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172850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Z53" si="37">I20-I84</f>
        <v>13000</v>
      </c>
      <c r="J53" s="103">
        <f t="shared" si="37"/>
        <v>13000</v>
      </c>
      <c r="K53" s="103">
        <f t="shared" si="37"/>
        <v>13000</v>
      </c>
      <c r="L53" s="103">
        <f t="shared" si="37"/>
        <v>13000</v>
      </c>
      <c r="M53" s="103">
        <f t="shared" si="37"/>
        <v>13000</v>
      </c>
      <c r="N53" s="103">
        <f t="shared" si="37"/>
        <v>13000</v>
      </c>
      <c r="O53" s="103">
        <f t="shared" si="37"/>
        <v>13000</v>
      </c>
      <c r="P53" s="103">
        <f t="shared" si="37"/>
        <v>13000</v>
      </c>
      <c r="Q53" s="103">
        <f t="shared" si="37"/>
        <v>13000</v>
      </c>
      <c r="R53" s="103">
        <f t="shared" si="37"/>
        <v>13000</v>
      </c>
      <c r="S53" s="103">
        <f t="shared" si="37"/>
        <v>13000</v>
      </c>
      <c r="T53" s="103">
        <f t="shared" si="37"/>
        <v>13000</v>
      </c>
      <c r="U53" s="103">
        <f t="shared" si="37"/>
        <v>13000</v>
      </c>
      <c r="V53" s="103">
        <f t="shared" si="37"/>
        <v>13000</v>
      </c>
      <c r="W53" s="103">
        <f t="shared" si="37"/>
        <v>13000</v>
      </c>
      <c r="X53" s="103">
        <f t="shared" si="37"/>
        <v>13000</v>
      </c>
      <c r="Y53" s="103">
        <f t="shared" si="37"/>
        <v>13000</v>
      </c>
      <c r="Z53" s="103">
        <f t="shared" si="37"/>
        <v>13000</v>
      </c>
      <c r="AA53" s="103">
        <v>13000</v>
      </c>
      <c r="AB53" s="103">
        <v>13000</v>
      </c>
      <c r="AC53" s="103">
        <v>13000</v>
      </c>
      <c r="AD53" s="103">
        <v>13000</v>
      </c>
      <c r="AE53" s="103">
        <v>13000</v>
      </c>
      <c r="AF53" s="103">
        <v>13000</v>
      </c>
      <c r="AG53" s="103">
        <v>13000</v>
      </c>
      <c r="AH53" s="103">
        <v>13000</v>
      </c>
      <c r="AI53" s="103">
        <v>13000</v>
      </c>
      <c r="AJ53" s="103">
        <v>13000</v>
      </c>
      <c r="AK53" s="103">
        <v>13000</v>
      </c>
      <c r="AL53" s="103">
        <v>13000</v>
      </c>
      <c r="AM53" s="103">
        <f>AM20-AM84</f>
        <v>13000</v>
      </c>
      <c r="AO53" s="106">
        <f t="shared" ref="AO53:AO66" si="38">SUM(I53:AL53)-AQ53</f>
        <v>385970</v>
      </c>
      <c r="AP53" s="107">
        <f t="shared" ref="AP53:AP68" si="39">AO53*E53</f>
        <v>38597</v>
      </c>
      <c r="AQ53" s="106">
        <f t="shared" ref="AQ53:AQ67" si="40">SUM(I53:AM53)*F53</f>
        <v>4030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ref="AA54:AJ54" si="42">AA21-AA85</f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43">I11+I28-I86</f>
        <v>11600</v>
      </c>
      <c r="J55" s="103">
        <f t="shared" si="43"/>
        <v>11600</v>
      </c>
      <c r="K55" s="103">
        <f t="shared" si="43"/>
        <v>11600</v>
      </c>
      <c r="L55" s="103">
        <f>L11+L28-L86-L107</f>
        <v>7000</v>
      </c>
      <c r="M55" s="103">
        <f t="shared" ref="M55:AA55" si="44">M11+M28-M86-M107</f>
        <v>7000</v>
      </c>
      <c r="N55" s="103">
        <f t="shared" si="44"/>
        <v>7000</v>
      </c>
      <c r="O55" s="103">
        <f t="shared" si="44"/>
        <v>7000</v>
      </c>
      <c r="P55" s="103">
        <f t="shared" si="44"/>
        <v>7000</v>
      </c>
      <c r="Q55" s="103">
        <f t="shared" si="44"/>
        <v>7000</v>
      </c>
      <c r="R55" s="103">
        <f t="shared" si="44"/>
        <v>7000</v>
      </c>
      <c r="S55" s="103">
        <f t="shared" si="44"/>
        <v>7000</v>
      </c>
      <c r="T55" s="103">
        <f t="shared" si="44"/>
        <v>7000</v>
      </c>
      <c r="U55" s="103">
        <f t="shared" si="44"/>
        <v>7000</v>
      </c>
      <c r="V55" s="103">
        <f t="shared" si="44"/>
        <v>7000</v>
      </c>
      <c r="W55" s="103">
        <f t="shared" si="44"/>
        <v>12000</v>
      </c>
      <c r="X55" s="103">
        <f t="shared" si="44"/>
        <v>12000</v>
      </c>
      <c r="Y55" s="103">
        <f t="shared" si="44"/>
        <v>12000</v>
      </c>
      <c r="Z55" s="103">
        <f t="shared" si="44"/>
        <v>12000</v>
      </c>
      <c r="AA55" s="103">
        <f t="shared" si="44"/>
        <v>12000</v>
      </c>
      <c r="AB55" s="103">
        <f t="shared" si="43"/>
        <v>12000</v>
      </c>
      <c r="AC55" s="103">
        <f t="shared" si="43"/>
        <v>12000</v>
      </c>
      <c r="AD55" s="103">
        <f t="shared" si="43"/>
        <v>12000</v>
      </c>
      <c r="AE55" s="103">
        <f t="shared" si="43"/>
        <v>12000</v>
      </c>
      <c r="AF55" s="103">
        <f t="shared" si="43"/>
        <v>12000</v>
      </c>
      <c r="AG55" s="103">
        <f t="shared" si="43"/>
        <v>12000</v>
      </c>
      <c r="AH55" s="103">
        <f t="shared" si="43"/>
        <v>12000</v>
      </c>
      <c r="AI55" s="103">
        <f t="shared" si="43"/>
        <v>12000</v>
      </c>
      <c r="AJ55" s="103">
        <f t="shared" si="43"/>
        <v>12000</v>
      </c>
      <c r="AK55" s="103">
        <f t="shared" si="43"/>
        <v>12000</v>
      </c>
      <c r="AL55" s="103">
        <f t="shared" si="43"/>
        <v>12000</v>
      </c>
      <c r="AM55" s="103">
        <f t="shared" si="43"/>
        <v>12000</v>
      </c>
      <c r="AO55" s="106">
        <f t="shared" si="38"/>
        <v>300642</v>
      </c>
      <c r="AP55" s="107">
        <f t="shared" si="39"/>
        <v>30064.2</v>
      </c>
      <c r="AQ55" s="106">
        <f t="shared" si="40"/>
        <v>3158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5">P23-P87</f>
        <v>0</v>
      </c>
      <c r="Q56" s="103">
        <f t="shared" si="45"/>
        <v>0</v>
      </c>
      <c r="R56" s="103">
        <f t="shared" si="45"/>
        <v>0</v>
      </c>
      <c r="S56" s="103">
        <f t="shared" si="45"/>
        <v>0</v>
      </c>
      <c r="T56" s="103">
        <f t="shared" si="45"/>
        <v>0</v>
      </c>
      <c r="U56" s="103">
        <f t="shared" si="45"/>
        <v>0</v>
      </c>
      <c r="V56" s="103">
        <f t="shared" si="45"/>
        <v>0</v>
      </c>
      <c r="W56" s="103">
        <f t="shared" si="45"/>
        <v>0</v>
      </c>
      <c r="X56" s="103">
        <f t="shared" si="45"/>
        <v>0</v>
      </c>
      <c r="Y56" s="103">
        <f t="shared" si="45"/>
        <v>0</v>
      </c>
      <c r="Z56" s="103">
        <f t="shared" si="45"/>
        <v>0</v>
      </c>
      <c r="AA56" s="103">
        <f t="shared" si="45"/>
        <v>0</v>
      </c>
      <c r="AB56" s="103">
        <f t="shared" si="45"/>
        <v>0</v>
      </c>
      <c r="AC56" s="103">
        <f t="shared" si="45"/>
        <v>0</v>
      </c>
      <c r="AD56" s="103">
        <f t="shared" si="45"/>
        <v>0</v>
      </c>
      <c r="AE56" s="103">
        <f t="shared" si="45"/>
        <v>0</v>
      </c>
      <c r="AF56" s="103">
        <f t="shared" si="45"/>
        <v>0</v>
      </c>
      <c r="AG56" s="103">
        <f t="shared" si="45"/>
        <v>0</v>
      </c>
      <c r="AH56" s="103">
        <f t="shared" si="45"/>
        <v>0</v>
      </c>
      <c r="AI56" s="103">
        <f t="shared" si="45"/>
        <v>0</v>
      </c>
      <c r="AJ56" s="103">
        <f t="shared" si="45"/>
        <v>0</v>
      </c>
      <c r="AK56" s="103">
        <f t="shared" si="45"/>
        <v>0</v>
      </c>
      <c r="AL56" s="103">
        <f t="shared" si="45"/>
        <v>0</v>
      </c>
      <c r="AM56" s="103">
        <f t="shared" si="45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6">I10-I88</f>
        <v>0</v>
      </c>
      <c r="J57" s="103">
        <f t="shared" si="46"/>
        <v>0</v>
      </c>
      <c r="K57" s="103">
        <f t="shared" si="46"/>
        <v>0</v>
      </c>
      <c r="L57" s="103">
        <f t="shared" si="46"/>
        <v>0</v>
      </c>
      <c r="M57" s="103">
        <f t="shared" si="46"/>
        <v>0</v>
      </c>
      <c r="N57" s="103">
        <f t="shared" si="46"/>
        <v>0</v>
      </c>
      <c r="O57" s="103">
        <f t="shared" si="46"/>
        <v>0</v>
      </c>
      <c r="P57" s="103">
        <f t="shared" si="46"/>
        <v>0</v>
      </c>
      <c r="Q57" s="103">
        <f t="shared" si="46"/>
        <v>0</v>
      </c>
      <c r="R57" s="103">
        <f t="shared" si="46"/>
        <v>0</v>
      </c>
      <c r="S57" s="103">
        <f t="shared" si="46"/>
        <v>0</v>
      </c>
      <c r="T57" s="103">
        <f t="shared" si="46"/>
        <v>0</v>
      </c>
      <c r="U57" s="103">
        <f t="shared" si="46"/>
        <v>0</v>
      </c>
      <c r="V57" s="103">
        <f t="shared" si="46"/>
        <v>0</v>
      </c>
      <c r="W57" s="103">
        <f t="shared" si="46"/>
        <v>0</v>
      </c>
      <c r="X57" s="103">
        <f t="shared" si="46"/>
        <v>0</v>
      </c>
      <c r="Y57" s="103">
        <f t="shared" si="46"/>
        <v>0</v>
      </c>
      <c r="Z57" s="103">
        <f t="shared" si="46"/>
        <v>0</v>
      </c>
      <c r="AA57" s="103">
        <f t="shared" si="46"/>
        <v>0</v>
      </c>
      <c r="AB57" s="103">
        <f t="shared" si="46"/>
        <v>0</v>
      </c>
      <c r="AC57" s="103">
        <f t="shared" si="46"/>
        <v>0</v>
      </c>
      <c r="AD57" s="103">
        <f t="shared" si="46"/>
        <v>0</v>
      </c>
      <c r="AE57" s="103">
        <f t="shared" si="46"/>
        <v>0</v>
      </c>
      <c r="AF57" s="103">
        <f t="shared" si="46"/>
        <v>0</v>
      </c>
      <c r="AG57" s="103">
        <f t="shared" si="46"/>
        <v>0</v>
      </c>
      <c r="AH57" s="103">
        <f t="shared" si="46"/>
        <v>0</v>
      </c>
      <c r="AI57" s="103">
        <f t="shared" si="46"/>
        <v>0</v>
      </c>
      <c r="AJ57" s="103">
        <f t="shared" si="46"/>
        <v>0</v>
      </c>
      <c r="AK57" s="103">
        <f t="shared" si="46"/>
        <v>0</v>
      </c>
      <c r="AL57" s="103">
        <f t="shared" si="46"/>
        <v>0</v>
      </c>
      <c r="AM57" s="103">
        <f t="shared" si="46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>I12+I24-I90</f>
        <v>15000</v>
      </c>
      <c r="J59" s="103">
        <f>J12+J24-J90</f>
        <v>15000</v>
      </c>
      <c r="K59" s="103">
        <f>K12+K24-K90</f>
        <v>15000</v>
      </c>
      <c r="L59" s="103">
        <f>L12+L24-L90-L117</f>
        <v>0</v>
      </c>
      <c r="M59" s="103">
        <f t="shared" ref="M59:AH59" si="47">M12+M24-M90-M117</f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>T12+T24-T90-T117</f>
        <v>0</v>
      </c>
      <c r="U59" s="103">
        <f t="shared" si="47"/>
        <v>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10000</v>
      </c>
      <c r="Z59" s="103">
        <f t="shared" si="47"/>
        <v>10000</v>
      </c>
      <c r="AA59" s="103">
        <f>AA12+AA24-AA90-AA117</f>
        <v>10000</v>
      </c>
      <c r="AB59" s="103">
        <f t="shared" si="47"/>
        <v>10000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>AI12+AI24-AI90-AI117</f>
        <v>10000</v>
      </c>
      <c r="AJ59" s="103">
        <f>AJ12+AJ24-AJ90-AJ117</f>
        <v>10000</v>
      </c>
      <c r="AK59" s="103">
        <f>AK12+AK24-AK90-AK117</f>
        <v>10000</v>
      </c>
      <c r="AL59" s="103">
        <f>AL12+AL24-AL90-AL117</f>
        <v>10000</v>
      </c>
      <c r="AM59" s="103">
        <f>AM12+AM24-AM90-AM117</f>
        <v>10000</v>
      </c>
      <c r="AO59" s="106">
        <f t="shared" si="38"/>
        <v>207800</v>
      </c>
      <c r="AP59" s="107">
        <f t="shared" si="39"/>
        <v>20780</v>
      </c>
      <c r="AQ59" s="106">
        <f t="shared" si="40"/>
        <v>2200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Z60" si="48">I13+I25-I91</f>
        <v>0</v>
      </c>
      <c r="J60" s="103">
        <f t="shared" si="48"/>
        <v>0</v>
      </c>
      <c r="K60" s="103">
        <f t="shared" si="48"/>
        <v>0</v>
      </c>
      <c r="L60" s="103">
        <f t="shared" si="48"/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ref="AA60:AI60" si="49">AA13+AA25-AA91</f>
        <v>0</v>
      </c>
      <c r="AB60" s="103">
        <f t="shared" si="49"/>
        <v>0</v>
      </c>
      <c r="AC60" s="103">
        <f t="shared" si="49"/>
        <v>0</v>
      </c>
      <c r="AD60" s="103">
        <f t="shared" si="49"/>
        <v>0</v>
      </c>
      <c r="AE60" s="103">
        <f t="shared" si="49"/>
        <v>0</v>
      </c>
      <c r="AF60" s="103">
        <f t="shared" si="49"/>
        <v>0</v>
      </c>
      <c r="AG60" s="103">
        <f t="shared" si="49"/>
        <v>0</v>
      </c>
      <c r="AH60" s="103">
        <f t="shared" si="49"/>
        <v>0</v>
      </c>
      <c r="AI60" s="103">
        <f t="shared" si="49"/>
        <v>0</v>
      </c>
      <c r="AJ60" s="103">
        <f t="shared" ref="AJ60:AM61" si="50">AJ13+AJ25-AJ91</f>
        <v>0</v>
      </c>
      <c r="AK60" s="103">
        <f t="shared" si="50"/>
        <v>0</v>
      </c>
      <c r="AL60" s="103">
        <f t="shared" si="50"/>
        <v>0</v>
      </c>
      <c r="AM60" s="103">
        <f t="shared" si="50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Z61" si="51">I14+I26-I92</f>
        <v>0</v>
      </c>
      <c r="J61" s="103">
        <f t="shared" si="51"/>
        <v>0</v>
      </c>
      <c r="K61" s="103">
        <f t="shared" si="51"/>
        <v>0</v>
      </c>
      <c r="L61" s="103">
        <f t="shared" si="51"/>
        <v>0</v>
      </c>
      <c r="M61" s="103">
        <f t="shared" si="51"/>
        <v>0</v>
      </c>
      <c r="N61" s="103">
        <f t="shared" si="51"/>
        <v>0</v>
      </c>
      <c r="O61" s="103">
        <f t="shared" si="51"/>
        <v>0</v>
      </c>
      <c r="P61" s="103">
        <f t="shared" si="51"/>
        <v>0</v>
      </c>
      <c r="Q61" s="103">
        <f t="shared" si="51"/>
        <v>0</v>
      </c>
      <c r="R61" s="103">
        <f t="shared" si="51"/>
        <v>0</v>
      </c>
      <c r="S61" s="103">
        <f t="shared" si="51"/>
        <v>0</v>
      </c>
      <c r="T61" s="103">
        <f t="shared" si="51"/>
        <v>0</v>
      </c>
      <c r="U61" s="103">
        <f t="shared" si="51"/>
        <v>0</v>
      </c>
      <c r="V61" s="103">
        <f t="shared" si="51"/>
        <v>0</v>
      </c>
      <c r="W61" s="103">
        <f t="shared" si="51"/>
        <v>0</v>
      </c>
      <c r="X61" s="103">
        <f t="shared" si="51"/>
        <v>0</v>
      </c>
      <c r="Y61" s="103">
        <f t="shared" si="51"/>
        <v>0</v>
      </c>
      <c r="Z61" s="103">
        <f t="shared" si="51"/>
        <v>0</v>
      </c>
      <c r="AA61" s="103">
        <f t="shared" ref="AA61:AI61" si="52">AA14+AA26-AA92</f>
        <v>0</v>
      </c>
      <c r="AB61" s="103">
        <f t="shared" si="52"/>
        <v>0</v>
      </c>
      <c r="AC61" s="103">
        <f t="shared" si="52"/>
        <v>0</v>
      </c>
      <c r="AD61" s="103">
        <f t="shared" si="52"/>
        <v>0</v>
      </c>
      <c r="AE61" s="103">
        <f t="shared" si="52"/>
        <v>0</v>
      </c>
      <c r="AF61" s="103">
        <f t="shared" si="52"/>
        <v>0</v>
      </c>
      <c r="AG61" s="103">
        <f t="shared" si="52"/>
        <v>0</v>
      </c>
      <c r="AH61" s="103">
        <f t="shared" si="52"/>
        <v>0</v>
      </c>
      <c r="AI61" s="103">
        <f t="shared" si="52"/>
        <v>0</v>
      </c>
      <c r="AJ61" s="103">
        <f t="shared" si="50"/>
        <v>0</v>
      </c>
      <c r="AK61" s="103">
        <f t="shared" si="50"/>
        <v>0</v>
      </c>
      <c r="AL61" s="103">
        <f t="shared" si="50"/>
        <v>0</v>
      </c>
      <c r="AM61" s="103">
        <f t="shared" si="50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53">K16</f>
        <v>0</v>
      </c>
      <c r="L62" s="103">
        <f t="shared" si="53"/>
        <v>0</v>
      </c>
      <c r="M62" s="103">
        <f t="shared" si="53"/>
        <v>0</v>
      </c>
      <c r="N62" s="103">
        <f t="shared" si="53"/>
        <v>0</v>
      </c>
      <c r="O62" s="103">
        <f t="shared" si="53"/>
        <v>0</v>
      </c>
      <c r="P62" s="103">
        <f t="shared" si="53"/>
        <v>0</v>
      </c>
      <c r="Q62" s="103">
        <f t="shared" si="53"/>
        <v>0</v>
      </c>
      <c r="R62" s="103">
        <f t="shared" si="53"/>
        <v>0</v>
      </c>
      <c r="S62" s="103">
        <f t="shared" si="53"/>
        <v>0</v>
      </c>
      <c r="T62" s="103">
        <f t="shared" si="53"/>
        <v>0</v>
      </c>
      <c r="U62" s="103">
        <f t="shared" si="53"/>
        <v>0</v>
      </c>
      <c r="V62" s="103">
        <f t="shared" si="53"/>
        <v>0</v>
      </c>
      <c r="W62" s="103">
        <f t="shared" si="53"/>
        <v>0</v>
      </c>
      <c r="X62" s="103">
        <f t="shared" si="53"/>
        <v>0</v>
      </c>
      <c r="Y62" s="103">
        <f t="shared" si="53"/>
        <v>0</v>
      </c>
      <c r="Z62" s="103">
        <f t="shared" si="53"/>
        <v>0</v>
      </c>
      <c r="AA62" s="103">
        <f t="shared" si="53"/>
        <v>0</v>
      </c>
      <c r="AB62" s="103">
        <f t="shared" si="53"/>
        <v>0</v>
      </c>
      <c r="AC62" s="103">
        <f t="shared" si="53"/>
        <v>0</v>
      </c>
      <c r="AD62" s="103">
        <f t="shared" si="53"/>
        <v>0</v>
      </c>
      <c r="AE62" s="103">
        <f t="shared" si="53"/>
        <v>0</v>
      </c>
      <c r="AF62" s="103">
        <f t="shared" si="53"/>
        <v>0</v>
      </c>
      <c r="AG62" s="103">
        <f t="shared" si="53"/>
        <v>0</v>
      </c>
      <c r="AH62" s="103">
        <f t="shared" si="53"/>
        <v>0</v>
      </c>
      <c r="AI62" s="103">
        <f t="shared" si="53"/>
        <v>0</v>
      </c>
      <c r="AJ62" s="103">
        <f t="shared" si="53"/>
        <v>0</v>
      </c>
      <c r="AK62" s="103">
        <f t="shared" si="53"/>
        <v>0</v>
      </c>
      <c r="AL62" s="103">
        <f t="shared" si="53"/>
        <v>0</v>
      </c>
      <c r="AM62" s="103">
        <f t="shared" si="53"/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4">I29-I94</f>
        <v>0</v>
      </c>
      <c r="J63" s="103">
        <f t="shared" si="54"/>
        <v>0</v>
      </c>
      <c r="K63" s="103">
        <f t="shared" si="54"/>
        <v>0</v>
      </c>
      <c r="L63" s="103">
        <f t="shared" si="54"/>
        <v>0</v>
      </c>
      <c r="M63" s="103">
        <f t="shared" si="54"/>
        <v>0</v>
      </c>
      <c r="N63" s="103">
        <f t="shared" si="54"/>
        <v>0</v>
      </c>
      <c r="O63" s="103">
        <f t="shared" si="54"/>
        <v>0</v>
      </c>
      <c r="P63" s="103">
        <f t="shared" si="54"/>
        <v>0</v>
      </c>
      <c r="Q63" s="103">
        <f t="shared" si="54"/>
        <v>0</v>
      </c>
      <c r="R63" s="103">
        <f t="shared" si="54"/>
        <v>0</v>
      </c>
      <c r="S63" s="103">
        <f t="shared" si="54"/>
        <v>0</v>
      </c>
      <c r="T63" s="103">
        <f t="shared" si="54"/>
        <v>0</v>
      </c>
      <c r="U63" s="103">
        <f t="shared" si="54"/>
        <v>0</v>
      </c>
      <c r="V63" s="103">
        <f t="shared" si="54"/>
        <v>0</v>
      </c>
      <c r="W63" s="103">
        <f t="shared" si="54"/>
        <v>0</v>
      </c>
      <c r="X63" s="103">
        <f t="shared" si="54"/>
        <v>0</v>
      </c>
      <c r="Y63" s="103">
        <f t="shared" si="54"/>
        <v>0</v>
      </c>
      <c r="Z63" s="103">
        <f t="shared" si="54"/>
        <v>0</v>
      </c>
      <c r="AA63" s="103">
        <f t="shared" si="54"/>
        <v>0</v>
      </c>
      <c r="AB63" s="103">
        <f t="shared" si="54"/>
        <v>0</v>
      </c>
      <c r="AC63" s="103">
        <f t="shared" si="54"/>
        <v>0</v>
      </c>
      <c r="AD63" s="103">
        <f t="shared" si="54"/>
        <v>0</v>
      </c>
      <c r="AE63" s="103">
        <f t="shared" si="54"/>
        <v>0</v>
      </c>
      <c r="AF63" s="103">
        <f t="shared" si="54"/>
        <v>0</v>
      </c>
      <c r="AG63" s="103">
        <f t="shared" si="54"/>
        <v>0</v>
      </c>
      <c r="AH63" s="103">
        <f t="shared" si="54"/>
        <v>0</v>
      </c>
      <c r="AI63" s="103">
        <f t="shared" si="54"/>
        <v>0</v>
      </c>
      <c r="AJ63" s="103">
        <f t="shared" si="54"/>
        <v>0</v>
      </c>
      <c r="AK63" s="103">
        <f t="shared" si="54"/>
        <v>0</v>
      </c>
      <c r="AL63" s="103">
        <f t="shared" si="54"/>
        <v>0</v>
      </c>
      <c r="AM63" s="103">
        <f t="shared" si="54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5">I30-I95</f>
        <v>0</v>
      </c>
      <c r="J64" s="103">
        <f t="shared" si="55"/>
        <v>0</v>
      </c>
      <c r="K64" s="103">
        <f t="shared" si="55"/>
        <v>0</v>
      </c>
      <c r="L64" s="103">
        <f t="shared" si="55"/>
        <v>0</v>
      </c>
      <c r="M64" s="103">
        <f t="shared" si="55"/>
        <v>0</v>
      </c>
      <c r="N64" s="103">
        <f t="shared" si="55"/>
        <v>0</v>
      </c>
      <c r="O64" s="103">
        <f t="shared" si="55"/>
        <v>0</v>
      </c>
      <c r="P64" s="103">
        <f t="shared" si="55"/>
        <v>0</v>
      </c>
      <c r="Q64" s="103">
        <f t="shared" si="55"/>
        <v>0</v>
      </c>
      <c r="R64" s="103">
        <f t="shared" si="55"/>
        <v>0</v>
      </c>
      <c r="S64" s="103">
        <f t="shared" si="55"/>
        <v>0</v>
      </c>
      <c r="T64" s="103">
        <f t="shared" si="55"/>
        <v>0</v>
      </c>
      <c r="U64" s="103">
        <f t="shared" si="55"/>
        <v>0</v>
      </c>
      <c r="V64" s="103">
        <f t="shared" si="55"/>
        <v>0</v>
      </c>
      <c r="W64" s="103">
        <f t="shared" si="55"/>
        <v>0</v>
      </c>
      <c r="X64" s="103">
        <f t="shared" si="55"/>
        <v>0</v>
      </c>
      <c r="Y64" s="103">
        <f t="shared" si="55"/>
        <v>0</v>
      </c>
      <c r="Z64" s="103">
        <f t="shared" si="55"/>
        <v>0</v>
      </c>
      <c r="AA64" s="103">
        <f t="shared" si="55"/>
        <v>0</v>
      </c>
      <c r="AB64" s="103">
        <f t="shared" si="55"/>
        <v>0</v>
      </c>
      <c r="AC64" s="103">
        <f t="shared" si="55"/>
        <v>0</v>
      </c>
      <c r="AD64" s="103">
        <f t="shared" si="55"/>
        <v>0</v>
      </c>
      <c r="AE64" s="103">
        <f t="shared" si="55"/>
        <v>0</v>
      </c>
      <c r="AF64" s="103">
        <f t="shared" si="55"/>
        <v>0</v>
      </c>
      <c r="AG64" s="103">
        <f t="shared" si="55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6">I15+I31-I96</f>
        <v>0</v>
      </c>
      <c r="J65" s="103">
        <f t="shared" si="56"/>
        <v>0</v>
      </c>
      <c r="K65" s="103">
        <f t="shared" si="56"/>
        <v>0</v>
      </c>
      <c r="L65" s="103">
        <f t="shared" si="56"/>
        <v>0</v>
      </c>
      <c r="M65" s="103">
        <f t="shared" si="56"/>
        <v>0</v>
      </c>
      <c r="N65" s="103">
        <f t="shared" si="56"/>
        <v>0</v>
      </c>
      <c r="O65" s="103">
        <f t="shared" si="56"/>
        <v>0</v>
      </c>
      <c r="P65" s="103">
        <f t="shared" si="56"/>
        <v>0</v>
      </c>
      <c r="Q65" s="103">
        <f t="shared" si="56"/>
        <v>0</v>
      </c>
      <c r="R65" s="103">
        <f t="shared" si="56"/>
        <v>0</v>
      </c>
      <c r="S65" s="103">
        <f t="shared" si="56"/>
        <v>0</v>
      </c>
      <c r="T65" s="103">
        <f t="shared" si="56"/>
        <v>0</v>
      </c>
      <c r="U65" s="103">
        <f t="shared" si="56"/>
        <v>0</v>
      </c>
      <c r="V65" s="103">
        <f t="shared" si="56"/>
        <v>0</v>
      </c>
      <c r="W65" s="103">
        <f t="shared" si="56"/>
        <v>0</v>
      </c>
      <c r="X65" s="103">
        <f t="shared" si="56"/>
        <v>0</v>
      </c>
      <c r="Y65" s="103">
        <f t="shared" si="56"/>
        <v>0</v>
      </c>
      <c r="Z65" s="103">
        <f t="shared" si="56"/>
        <v>0</v>
      </c>
      <c r="AA65" s="103">
        <f t="shared" si="56"/>
        <v>0</v>
      </c>
      <c r="AB65" s="103">
        <f t="shared" si="56"/>
        <v>0</v>
      </c>
      <c r="AC65" s="103">
        <f t="shared" si="56"/>
        <v>0</v>
      </c>
      <c r="AD65" s="103">
        <f t="shared" si="56"/>
        <v>0</v>
      </c>
      <c r="AE65" s="103">
        <f t="shared" si="56"/>
        <v>0</v>
      </c>
      <c r="AF65" s="103">
        <f t="shared" si="56"/>
        <v>0</v>
      </c>
      <c r="AG65" s="103">
        <f t="shared" si="56"/>
        <v>0</v>
      </c>
      <c r="AH65" s="103">
        <f t="shared" si="56"/>
        <v>0</v>
      </c>
      <c r="AI65" s="103">
        <f t="shared" si="56"/>
        <v>0</v>
      </c>
      <c r="AJ65" s="103">
        <f t="shared" si="56"/>
        <v>0</v>
      </c>
      <c r="AK65" s="103">
        <f t="shared" si="56"/>
        <v>0</v>
      </c>
      <c r="AL65" s="103">
        <f t="shared" si="56"/>
        <v>0</v>
      </c>
      <c r="AM65" s="103">
        <f t="shared" si="56"/>
        <v>0</v>
      </c>
      <c r="AO65" s="106">
        <f t="shared" si="38"/>
        <v>0</v>
      </c>
      <c r="AP65" s="107">
        <f t="shared" si="39"/>
        <v>0</v>
      </c>
      <c r="AQ65" s="106">
        <f t="shared" si="40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7">K32-K97</f>
        <v>5400</v>
      </c>
      <c r="L66" s="103">
        <f t="shared" si="57"/>
        <v>5000</v>
      </c>
      <c r="M66" s="103">
        <f t="shared" si="57"/>
        <v>5000</v>
      </c>
      <c r="N66" s="103">
        <f t="shared" si="57"/>
        <v>5000</v>
      </c>
      <c r="O66" s="103">
        <f t="shared" si="57"/>
        <v>5000</v>
      </c>
      <c r="P66" s="103">
        <f t="shared" si="57"/>
        <v>5000</v>
      </c>
      <c r="Q66" s="103">
        <f t="shared" si="57"/>
        <v>5000</v>
      </c>
      <c r="R66" s="103">
        <f t="shared" si="57"/>
        <v>5000</v>
      </c>
      <c r="S66" s="103">
        <f t="shared" si="57"/>
        <v>5000</v>
      </c>
      <c r="T66" s="103">
        <f t="shared" si="57"/>
        <v>5000</v>
      </c>
      <c r="U66" s="103">
        <f t="shared" si="57"/>
        <v>5000</v>
      </c>
      <c r="V66" s="103">
        <f t="shared" si="57"/>
        <v>5000</v>
      </c>
      <c r="W66" s="103">
        <f t="shared" si="57"/>
        <v>5000</v>
      </c>
      <c r="X66" s="103">
        <f t="shared" si="57"/>
        <v>5000</v>
      </c>
      <c r="Y66" s="103">
        <f t="shared" si="57"/>
        <v>5000</v>
      </c>
      <c r="Z66" s="103">
        <f t="shared" si="57"/>
        <v>5000</v>
      </c>
      <c r="AA66" s="103">
        <f t="shared" si="57"/>
        <v>5000</v>
      </c>
      <c r="AB66" s="103">
        <f t="shared" si="57"/>
        <v>5000</v>
      </c>
      <c r="AC66" s="103">
        <f t="shared" si="57"/>
        <v>5000</v>
      </c>
      <c r="AD66" s="103">
        <f t="shared" si="57"/>
        <v>5000</v>
      </c>
      <c r="AE66" s="103">
        <f t="shared" si="57"/>
        <v>5000</v>
      </c>
      <c r="AF66" s="103">
        <f t="shared" si="57"/>
        <v>5000</v>
      </c>
      <c r="AG66" s="103">
        <f t="shared" si="57"/>
        <v>5000</v>
      </c>
      <c r="AH66" s="103">
        <f t="shared" si="57"/>
        <v>5000</v>
      </c>
      <c r="AI66" s="103">
        <f t="shared" si="57"/>
        <v>5000</v>
      </c>
      <c r="AJ66" s="103">
        <f t="shared" si="57"/>
        <v>5000</v>
      </c>
      <c r="AK66" s="103">
        <f t="shared" si="57"/>
        <v>5000</v>
      </c>
      <c r="AL66" s="103">
        <f t="shared" si="57"/>
        <v>5000</v>
      </c>
      <c r="AM66" s="103">
        <f t="shared" si="57"/>
        <v>5000</v>
      </c>
      <c r="AO66" s="106">
        <f t="shared" si="38"/>
        <v>149638</v>
      </c>
      <c r="AP66" s="107">
        <f t="shared" si="39"/>
        <v>14963.800000000001</v>
      </c>
      <c r="AQ66" s="106">
        <f t="shared" si="40"/>
        <v>1562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Z67" si="58">K33-K98</f>
        <v>0</v>
      </c>
      <c r="L67" s="109">
        <f t="shared" si="58"/>
        <v>0</v>
      </c>
      <c r="M67" s="109">
        <f t="shared" si="58"/>
        <v>0</v>
      </c>
      <c r="N67" s="109">
        <f t="shared" si="58"/>
        <v>0</v>
      </c>
      <c r="O67" s="109">
        <f t="shared" si="58"/>
        <v>0</v>
      </c>
      <c r="P67" s="109">
        <f t="shared" si="58"/>
        <v>0</v>
      </c>
      <c r="Q67" s="109">
        <f t="shared" si="58"/>
        <v>0</v>
      </c>
      <c r="R67" s="109">
        <f t="shared" si="58"/>
        <v>0</v>
      </c>
      <c r="S67" s="109">
        <f t="shared" si="58"/>
        <v>0</v>
      </c>
      <c r="T67" s="109">
        <f t="shared" si="58"/>
        <v>0</v>
      </c>
      <c r="U67" s="109">
        <f t="shared" si="58"/>
        <v>0</v>
      </c>
      <c r="V67" s="109">
        <f t="shared" si="58"/>
        <v>0</v>
      </c>
      <c r="W67" s="109">
        <f t="shared" si="58"/>
        <v>0</v>
      </c>
      <c r="X67" s="109">
        <f t="shared" si="58"/>
        <v>0</v>
      </c>
      <c r="Y67" s="109">
        <f t="shared" si="58"/>
        <v>0</v>
      </c>
      <c r="Z67" s="109">
        <f t="shared" si="58"/>
        <v>0</v>
      </c>
      <c r="AA67" s="109">
        <f t="shared" ref="AA67:AI67" si="59">AA33-AA98</f>
        <v>0</v>
      </c>
      <c r="AB67" s="109">
        <f t="shared" si="59"/>
        <v>0</v>
      </c>
      <c r="AC67" s="109">
        <f t="shared" si="59"/>
        <v>0</v>
      </c>
      <c r="AD67" s="109">
        <f t="shared" si="59"/>
        <v>0</v>
      </c>
      <c r="AE67" s="109">
        <f t="shared" si="59"/>
        <v>0</v>
      </c>
      <c r="AF67" s="109">
        <f t="shared" si="59"/>
        <v>0</v>
      </c>
      <c r="AG67" s="109">
        <f t="shared" si="59"/>
        <v>0</v>
      </c>
      <c r="AH67" s="109">
        <f t="shared" si="59"/>
        <v>0</v>
      </c>
      <c r="AI67" s="109">
        <f t="shared" si="59"/>
        <v>0</v>
      </c>
      <c r="AJ67" s="109">
        <f>AJ33-AJ98</f>
        <v>0</v>
      </c>
      <c r="AK67" s="109">
        <f>AK33-AK98</f>
        <v>0</v>
      </c>
      <c r="AL67" s="109">
        <f>AL33-AL98</f>
        <v>0</v>
      </c>
      <c r="AM67" s="109">
        <f>AM33-AM98</f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60">SUM(I53:I67)</f>
        <v>45000</v>
      </c>
      <c r="J69" s="112">
        <f t="shared" si="60"/>
        <v>45000</v>
      </c>
      <c r="K69" s="112">
        <f t="shared" si="60"/>
        <v>45000</v>
      </c>
      <c r="L69" s="112">
        <f t="shared" si="60"/>
        <v>25000</v>
      </c>
      <c r="M69" s="112">
        <f t="shared" si="60"/>
        <v>25000</v>
      </c>
      <c r="N69" s="112">
        <f t="shared" si="60"/>
        <v>25000</v>
      </c>
      <c r="O69" s="112">
        <f t="shared" si="60"/>
        <v>25000</v>
      </c>
      <c r="P69" s="112">
        <f t="shared" si="60"/>
        <v>25000</v>
      </c>
      <c r="Q69" s="112">
        <f t="shared" si="60"/>
        <v>25000</v>
      </c>
      <c r="R69" s="112">
        <f t="shared" si="60"/>
        <v>25000</v>
      </c>
      <c r="S69" s="112">
        <f t="shared" si="60"/>
        <v>25000</v>
      </c>
      <c r="T69" s="112">
        <f t="shared" si="60"/>
        <v>25000</v>
      </c>
      <c r="U69" s="112">
        <f t="shared" si="60"/>
        <v>25000</v>
      </c>
      <c r="V69" s="112">
        <f t="shared" si="60"/>
        <v>30000</v>
      </c>
      <c r="W69" s="112">
        <f t="shared" si="60"/>
        <v>40000</v>
      </c>
      <c r="X69" s="112">
        <f t="shared" si="60"/>
        <v>40000</v>
      </c>
      <c r="Y69" s="112">
        <f t="shared" si="60"/>
        <v>40000</v>
      </c>
      <c r="Z69" s="112">
        <f t="shared" si="60"/>
        <v>40000</v>
      </c>
      <c r="AA69" s="112">
        <f t="shared" si="60"/>
        <v>40000</v>
      </c>
      <c r="AB69" s="112">
        <f t="shared" si="60"/>
        <v>40000</v>
      </c>
      <c r="AC69" s="112">
        <f t="shared" si="60"/>
        <v>40000</v>
      </c>
      <c r="AD69" s="112">
        <f t="shared" si="60"/>
        <v>40000</v>
      </c>
      <c r="AE69" s="112">
        <f t="shared" si="60"/>
        <v>40000</v>
      </c>
      <c r="AF69" s="112">
        <f t="shared" si="60"/>
        <v>40000</v>
      </c>
      <c r="AG69" s="112">
        <f t="shared" si="60"/>
        <v>40000</v>
      </c>
      <c r="AH69" s="112">
        <f t="shared" si="60"/>
        <v>40000</v>
      </c>
      <c r="AI69" s="112">
        <f t="shared" si="60"/>
        <v>40000</v>
      </c>
      <c r="AJ69" s="112">
        <f t="shared" si="60"/>
        <v>40000</v>
      </c>
      <c r="AK69" s="112">
        <f t="shared" si="60"/>
        <v>40000</v>
      </c>
      <c r="AL69" s="112">
        <f t="shared" si="60"/>
        <v>40000</v>
      </c>
      <c r="AM69" s="112">
        <f>SUM(AM53:AM68)</f>
        <v>40000</v>
      </c>
      <c r="AO69" s="112">
        <f>SUM(AO53:AO68)</f>
        <v>1044050</v>
      </c>
      <c r="AP69" s="113">
        <f>SUM(AP53:AP68)</f>
        <v>104405</v>
      </c>
      <c r="AQ69" s="112">
        <f>SUM(AQ53:AQ68)</f>
        <v>10950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61">I69-(I53*$F53+I54*$F54+I55*$F55+I56*$F56+I57*$F57+I59*$F59+I60*$F60+I61*$F61+I62*$F62+I63*$F63+I64*$F64+I65*$F65+I66*$F66+I67*$F67+I58*$F58)-I68*$F68-I99-I102-I106-I112-I116+I99</f>
        <v>44550</v>
      </c>
      <c r="J81" s="106">
        <f t="shared" si="61"/>
        <v>44550</v>
      </c>
      <c r="K81" s="106">
        <f t="shared" si="61"/>
        <v>44550</v>
      </c>
      <c r="L81" s="106">
        <f t="shared" si="61"/>
        <v>24750</v>
      </c>
      <c r="M81" s="106">
        <f t="shared" si="61"/>
        <v>24750</v>
      </c>
      <c r="N81" s="106">
        <f t="shared" si="61"/>
        <v>24750</v>
      </c>
      <c r="O81" s="106">
        <f t="shared" si="61"/>
        <v>24750</v>
      </c>
      <c r="P81" s="106">
        <f t="shared" si="61"/>
        <v>24750</v>
      </c>
      <c r="Q81" s="106">
        <f t="shared" si="61"/>
        <v>24750</v>
      </c>
      <c r="R81" s="106">
        <f t="shared" si="61"/>
        <v>24750</v>
      </c>
      <c r="S81" s="106">
        <f t="shared" si="61"/>
        <v>24750</v>
      </c>
      <c r="T81" s="106">
        <f t="shared" si="61"/>
        <v>24750</v>
      </c>
      <c r="U81" s="106">
        <f t="shared" si="61"/>
        <v>24750</v>
      </c>
      <c r="V81" s="106">
        <f t="shared" si="61"/>
        <v>29700</v>
      </c>
      <c r="W81" s="106">
        <f t="shared" si="61"/>
        <v>39600</v>
      </c>
      <c r="X81" s="106">
        <f t="shared" si="61"/>
        <v>39600</v>
      </c>
      <c r="Y81" s="106">
        <f t="shared" si="61"/>
        <v>39600</v>
      </c>
      <c r="Z81" s="106">
        <f t="shared" si="61"/>
        <v>39600</v>
      </c>
      <c r="AA81" s="106">
        <f t="shared" si="61"/>
        <v>39600</v>
      </c>
      <c r="AB81" s="106">
        <f t="shared" si="61"/>
        <v>39600</v>
      </c>
      <c r="AC81" s="106">
        <f t="shared" si="61"/>
        <v>39600</v>
      </c>
      <c r="AD81" s="106">
        <f t="shared" si="61"/>
        <v>39600</v>
      </c>
      <c r="AE81" s="106">
        <f t="shared" si="61"/>
        <v>39600</v>
      </c>
      <c r="AF81" s="106">
        <f t="shared" si="61"/>
        <v>39600</v>
      </c>
      <c r="AG81" s="106">
        <f t="shared" si="61"/>
        <v>39600</v>
      </c>
      <c r="AH81" s="106">
        <f t="shared" si="61"/>
        <v>39600</v>
      </c>
      <c r="AI81" s="106">
        <f t="shared" si="61"/>
        <v>39600</v>
      </c>
      <c r="AJ81" s="106">
        <f t="shared" si="61"/>
        <v>39600</v>
      </c>
      <c r="AK81" s="106">
        <f t="shared" si="61"/>
        <v>39600</v>
      </c>
      <c r="AL81" s="106">
        <f t="shared" si="61"/>
        <v>39600</v>
      </c>
      <c r="AM81" s="106">
        <f t="shared" si="61"/>
        <v>39600</v>
      </c>
      <c r="AO81" s="106">
        <f>SUM(I81:AN81)</f>
        <v>1084050</v>
      </c>
      <c r="AP81" s="107">
        <f>AP17+AP34+AP37+AP40+AP69+AP72+AP75-AP99-AP102-AP106-AP112-AP116</f>
        <v>3819987.5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62">K84</f>
        <v>0</v>
      </c>
      <c r="M84" s="11">
        <f t="shared" si="62"/>
        <v>0</v>
      </c>
      <c r="N84" s="11">
        <f t="shared" si="62"/>
        <v>0</v>
      </c>
      <c r="O84" s="11">
        <f t="shared" si="62"/>
        <v>0</v>
      </c>
      <c r="P84" s="11">
        <f t="shared" si="62"/>
        <v>0</v>
      </c>
      <c r="Q84" s="11">
        <f t="shared" si="62"/>
        <v>0</v>
      </c>
      <c r="R84" s="11">
        <f t="shared" si="62"/>
        <v>0</v>
      </c>
      <c r="S84" s="11">
        <f t="shared" si="62"/>
        <v>0</v>
      </c>
      <c r="T84" s="11">
        <f t="shared" si="62"/>
        <v>0</v>
      </c>
      <c r="U84" s="11">
        <f t="shared" si="62"/>
        <v>0</v>
      </c>
      <c r="V84" s="11">
        <f t="shared" si="62"/>
        <v>0</v>
      </c>
      <c r="W84" s="11">
        <f t="shared" si="62"/>
        <v>0</v>
      </c>
      <c r="X84" s="11">
        <f t="shared" si="62"/>
        <v>0</v>
      </c>
      <c r="Y84" s="11">
        <f t="shared" si="62"/>
        <v>0</v>
      </c>
      <c r="Z84" s="11">
        <f t="shared" si="62"/>
        <v>0</v>
      </c>
      <c r="AA84" s="11">
        <f t="shared" si="62"/>
        <v>0</v>
      </c>
      <c r="AB84" s="11">
        <f t="shared" si="62"/>
        <v>0</v>
      </c>
      <c r="AC84" s="11">
        <f t="shared" si="62"/>
        <v>0</v>
      </c>
      <c r="AD84" s="11">
        <f t="shared" si="62"/>
        <v>0</v>
      </c>
      <c r="AE84" s="11">
        <f t="shared" si="62"/>
        <v>0</v>
      </c>
      <c r="AF84" s="11">
        <f t="shared" si="62"/>
        <v>0</v>
      </c>
      <c r="AG84" s="11">
        <f t="shared" si="62"/>
        <v>0</v>
      </c>
      <c r="AH84" s="11">
        <v>0</v>
      </c>
      <c r="AI84" s="11">
        <f t="shared" ref="AI84:AL85" si="63">AH84</f>
        <v>0</v>
      </c>
      <c r="AJ84" s="11">
        <f t="shared" si="63"/>
        <v>0</v>
      </c>
      <c r="AK84" s="11">
        <f t="shared" si="63"/>
        <v>0</v>
      </c>
      <c r="AL84" s="11">
        <f t="shared" si="63"/>
        <v>0</v>
      </c>
      <c r="AM84" s="11">
        <v>0</v>
      </c>
      <c r="AO84" s="16">
        <f>SUM(I84:AN84)</f>
        <v>0</v>
      </c>
      <c r="AP84" s="16">
        <f t="shared" ref="AP84:AP98" si="64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63"/>
        <v>0</v>
      </c>
      <c r="AJ85" s="11">
        <f t="shared" si="63"/>
        <v>0</v>
      </c>
      <c r="AK85" s="11">
        <f t="shared" si="63"/>
        <v>0</v>
      </c>
      <c r="AL85" s="11">
        <f t="shared" si="63"/>
        <v>0</v>
      </c>
      <c r="AM85" s="11">
        <v>0</v>
      </c>
      <c r="AO85" s="16">
        <f>SUM(I85:AN85)</f>
        <v>0</v>
      </c>
      <c r="AP85" s="16">
        <f t="shared" si="64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5">AI86</f>
        <v>0</v>
      </c>
      <c r="AK86" s="11">
        <f t="shared" si="65"/>
        <v>0</v>
      </c>
      <c r="AL86" s="11">
        <f t="shared" si="65"/>
        <v>0</v>
      </c>
      <c r="AM86" s="11">
        <v>0</v>
      </c>
      <c r="AO86" s="16">
        <f>SUM(I86:AL86)</f>
        <v>0</v>
      </c>
      <c r="AP86" s="16">
        <f t="shared" si="64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6">AH87</f>
        <v>0</v>
      </c>
      <c r="AJ87" s="11">
        <f t="shared" si="65"/>
        <v>0</v>
      </c>
      <c r="AK87" s="11">
        <f t="shared" si="65"/>
        <v>0</v>
      </c>
      <c r="AL87" s="11">
        <f t="shared" si="65"/>
        <v>0</v>
      </c>
      <c r="AM87" s="11">
        <f>AL87</f>
        <v>0</v>
      </c>
      <c r="AO87" s="16">
        <f t="shared" ref="AO87:AO116" si="67">SUM(I87:AN87)</f>
        <v>0</v>
      </c>
      <c r="AP87" s="16">
        <f t="shared" si="64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6"/>
        <v>0</v>
      </c>
      <c r="AJ88" s="11">
        <f t="shared" si="65"/>
        <v>0</v>
      </c>
      <c r="AK88" s="11">
        <f t="shared" si="65"/>
        <v>0</v>
      </c>
      <c r="AL88" s="11">
        <f t="shared" si="65"/>
        <v>0</v>
      </c>
      <c r="AM88" s="11">
        <v>0</v>
      </c>
      <c r="AO88" s="16">
        <f t="shared" si="67"/>
        <v>0</v>
      </c>
      <c r="AP88" s="16">
        <f t="shared" si="64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6"/>
        <v>0</v>
      </c>
      <c r="AJ89" s="11">
        <f t="shared" si="65"/>
        <v>0</v>
      </c>
      <c r="AK89" s="11">
        <f t="shared" si="65"/>
        <v>0</v>
      </c>
      <c r="AL89" s="11">
        <f t="shared" si="65"/>
        <v>0</v>
      </c>
      <c r="AM89" s="11">
        <f>AL89</f>
        <v>0</v>
      </c>
      <c r="AO89" s="16">
        <f t="shared" si="67"/>
        <v>0</v>
      </c>
      <c r="AP89" s="16">
        <f t="shared" si="64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6"/>
        <v>0</v>
      </c>
      <c r="AJ90" s="11">
        <f t="shared" si="65"/>
        <v>0</v>
      </c>
      <c r="AK90" s="11">
        <f t="shared" si="65"/>
        <v>0</v>
      </c>
      <c r="AL90" s="11">
        <f t="shared" si="65"/>
        <v>0</v>
      </c>
      <c r="AM90" s="11">
        <f>AL90</f>
        <v>0</v>
      </c>
      <c r="AO90" s="16">
        <f t="shared" si="67"/>
        <v>0</v>
      </c>
      <c r="AP90" s="16">
        <f t="shared" si="64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6"/>
        <v>0</v>
      </c>
      <c r="AJ91" s="11">
        <f t="shared" si="65"/>
        <v>0</v>
      </c>
      <c r="AK91" s="11">
        <f t="shared" si="65"/>
        <v>0</v>
      </c>
      <c r="AL91" s="11">
        <f t="shared" si="65"/>
        <v>0</v>
      </c>
      <c r="AM91" s="11">
        <v>0</v>
      </c>
      <c r="AO91" s="16">
        <f t="shared" si="67"/>
        <v>0</v>
      </c>
      <c r="AP91" s="16">
        <f t="shared" si="64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6"/>
        <v>0</v>
      </c>
      <c r="AJ92" s="11">
        <f t="shared" si="65"/>
        <v>0</v>
      </c>
      <c r="AK92" s="11">
        <f t="shared" si="65"/>
        <v>0</v>
      </c>
      <c r="AL92" s="11">
        <f t="shared" si="65"/>
        <v>0</v>
      </c>
      <c r="AM92" s="11">
        <f t="shared" ref="AM92:AM98" si="68">AL92</f>
        <v>0</v>
      </c>
      <c r="AO92" s="16">
        <f t="shared" si="67"/>
        <v>0</v>
      </c>
      <c r="AP92" s="16">
        <f t="shared" si="64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6"/>
        <v>0</v>
      </c>
      <c r="AJ93" s="11">
        <f t="shared" si="65"/>
        <v>0</v>
      </c>
      <c r="AK93" s="11">
        <f t="shared" si="65"/>
        <v>0</v>
      </c>
      <c r="AL93" s="11">
        <f t="shared" si="65"/>
        <v>0</v>
      </c>
      <c r="AM93" s="11">
        <f t="shared" si="68"/>
        <v>0</v>
      </c>
      <c r="AO93" s="16">
        <f t="shared" si="67"/>
        <v>0</v>
      </c>
      <c r="AP93" s="16">
        <f t="shared" si="64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6"/>
        <v>0</v>
      </c>
      <c r="AJ94" s="11">
        <f t="shared" si="65"/>
        <v>0</v>
      </c>
      <c r="AK94" s="11">
        <f t="shared" si="65"/>
        <v>0</v>
      </c>
      <c r="AL94" s="11">
        <f t="shared" si="65"/>
        <v>0</v>
      </c>
      <c r="AM94" s="11">
        <f t="shared" si="68"/>
        <v>0</v>
      </c>
      <c r="AO94" s="16">
        <f t="shared" si="67"/>
        <v>0</v>
      </c>
      <c r="AP94" s="16">
        <f t="shared" si="64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6"/>
        <v>0</v>
      </c>
      <c r="AJ95" s="11">
        <f t="shared" si="65"/>
        <v>0</v>
      </c>
      <c r="AK95" s="11">
        <f t="shared" si="65"/>
        <v>0</v>
      </c>
      <c r="AL95" s="11">
        <f t="shared" si="65"/>
        <v>0</v>
      </c>
      <c r="AM95" s="11">
        <f t="shared" si="68"/>
        <v>0</v>
      </c>
      <c r="AO95" s="16">
        <f t="shared" si="67"/>
        <v>0</v>
      </c>
      <c r="AP95" s="16">
        <f t="shared" si="64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6"/>
        <v>0</v>
      </c>
      <c r="AJ96" s="11">
        <f t="shared" si="65"/>
        <v>0</v>
      </c>
      <c r="AK96" s="11">
        <f t="shared" si="65"/>
        <v>0</v>
      </c>
      <c r="AL96" s="11">
        <f t="shared" si="65"/>
        <v>0</v>
      </c>
      <c r="AM96" s="11">
        <f t="shared" si="68"/>
        <v>0</v>
      </c>
      <c r="AO96" s="16">
        <f t="shared" si="67"/>
        <v>0</v>
      </c>
      <c r="AP96" s="16">
        <f t="shared" si="64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6"/>
        <v>0</v>
      </c>
      <c r="AJ97" s="11">
        <f t="shared" si="65"/>
        <v>0</v>
      </c>
      <c r="AK97" s="11">
        <f t="shared" si="65"/>
        <v>0</v>
      </c>
      <c r="AL97" s="11">
        <f t="shared" si="65"/>
        <v>0</v>
      </c>
      <c r="AM97" s="11">
        <f t="shared" si="68"/>
        <v>0</v>
      </c>
      <c r="AO97" s="64">
        <f t="shared" si="67"/>
        <v>0</v>
      </c>
      <c r="AP97" s="64">
        <f t="shared" si="64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6"/>
        <v>0</v>
      </c>
      <c r="AJ98" s="59">
        <f t="shared" si="65"/>
        <v>0</v>
      </c>
      <c r="AK98" s="59">
        <f t="shared" si="65"/>
        <v>0</v>
      </c>
      <c r="AL98" s="59">
        <f t="shared" si="65"/>
        <v>0</v>
      </c>
      <c r="AM98" s="59">
        <f t="shared" si="68"/>
        <v>0</v>
      </c>
      <c r="AO98" s="60">
        <f t="shared" si="67"/>
        <v>0</v>
      </c>
      <c r="AP98" s="60">
        <f t="shared" si="64"/>
        <v>0</v>
      </c>
      <c r="AR98" s="17"/>
    </row>
    <row r="99" spans="2:44" x14ac:dyDescent="0.2">
      <c r="I99" s="58">
        <f t="shared" ref="I99:AM99" si="69">SUM(I84:I98)</f>
        <v>0</v>
      </c>
      <c r="J99" s="58">
        <f t="shared" si="69"/>
        <v>0</v>
      </c>
      <c r="K99" s="58">
        <f t="shared" si="69"/>
        <v>0</v>
      </c>
      <c r="L99" s="58">
        <f t="shared" si="69"/>
        <v>0</v>
      </c>
      <c r="M99" s="58">
        <f t="shared" si="69"/>
        <v>0</v>
      </c>
      <c r="N99" s="58">
        <f t="shared" si="69"/>
        <v>0</v>
      </c>
      <c r="O99" s="58">
        <f t="shared" si="69"/>
        <v>0</v>
      </c>
      <c r="P99" s="58">
        <f t="shared" si="69"/>
        <v>0</v>
      </c>
      <c r="Q99" s="58">
        <f t="shared" si="69"/>
        <v>0</v>
      </c>
      <c r="R99" s="58">
        <f t="shared" si="69"/>
        <v>0</v>
      </c>
      <c r="S99" s="58">
        <f t="shared" si="69"/>
        <v>0</v>
      </c>
      <c r="T99" s="58">
        <f t="shared" si="69"/>
        <v>0</v>
      </c>
      <c r="U99" s="58">
        <f t="shared" si="69"/>
        <v>0</v>
      </c>
      <c r="V99" s="58">
        <f t="shared" si="69"/>
        <v>0</v>
      </c>
      <c r="W99" s="58">
        <f t="shared" si="69"/>
        <v>0</v>
      </c>
      <c r="X99" s="58">
        <f t="shared" si="69"/>
        <v>0</v>
      </c>
      <c r="Y99" s="58">
        <f t="shared" si="69"/>
        <v>0</v>
      </c>
      <c r="Z99" s="58">
        <f t="shared" si="69"/>
        <v>0</v>
      </c>
      <c r="AA99" s="58">
        <f t="shared" si="69"/>
        <v>0</v>
      </c>
      <c r="AB99" s="58">
        <f t="shared" si="69"/>
        <v>0</v>
      </c>
      <c r="AC99" s="58">
        <f t="shared" si="69"/>
        <v>0</v>
      </c>
      <c r="AD99" s="58">
        <f t="shared" si="69"/>
        <v>0</v>
      </c>
      <c r="AE99" s="58">
        <f t="shared" si="69"/>
        <v>0</v>
      </c>
      <c r="AF99" s="58">
        <f t="shared" si="69"/>
        <v>0</v>
      </c>
      <c r="AG99" s="58">
        <f t="shared" si="69"/>
        <v>0</v>
      </c>
      <c r="AH99" s="58">
        <f t="shared" si="69"/>
        <v>0</v>
      </c>
      <c r="AI99" s="58">
        <f t="shared" si="69"/>
        <v>0</v>
      </c>
      <c r="AJ99" s="58">
        <f t="shared" si="69"/>
        <v>0</v>
      </c>
      <c r="AK99" s="58">
        <f t="shared" si="69"/>
        <v>0</v>
      </c>
      <c r="AL99" s="58">
        <f t="shared" si="69"/>
        <v>0</v>
      </c>
      <c r="AM99" s="58">
        <f t="shared" si="69"/>
        <v>0</v>
      </c>
      <c r="AO99" s="16">
        <f t="shared" si="67"/>
        <v>0</v>
      </c>
      <c r="AP99" s="20">
        <f>SUM(AP84:AP98)</f>
        <v>0</v>
      </c>
    </row>
    <row r="100" spans="2:44" x14ac:dyDescent="0.2">
      <c r="AO100" s="16">
        <f t="shared" si="67"/>
        <v>0</v>
      </c>
    </row>
    <row r="101" spans="2:44" hidden="1" x14ac:dyDescent="0.2">
      <c r="B101" s="61" t="s">
        <v>95</v>
      </c>
      <c r="AO101" s="16">
        <f t="shared" si="67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7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7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7"/>
        <v>0</v>
      </c>
    </row>
    <row r="105" spans="2:44" x14ac:dyDescent="0.2">
      <c r="B105" s="61" t="s">
        <v>95</v>
      </c>
      <c r="AO105" s="16">
        <f t="shared" si="67"/>
        <v>0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7"/>
        <v>0</v>
      </c>
      <c r="AP106" s="16">
        <f>SUM(I106:AM106)*E106</f>
        <v>0</v>
      </c>
    </row>
    <row r="107" spans="2:44" x14ac:dyDescent="0.2">
      <c r="C107" s="1" t="s">
        <v>205</v>
      </c>
      <c r="D107" s="1" t="s">
        <v>186</v>
      </c>
      <c r="L107" s="1">
        <v>5000</v>
      </c>
      <c r="M107" s="1">
        <v>5000</v>
      </c>
      <c r="N107" s="1">
        <v>5000</v>
      </c>
      <c r="O107" s="1">
        <v>5000</v>
      </c>
      <c r="P107" s="1">
        <v>5000</v>
      </c>
      <c r="Q107" s="1">
        <v>5000</v>
      </c>
      <c r="R107" s="1">
        <v>5000</v>
      </c>
      <c r="S107" s="1">
        <v>5000</v>
      </c>
      <c r="T107" s="1">
        <v>5000</v>
      </c>
      <c r="U107" s="1">
        <v>5000</v>
      </c>
      <c r="V107" s="1">
        <v>5000</v>
      </c>
      <c r="AO107" s="16">
        <f t="shared" si="67"/>
        <v>55000</v>
      </c>
    </row>
    <row r="108" spans="2:44" hidden="1" x14ac:dyDescent="0.2">
      <c r="C108" s="1" t="s">
        <v>193</v>
      </c>
      <c r="AO108" s="16">
        <f t="shared" si="67"/>
        <v>0</v>
      </c>
    </row>
    <row r="109" spans="2:44" hidden="1" x14ac:dyDescent="0.2">
      <c r="C109" s="1" t="s">
        <v>194</v>
      </c>
      <c r="AO109" s="16">
        <f t="shared" si="67"/>
        <v>0</v>
      </c>
    </row>
    <row r="110" spans="2:44" hidden="1" x14ac:dyDescent="0.2">
      <c r="C110" s="1" t="s">
        <v>195</v>
      </c>
      <c r="AO110" s="16">
        <f t="shared" si="67"/>
        <v>0</v>
      </c>
    </row>
    <row r="111" spans="2:44" hidden="1" x14ac:dyDescent="0.2">
      <c r="B111" s="61" t="s">
        <v>95</v>
      </c>
      <c r="AO111" s="16">
        <f t="shared" si="67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7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7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7"/>
        <v>0</v>
      </c>
    </row>
    <row r="115" spans="2:42" x14ac:dyDescent="0.2">
      <c r="B115" s="61" t="s">
        <v>95</v>
      </c>
      <c r="AO115" s="16">
        <f t="shared" si="67"/>
        <v>0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7"/>
        <v>0</v>
      </c>
      <c r="AP116" s="16">
        <f>SUM(I116:AM116)*E116</f>
        <v>0</v>
      </c>
    </row>
    <row r="117" spans="2:42" x14ac:dyDescent="0.2">
      <c r="C117" s="1" t="s">
        <v>201</v>
      </c>
      <c r="D117" s="1" t="s">
        <v>202</v>
      </c>
      <c r="L117" s="1">
        <v>15000</v>
      </c>
      <c r="M117" s="1">
        <v>15000</v>
      </c>
      <c r="N117" s="1">
        <v>15000</v>
      </c>
      <c r="O117" s="1">
        <v>15000</v>
      </c>
      <c r="P117" s="1">
        <v>15000</v>
      </c>
      <c r="Q117" s="1">
        <v>15000</v>
      </c>
      <c r="R117" s="1">
        <v>15000</v>
      </c>
      <c r="S117" s="1">
        <v>15000</v>
      </c>
      <c r="T117" s="1">
        <v>15000</v>
      </c>
      <c r="U117" s="1">
        <v>15000</v>
      </c>
      <c r="V117" s="1">
        <v>10000</v>
      </c>
      <c r="W117" s="1">
        <v>5000</v>
      </c>
      <c r="X117" s="1">
        <v>5000</v>
      </c>
      <c r="Y117" s="1">
        <v>5000</v>
      </c>
      <c r="Z117" s="1">
        <v>5000</v>
      </c>
      <c r="AA117" s="1">
        <v>5000</v>
      </c>
      <c r="AB117" s="1">
        <v>5000</v>
      </c>
      <c r="AC117" s="1">
        <v>5000</v>
      </c>
      <c r="AD117" s="1">
        <v>5000</v>
      </c>
      <c r="AE117" s="1">
        <v>5000</v>
      </c>
      <c r="AF117" s="1">
        <v>5000</v>
      </c>
      <c r="AG117" s="1">
        <v>5000</v>
      </c>
      <c r="AH117" s="1">
        <v>5000</v>
      </c>
      <c r="AI117" s="1">
        <v>5000</v>
      </c>
      <c r="AJ117" s="1">
        <v>5000</v>
      </c>
      <c r="AK117" s="1">
        <v>5000</v>
      </c>
      <c r="AL117" s="1">
        <v>5000</v>
      </c>
      <c r="AM117" s="1">
        <v>5000</v>
      </c>
      <c r="AO117" s="16">
        <f>SUM(I117:AN117)</f>
        <v>245000</v>
      </c>
    </row>
    <row r="118" spans="2:42" x14ac:dyDescent="0.2">
      <c r="C118" s="1" t="s">
        <v>185</v>
      </c>
      <c r="D118" s="1" t="s">
        <v>187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620000</v>
      </c>
      <c r="AP120" s="71">
        <f>AP17</f>
        <v>1488620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172850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1044050</v>
      </c>
      <c r="AP124" s="71">
        <f>AP69</f>
        <v>104405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AO107+AO117</f>
        <v>300000</v>
      </c>
      <c r="AP127" s="75">
        <f>AO171</f>
        <v>172850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1084050</v>
      </c>
      <c r="AP128" s="71">
        <f>AP81+AP49</f>
        <v>3992837.5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1395000</v>
      </c>
      <c r="AP129" s="71">
        <f>AO129*G81</f>
        <v>55800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4048637.5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10950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 t="s">
        <v>203</v>
      </c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204</v>
      </c>
      <c r="E138" s="116" t="s">
        <v>202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70">L117</f>
        <v>15000</v>
      </c>
      <c r="M138" s="72">
        <f t="shared" si="70"/>
        <v>15000</v>
      </c>
      <c r="N138" s="72">
        <f t="shared" si="70"/>
        <v>15000</v>
      </c>
      <c r="O138" s="72">
        <f t="shared" si="70"/>
        <v>15000</v>
      </c>
      <c r="P138" s="72">
        <f t="shared" si="70"/>
        <v>15000</v>
      </c>
      <c r="Q138" s="72">
        <f t="shared" si="70"/>
        <v>15000</v>
      </c>
      <c r="R138" s="72">
        <f>L117</f>
        <v>15000</v>
      </c>
      <c r="S138" s="72">
        <f>M117</f>
        <v>15000</v>
      </c>
      <c r="T138" s="72">
        <f>N117</f>
        <v>15000</v>
      </c>
      <c r="U138" s="72">
        <f>O117</f>
        <v>15000</v>
      </c>
      <c r="V138" s="72">
        <v>10000</v>
      </c>
      <c r="W138" s="72">
        <v>0</v>
      </c>
      <c r="X138" s="72">
        <v>0</v>
      </c>
      <c r="Y138" s="72">
        <v>0</v>
      </c>
      <c r="Z138" s="72">
        <v>0</v>
      </c>
      <c r="AA138" s="72">
        <v>0</v>
      </c>
      <c r="AB138" s="72">
        <v>0</v>
      </c>
      <c r="AC138" s="72">
        <f t="shared" ref="AC138:AM138" si="71">W117</f>
        <v>5000</v>
      </c>
      <c r="AD138" s="72">
        <f t="shared" si="71"/>
        <v>5000</v>
      </c>
      <c r="AE138" s="72">
        <f t="shared" si="71"/>
        <v>5000</v>
      </c>
      <c r="AF138" s="72">
        <f t="shared" si="71"/>
        <v>5000</v>
      </c>
      <c r="AG138" s="72">
        <f t="shared" si="71"/>
        <v>5000</v>
      </c>
      <c r="AH138" s="72">
        <f t="shared" si="71"/>
        <v>5000</v>
      </c>
      <c r="AI138" s="72">
        <f t="shared" si="71"/>
        <v>5000</v>
      </c>
      <c r="AJ138" s="72">
        <f t="shared" si="71"/>
        <v>5000</v>
      </c>
      <c r="AK138" s="72">
        <f t="shared" si="71"/>
        <v>5000</v>
      </c>
      <c r="AL138" s="72">
        <f t="shared" si="71"/>
        <v>5000</v>
      </c>
      <c r="AM138" s="72">
        <f t="shared" si="71"/>
        <v>5000</v>
      </c>
      <c r="AO138" s="16"/>
    </row>
    <row r="139" spans="3:44" x14ac:dyDescent="0.2">
      <c r="C139" s="118"/>
      <c r="D139" s="27" t="s">
        <v>121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 t="shared" ref="L139:Q139" si="72">L107</f>
        <v>5000</v>
      </c>
      <c r="M139" s="72">
        <f t="shared" si="72"/>
        <v>5000</v>
      </c>
      <c r="N139" s="72">
        <f t="shared" si="72"/>
        <v>5000</v>
      </c>
      <c r="O139" s="72">
        <f t="shared" si="72"/>
        <v>5000</v>
      </c>
      <c r="P139" s="72">
        <f t="shared" si="72"/>
        <v>5000</v>
      </c>
      <c r="Q139" s="72">
        <f t="shared" si="72"/>
        <v>5000</v>
      </c>
      <c r="R139" s="72">
        <f t="shared" ref="R139:AM139" si="73">L107</f>
        <v>5000</v>
      </c>
      <c r="S139" s="72">
        <f t="shared" si="73"/>
        <v>5000</v>
      </c>
      <c r="T139" s="72">
        <f t="shared" si="73"/>
        <v>5000</v>
      </c>
      <c r="U139" s="72">
        <f t="shared" si="73"/>
        <v>5000</v>
      </c>
      <c r="V139" s="72">
        <f t="shared" si="73"/>
        <v>5000</v>
      </c>
      <c r="W139" s="72">
        <f t="shared" si="73"/>
        <v>5000</v>
      </c>
      <c r="X139" s="72">
        <f t="shared" si="73"/>
        <v>5000</v>
      </c>
      <c r="Y139" s="72">
        <f t="shared" si="73"/>
        <v>5000</v>
      </c>
      <c r="Z139" s="72">
        <f t="shared" si="73"/>
        <v>5000</v>
      </c>
      <c r="AA139" s="72">
        <f t="shared" si="73"/>
        <v>5000</v>
      </c>
      <c r="AB139" s="72">
        <f t="shared" si="73"/>
        <v>5000</v>
      </c>
      <c r="AC139" s="72">
        <f t="shared" si="73"/>
        <v>0</v>
      </c>
      <c r="AD139" s="72">
        <f t="shared" si="73"/>
        <v>0</v>
      </c>
      <c r="AE139" s="72">
        <f t="shared" si="73"/>
        <v>0</v>
      </c>
      <c r="AF139" s="72">
        <f t="shared" si="73"/>
        <v>0</v>
      </c>
      <c r="AG139" s="72">
        <f t="shared" si="73"/>
        <v>0</v>
      </c>
      <c r="AH139" s="72">
        <f t="shared" si="73"/>
        <v>0</v>
      </c>
      <c r="AI139" s="72">
        <f t="shared" si="73"/>
        <v>0</v>
      </c>
      <c r="AJ139" s="72">
        <f t="shared" si="73"/>
        <v>0</v>
      </c>
      <c r="AK139" s="72">
        <f t="shared" si="73"/>
        <v>0</v>
      </c>
      <c r="AL139" s="72">
        <f t="shared" si="73"/>
        <v>0</v>
      </c>
      <c r="AM139" s="72">
        <f t="shared" si="73"/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2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>
        <v>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74">SUM(I137:I146)</f>
        <v>0</v>
      </c>
      <c r="J147" s="58">
        <f t="shared" si="74"/>
        <v>0</v>
      </c>
      <c r="K147" s="58">
        <f t="shared" si="74"/>
        <v>0</v>
      </c>
      <c r="L147" s="58">
        <f t="shared" si="74"/>
        <v>20000</v>
      </c>
      <c r="M147" s="58">
        <f t="shared" si="74"/>
        <v>20000</v>
      </c>
      <c r="N147" s="58">
        <f t="shared" si="74"/>
        <v>20000</v>
      </c>
      <c r="O147" s="58">
        <f t="shared" si="74"/>
        <v>20000</v>
      </c>
      <c r="P147" s="58">
        <f t="shared" si="74"/>
        <v>20000</v>
      </c>
      <c r="Q147" s="58">
        <f t="shared" si="74"/>
        <v>20000</v>
      </c>
      <c r="R147" s="58">
        <f t="shared" si="74"/>
        <v>20000</v>
      </c>
      <c r="S147" s="58">
        <f t="shared" si="74"/>
        <v>20000</v>
      </c>
      <c r="T147" s="58">
        <f t="shared" si="74"/>
        <v>20000</v>
      </c>
      <c r="U147" s="58">
        <f t="shared" si="74"/>
        <v>20000</v>
      </c>
      <c r="V147" s="58">
        <f t="shared" si="74"/>
        <v>15000</v>
      </c>
      <c r="W147" s="58">
        <f t="shared" si="74"/>
        <v>5000</v>
      </c>
      <c r="X147" s="58">
        <f t="shared" si="74"/>
        <v>5000</v>
      </c>
      <c r="Y147" s="58">
        <f t="shared" si="74"/>
        <v>5000</v>
      </c>
      <c r="Z147" s="58">
        <f t="shared" si="74"/>
        <v>5000</v>
      </c>
      <c r="AA147" s="58">
        <f t="shared" si="74"/>
        <v>5000</v>
      </c>
      <c r="AB147" s="58">
        <f t="shared" si="74"/>
        <v>5000</v>
      </c>
      <c r="AC147" s="58">
        <f t="shared" si="74"/>
        <v>5000</v>
      </c>
      <c r="AD147" s="58">
        <f t="shared" si="74"/>
        <v>5000</v>
      </c>
      <c r="AE147" s="58">
        <f t="shared" si="74"/>
        <v>5000</v>
      </c>
      <c r="AF147" s="58">
        <f t="shared" si="74"/>
        <v>5000</v>
      </c>
      <c r="AG147" s="58">
        <f t="shared" si="74"/>
        <v>5000</v>
      </c>
      <c r="AH147" s="58">
        <f t="shared" si="74"/>
        <v>5000</v>
      </c>
      <c r="AI147" s="58">
        <f t="shared" si="74"/>
        <v>5000</v>
      </c>
      <c r="AJ147" s="58">
        <f t="shared" si="74"/>
        <v>5000</v>
      </c>
      <c r="AK147" s="58">
        <f t="shared" si="74"/>
        <v>5000</v>
      </c>
      <c r="AL147" s="58">
        <f t="shared" si="74"/>
        <v>5000</v>
      </c>
      <c r="AM147" s="58">
        <f t="shared" si="74"/>
        <v>5000</v>
      </c>
      <c r="AO147" s="125">
        <f>SUM(I147:AN147)</f>
        <v>300000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 t="s">
        <v>203</v>
      </c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17">
        <v>0</v>
      </c>
      <c r="AB149" s="117">
        <v>0</v>
      </c>
      <c r="AC149" s="117">
        <v>0</v>
      </c>
      <c r="AD149" s="117">
        <v>0</v>
      </c>
      <c r="AE149" s="117">
        <v>0</v>
      </c>
      <c r="AF149" s="117">
        <v>0</v>
      </c>
      <c r="AG149" s="117">
        <v>0</v>
      </c>
      <c r="AH149" s="117">
        <v>0</v>
      </c>
      <c r="AI149" s="117">
        <v>0</v>
      </c>
      <c r="AJ149" s="117">
        <v>0</v>
      </c>
      <c r="AK149" s="117">
        <v>0</v>
      </c>
      <c r="AL149" s="117">
        <v>0</v>
      </c>
      <c r="AM149" s="133">
        <v>0</v>
      </c>
      <c r="AO149" s="16"/>
    </row>
    <row r="150" spans="3:41" s="12" customFormat="1" x14ac:dyDescent="0.2">
      <c r="C150" s="143"/>
      <c r="D150" s="128" t="s">
        <v>204</v>
      </c>
      <c r="E150" s="127" t="s">
        <v>202</v>
      </c>
      <c r="F150" s="128"/>
      <c r="G150" s="128" t="s">
        <v>191</v>
      </c>
      <c r="H150" s="128"/>
      <c r="I150" s="128"/>
      <c r="J150" s="128"/>
      <c r="K150" s="128"/>
      <c r="L150" s="128">
        <v>1.81</v>
      </c>
      <c r="M150" s="128">
        <v>1.98</v>
      </c>
      <c r="N150" s="128">
        <v>1.855</v>
      </c>
      <c r="O150" s="128">
        <v>1.855</v>
      </c>
      <c r="P150" s="128">
        <v>1.855</v>
      </c>
      <c r="Q150" s="128">
        <v>1.76</v>
      </c>
      <c r="R150" s="128">
        <v>1.8049999999999999</v>
      </c>
      <c r="S150" s="128">
        <v>1.94</v>
      </c>
      <c r="T150" s="128">
        <v>2.2200000000000002</v>
      </c>
      <c r="U150" s="128">
        <v>2.12</v>
      </c>
      <c r="V150" s="128">
        <v>2.12</v>
      </c>
      <c r="W150" s="128">
        <v>2.12</v>
      </c>
      <c r="X150" s="128">
        <v>2.0550000000000002</v>
      </c>
      <c r="Y150" s="128">
        <v>2.2850000000000001</v>
      </c>
      <c r="Z150" s="128">
        <v>2.48</v>
      </c>
      <c r="AA150" s="128">
        <v>2.21</v>
      </c>
      <c r="AB150" s="128">
        <v>2.1</v>
      </c>
      <c r="AC150" s="128">
        <v>2.1</v>
      </c>
      <c r="AD150" s="128">
        <v>2.1</v>
      </c>
      <c r="AE150" s="128">
        <v>2.5</v>
      </c>
      <c r="AF150" s="128">
        <v>2.7349999999999999</v>
      </c>
      <c r="AG150" s="128">
        <v>2.57</v>
      </c>
      <c r="AH150" s="128">
        <v>3</v>
      </c>
      <c r="AI150" s="128">
        <v>2.7949999999999999</v>
      </c>
      <c r="AJ150" s="128">
        <v>2.7949999999999999</v>
      </c>
      <c r="AK150" s="128">
        <v>2.7949999999999999</v>
      </c>
      <c r="AL150" s="128">
        <v>2.98</v>
      </c>
      <c r="AM150" s="12">
        <v>2.92</v>
      </c>
    </row>
    <row r="151" spans="3:41" x14ac:dyDescent="0.2">
      <c r="C151" s="118"/>
      <c r="D151" s="27" t="s">
        <v>121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>
        <v>1.81</v>
      </c>
      <c r="M151" s="128">
        <v>1.98</v>
      </c>
      <c r="N151" s="128">
        <v>1.855</v>
      </c>
      <c r="O151" s="128">
        <v>1.855</v>
      </c>
      <c r="P151" s="128">
        <v>1.855</v>
      </c>
      <c r="Q151" s="128">
        <v>1.76</v>
      </c>
      <c r="R151" s="128">
        <v>1.8049999999999999</v>
      </c>
      <c r="S151" s="128">
        <v>1.94</v>
      </c>
      <c r="T151" s="128">
        <v>2.2200000000000002</v>
      </c>
      <c r="U151" s="128">
        <v>2.12</v>
      </c>
      <c r="V151" s="128">
        <v>2.12</v>
      </c>
      <c r="W151" s="128">
        <v>2.12</v>
      </c>
      <c r="X151" s="128">
        <v>2.0550000000000002</v>
      </c>
      <c r="Y151" s="128">
        <v>2.2850000000000001</v>
      </c>
      <c r="Z151" s="128">
        <v>2.48</v>
      </c>
      <c r="AA151" s="128">
        <v>2.21</v>
      </c>
      <c r="AB151" s="128">
        <v>2.1</v>
      </c>
      <c r="AC151" s="128">
        <v>2.1</v>
      </c>
      <c r="AD151" s="128">
        <v>2.1</v>
      </c>
      <c r="AE151" s="128">
        <v>2.5</v>
      </c>
      <c r="AF151" s="128">
        <v>2.7349999999999999</v>
      </c>
      <c r="AG151" s="128">
        <v>2.57</v>
      </c>
      <c r="AH151" s="128">
        <v>3</v>
      </c>
      <c r="AI151" s="128">
        <v>2.7949999999999999</v>
      </c>
      <c r="AJ151" s="128">
        <v>2.7949999999999999</v>
      </c>
      <c r="AK151" s="128">
        <v>2.7949999999999999</v>
      </c>
      <c r="AL151" s="128">
        <v>2.98</v>
      </c>
      <c r="AM151" s="12">
        <v>2.92</v>
      </c>
      <c r="AO151" s="16"/>
    </row>
    <row r="152" spans="3:41" ht="12.75" hidden="1" customHeight="1" x14ac:dyDescent="0.2">
      <c r="C152" s="118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133"/>
      <c r="AO152" s="16"/>
    </row>
    <row r="153" spans="3:41" hidden="1" x14ac:dyDescent="0.2">
      <c r="C153" s="118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72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58"/>
      <c r="AO156" s="126"/>
    </row>
    <row r="157" spans="3:41" ht="12.75" customHeight="1" thickBot="1" x14ac:dyDescent="0.25">
      <c r="C157" s="119"/>
      <c r="D157" s="120"/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 t="s">
        <v>203</v>
      </c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75">M137*M149</f>
        <v>0</v>
      </c>
      <c r="N161" s="117">
        <f t="shared" si="75"/>
        <v>0</v>
      </c>
      <c r="O161" s="117">
        <f t="shared" si="75"/>
        <v>0</v>
      </c>
      <c r="P161" s="117">
        <f t="shared" si="75"/>
        <v>0</v>
      </c>
      <c r="Q161" s="117">
        <f t="shared" si="75"/>
        <v>0</v>
      </c>
      <c r="R161" s="117">
        <f t="shared" si="75"/>
        <v>0</v>
      </c>
      <c r="S161" s="117">
        <f t="shared" si="75"/>
        <v>0</v>
      </c>
      <c r="T161" s="117">
        <f t="shared" si="75"/>
        <v>0</v>
      </c>
      <c r="U161" s="117">
        <f t="shared" si="75"/>
        <v>0</v>
      </c>
      <c r="V161" s="117">
        <f t="shared" si="75"/>
        <v>0</v>
      </c>
      <c r="W161" s="117">
        <f t="shared" si="75"/>
        <v>0</v>
      </c>
      <c r="X161" s="117">
        <f t="shared" si="75"/>
        <v>0</v>
      </c>
      <c r="Y161" s="117">
        <f t="shared" si="75"/>
        <v>0</v>
      </c>
      <c r="Z161" s="117">
        <f t="shared" si="75"/>
        <v>0</v>
      </c>
      <c r="AA161" s="117">
        <f t="shared" si="75"/>
        <v>0</v>
      </c>
      <c r="AB161" s="117">
        <f t="shared" si="75"/>
        <v>0</v>
      </c>
      <c r="AC161" s="117">
        <f t="shared" si="75"/>
        <v>0</v>
      </c>
      <c r="AD161" s="117">
        <f t="shared" si="75"/>
        <v>0</v>
      </c>
      <c r="AE161" s="117">
        <f t="shared" si="75"/>
        <v>0</v>
      </c>
      <c r="AF161" s="117">
        <f t="shared" si="75"/>
        <v>0</v>
      </c>
      <c r="AG161" s="117">
        <f t="shared" si="75"/>
        <v>0</v>
      </c>
      <c r="AH161" s="117">
        <f t="shared" si="75"/>
        <v>0</v>
      </c>
      <c r="AI161" s="117">
        <f t="shared" si="75"/>
        <v>0</v>
      </c>
      <c r="AJ161" s="117">
        <f t="shared" si="75"/>
        <v>0</v>
      </c>
      <c r="AK161" s="117">
        <f t="shared" si="75"/>
        <v>0</v>
      </c>
      <c r="AL161" s="122">
        <f t="shared" si="75"/>
        <v>0</v>
      </c>
      <c r="AM161" s="72">
        <f t="shared" si="75"/>
        <v>0</v>
      </c>
      <c r="AO161" s="16">
        <f>SUM(I161:AM161)</f>
        <v>0</v>
      </c>
    </row>
    <row r="162" spans="3:41" x14ac:dyDescent="0.2">
      <c r="C162" s="139"/>
      <c r="D162" s="27" t="s">
        <v>204</v>
      </c>
      <c r="E162" s="116" t="s">
        <v>202</v>
      </c>
      <c r="F162" s="27"/>
      <c r="G162" s="1" t="s">
        <v>191</v>
      </c>
      <c r="H162" s="27"/>
      <c r="I162" s="72"/>
      <c r="J162" s="72"/>
      <c r="K162" s="72"/>
      <c r="L162" s="72">
        <f>L150*L138</f>
        <v>27150</v>
      </c>
      <c r="M162" s="72">
        <f t="shared" ref="M162:U162" si="76">M150*M138</f>
        <v>29700</v>
      </c>
      <c r="N162" s="72">
        <f t="shared" si="76"/>
        <v>27825</v>
      </c>
      <c r="O162" s="72">
        <f t="shared" si="76"/>
        <v>27825</v>
      </c>
      <c r="P162" s="72">
        <f t="shared" si="76"/>
        <v>27825</v>
      </c>
      <c r="Q162" s="72">
        <f t="shared" si="76"/>
        <v>26400</v>
      </c>
      <c r="R162" s="72">
        <f t="shared" si="76"/>
        <v>27075</v>
      </c>
      <c r="S162" s="72">
        <f t="shared" si="76"/>
        <v>29100</v>
      </c>
      <c r="T162" s="72">
        <f t="shared" si="76"/>
        <v>33300</v>
      </c>
      <c r="U162" s="72">
        <f t="shared" si="76"/>
        <v>31800</v>
      </c>
      <c r="V162" s="72">
        <f t="shared" ref="V162:AD162" si="77">V150*V138</f>
        <v>21200</v>
      </c>
      <c r="W162" s="72">
        <f t="shared" si="77"/>
        <v>0</v>
      </c>
      <c r="X162" s="72">
        <f t="shared" si="77"/>
        <v>0</v>
      </c>
      <c r="Y162" s="72">
        <f t="shared" si="77"/>
        <v>0</v>
      </c>
      <c r="Z162" s="72">
        <f t="shared" si="77"/>
        <v>0</v>
      </c>
      <c r="AA162" s="72">
        <f t="shared" si="77"/>
        <v>0</v>
      </c>
      <c r="AB162" s="72">
        <f t="shared" si="77"/>
        <v>0</v>
      </c>
      <c r="AC162" s="72">
        <f t="shared" si="77"/>
        <v>10500</v>
      </c>
      <c r="AD162" s="72">
        <f t="shared" si="77"/>
        <v>10500</v>
      </c>
      <c r="AE162" s="72">
        <f>AE150*AE138</f>
        <v>12500</v>
      </c>
      <c r="AF162" s="72">
        <f t="shared" ref="AF162:AM162" si="78">AF150*AF138</f>
        <v>13675</v>
      </c>
      <c r="AG162" s="72">
        <f t="shared" si="78"/>
        <v>12850</v>
      </c>
      <c r="AH162" s="72">
        <f t="shared" si="78"/>
        <v>15000</v>
      </c>
      <c r="AI162" s="72">
        <f t="shared" si="78"/>
        <v>13975</v>
      </c>
      <c r="AJ162" s="72">
        <f t="shared" si="78"/>
        <v>13975</v>
      </c>
      <c r="AK162" s="72">
        <f t="shared" si="78"/>
        <v>13975</v>
      </c>
      <c r="AL162" s="72">
        <f t="shared" si="78"/>
        <v>14900</v>
      </c>
      <c r="AM162" s="72">
        <f t="shared" si="78"/>
        <v>14600</v>
      </c>
      <c r="AO162" s="16"/>
    </row>
    <row r="163" spans="3:41" x14ac:dyDescent="0.2">
      <c r="C163" s="118"/>
      <c r="D163" s="27" t="s">
        <v>121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>L151*L139</f>
        <v>9050</v>
      </c>
      <c r="M163" s="72">
        <f t="shared" ref="M163:U163" si="79">M151*M139</f>
        <v>9900</v>
      </c>
      <c r="N163" s="72">
        <f t="shared" si="79"/>
        <v>9275</v>
      </c>
      <c r="O163" s="72">
        <f t="shared" si="79"/>
        <v>9275</v>
      </c>
      <c r="P163" s="72">
        <f t="shared" si="79"/>
        <v>9275</v>
      </c>
      <c r="Q163" s="72">
        <f t="shared" si="79"/>
        <v>8800</v>
      </c>
      <c r="R163" s="72">
        <f t="shared" si="79"/>
        <v>9025</v>
      </c>
      <c r="S163" s="72">
        <f t="shared" si="79"/>
        <v>9700</v>
      </c>
      <c r="T163" s="72">
        <f t="shared" si="79"/>
        <v>11100.000000000002</v>
      </c>
      <c r="U163" s="72">
        <f t="shared" si="79"/>
        <v>10600</v>
      </c>
      <c r="V163" s="72">
        <f t="shared" ref="V163:AD163" si="80">V151*V139</f>
        <v>10600</v>
      </c>
      <c r="W163" s="72">
        <f t="shared" si="80"/>
        <v>10600</v>
      </c>
      <c r="X163" s="72">
        <f t="shared" si="80"/>
        <v>10275</v>
      </c>
      <c r="Y163" s="72">
        <f t="shared" si="80"/>
        <v>11425</v>
      </c>
      <c r="Z163" s="72">
        <f t="shared" si="80"/>
        <v>12400</v>
      </c>
      <c r="AA163" s="72">
        <f t="shared" si="80"/>
        <v>11050</v>
      </c>
      <c r="AB163" s="72">
        <f t="shared" si="80"/>
        <v>10500</v>
      </c>
      <c r="AC163" s="72">
        <f t="shared" si="80"/>
        <v>0</v>
      </c>
      <c r="AD163" s="72">
        <f t="shared" si="80"/>
        <v>0</v>
      </c>
      <c r="AE163" s="72">
        <f>AE151*AE139</f>
        <v>0</v>
      </c>
      <c r="AF163" s="72">
        <f t="shared" ref="AF163:AM163" si="81">AF151*AF139</f>
        <v>0</v>
      </c>
      <c r="AG163" s="72">
        <f t="shared" si="81"/>
        <v>0</v>
      </c>
      <c r="AH163" s="72">
        <f t="shared" si="81"/>
        <v>0</v>
      </c>
      <c r="AI163" s="72">
        <f t="shared" si="81"/>
        <v>0</v>
      </c>
      <c r="AJ163" s="72">
        <f t="shared" si="81"/>
        <v>0</v>
      </c>
      <c r="AK163" s="72">
        <f t="shared" si="81"/>
        <v>0</v>
      </c>
      <c r="AL163" s="72">
        <f t="shared" si="81"/>
        <v>0</v>
      </c>
      <c r="AM163" s="72">
        <f t="shared" si="81"/>
        <v>0</v>
      </c>
      <c r="AO163" s="16">
        <f>SUM(I163:AM163)</f>
        <v>172850</v>
      </c>
    </row>
    <row r="164" spans="3:41" hidden="1" x14ac:dyDescent="0.2">
      <c r="C164" s="118"/>
      <c r="E164" s="140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82">M142*M154</f>
        <v>0</v>
      </c>
      <c r="N166" s="72">
        <f t="shared" si="82"/>
        <v>0</v>
      </c>
      <c r="O166" s="72">
        <f t="shared" si="82"/>
        <v>0</v>
      </c>
      <c r="P166" s="72">
        <f t="shared" si="82"/>
        <v>0</v>
      </c>
      <c r="Q166" s="72">
        <f t="shared" si="82"/>
        <v>0</v>
      </c>
      <c r="R166" s="72">
        <f t="shared" si="82"/>
        <v>0</v>
      </c>
      <c r="S166" s="72">
        <f t="shared" si="82"/>
        <v>0</v>
      </c>
      <c r="T166" s="72">
        <f t="shared" si="82"/>
        <v>0</v>
      </c>
      <c r="U166" s="72">
        <f t="shared" si="82"/>
        <v>0</v>
      </c>
      <c r="V166" s="72">
        <f t="shared" si="82"/>
        <v>0</v>
      </c>
      <c r="W166" s="72">
        <f t="shared" si="82"/>
        <v>0</v>
      </c>
      <c r="X166" s="72">
        <f t="shared" si="82"/>
        <v>0</v>
      </c>
      <c r="Y166" s="72">
        <f t="shared" si="82"/>
        <v>0</v>
      </c>
      <c r="Z166" s="72">
        <f t="shared" si="82"/>
        <v>0</v>
      </c>
      <c r="AA166" s="72">
        <f t="shared" si="82"/>
        <v>0</v>
      </c>
      <c r="AB166" s="72">
        <f t="shared" si="82"/>
        <v>0</v>
      </c>
      <c r="AC166" s="72">
        <f t="shared" si="82"/>
        <v>0</v>
      </c>
      <c r="AD166" s="72">
        <f t="shared" si="82"/>
        <v>0</v>
      </c>
      <c r="AE166" s="72">
        <f t="shared" si="82"/>
        <v>0</v>
      </c>
      <c r="AF166" s="72">
        <f t="shared" si="82"/>
        <v>0</v>
      </c>
      <c r="AG166" s="72">
        <f t="shared" si="82"/>
        <v>0</v>
      </c>
      <c r="AH166" s="72">
        <f t="shared" si="82"/>
        <v>0</v>
      </c>
      <c r="AI166" s="72">
        <f t="shared" si="82"/>
        <v>0</v>
      </c>
      <c r="AJ166" s="72">
        <f>AJ142*AJ154</f>
        <v>0</v>
      </c>
      <c r="AK166" s="72">
        <f t="shared" ref="AK166:AM168" si="83">AK142*AK154</f>
        <v>0</v>
      </c>
      <c r="AL166" s="123">
        <f t="shared" si="83"/>
        <v>0</v>
      </c>
      <c r="AM166" s="72">
        <f t="shared" si="8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84">M143*M155</f>
        <v>0</v>
      </c>
      <c r="N167" s="72">
        <f t="shared" si="84"/>
        <v>0</v>
      </c>
      <c r="O167" s="72">
        <f t="shared" si="84"/>
        <v>0</v>
      </c>
      <c r="P167" s="72">
        <f t="shared" si="84"/>
        <v>0</v>
      </c>
      <c r="Q167" s="72">
        <f t="shared" si="84"/>
        <v>0</v>
      </c>
      <c r="R167" s="72">
        <f t="shared" si="84"/>
        <v>0</v>
      </c>
      <c r="S167" s="72">
        <f t="shared" si="84"/>
        <v>0</v>
      </c>
      <c r="T167" s="72">
        <f t="shared" si="84"/>
        <v>0</v>
      </c>
      <c r="U167" s="72">
        <f t="shared" si="84"/>
        <v>0</v>
      </c>
      <c r="V167" s="72">
        <f t="shared" si="84"/>
        <v>0</v>
      </c>
      <c r="W167" s="72">
        <f t="shared" si="84"/>
        <v>0</v>
      </c>
      <c r="X167" s="72">
        <f t="shared" si="84"/>
        <v>0</v>
      </c>
      <c r="Y167" s="72">
        <f t="shared" si="84"/>
        <v>0</v>
      </c>
      <c r="Z167" s="72">
        <f t="shared" si="84"/>
        <v>0</v>
      </c>
      <c r="AA167" s="72">
        <f t="shared" si="84"/>
        <v>0</v>
      </c>
      <c r="AB167" s="72">
        <f t="shared" si="84"/>
        <v>0</v>
      </c>
      <c r="AC167" s="72">
        <f t="shared" si="84"/>
        <v>0</v>
      </c>
      <c r="AD167" s="72">
        <f t="shared" si="84"/>
        <v>0</v>
      </c>
      <c r="AE167" s="72">
        <f t="shared" si="84"/>
        <v>0</v>
      </c>
      <c r="AF167" s="72">
        <f t="shared" si="84"/>
        <v>0</v>
      </c>
      <c r="AG167" s="72">
        <f t="shared" si="84"/>
        <v>0</v>
      </c>
      <c r="AH167" s="72">
        <f t="shared" si="84"/>
        <v>0</v>
      </c>
      <c r="AI167" s="72">
        <f t="shared" si="84"/>
        <v>0</v>
      </c>
      <c r="AJ167" s="72">
        <f>AJ143*AJ155</f>
        <v>0</v>
      </c>
      <c r="AK167" s="72">
        <f t="shared" si="83"/>
        <v>0</v>
      </c>
      <c r="AL167" s="123">
        <f t="shared" si="83"/>
        <v>0</v>
      </c>
      <c r="AM167" s="72">
        <f t="shared" si="8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85">M144*M156</f>
        <v>0</v>
      </c>
      <c r="N168" s="72">
        <f t="shared" si="85"/>
        <v>0</v>
      </c>
      <c r="O168" s="72">
        <f t="shared" si="85"/>
        <v>0</v>
      </c>
      <c r="P168" s="72">
        <f t="shared" si="85"/>
        <v>0</v>
      </c>
      <c r="Q168" s="72">
        <f t="shared" si="85"/>
        <v>0</v>
      </c>
      <c r="R168" s="72">
        <f t="shared" si="85"/>
        <v>0</v>
      </c>
      <c r="S168" s="72">
        <f t="shared" si="85"/>
        <v>0</v>
      </c>
      <c r="T168" s="72">
        <f t="shared" si="85"/>
        <v>0</v>
      </c>
      <c r="U168" s="72">
        <f t="shared" si="85"/>
        <v>0</v>
      </c>
      <c r="V168" s="72">
        <f t="shared" si="85"/>
        <v>0</v>
      </c>
      <c r="W168" s="72">
        <f t="shared" si="85"/>
        <v>0</v>
      </c>
      <c r="X168" s="72">
        <f t="shared" si="85"/>
        <v>0</v>
      </c>
      <c r="Y168" s="72">
        <f t="shared" si="85"/>
        <v>0</v>
      </c>
      <c r="Z168" s="72">
        <f t="shared" si="85"/>
        <v>0</v>
      </c>
      <c r="AA168" s="72">
        <f t="shared" si="85"/>
        <v>0</v>
      </c>
      <c r="AB168" s="72">
        <f t="shared" si="85"/>
        <v>0</v>
      </c>
      <c r="AC168" s="72">
        <f t="shared" si="85"/>
        <v>0</v>
      </c>
      <c r="AD168" s="72">
        <f t="shared" si="85"/>
        <v>0</v>
      </c>
      <c r="AE168" s="72">
        <f t="shared" si="85"/>
        <v>0</v>
      </c>
      <c r="AF168" s="72">
        <f t="shared" si="85"/>
        <v>0</v>
      </c>
      <c r="AG168" s="72">
        <f t="shared" si="85"/>
        <v>0</v>
      </c>
      <c r="AH168" s="72">
        <f t="shared" si="85"/>
        <v>0</v>
      </c>
      <c r="AI168" s="72">
        <f t="shared" si="85"/>
        <v>0</v>
      </c>
      <c r="AJ168" s="72">
        <f>AJ144*AJ156</f>
        <v>0</v>
      </c>
      <c r="AK168" s="72">
        <f t="shared" si="83"/>
        <v>0</v>
      </c>
      <c r="AL168" s="123">
        <f t="shared" si="83"/>
        <v>0</v>
      </c>
      <c r="AM168" s="72">
        <f t="shared" si="83"/>
        <v>0</v>
      </c>
      <c r="AO168" s="126">
        <f>SUM(I168:AM168)</f>
        <v>0</v>
      </c>
    </row>
    <row r="169" spans="3:41" ht="12" thickBot="1" x14ac:dyDescent="0.25">
      <c r="C169" s="119"/>
      <c r="D169" s="120"/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I169" si="86">AA145*AA157</f>
        <v>0</v>
      </c>
      <c r="AB169" s="121">
        <f t="shared" si="86"/>
        <v>0</v>
      </c>
      <c r="AC169" s="121">
        <f t="shared" si="86"/>
        <v>0</v>
      </c>
      <c r="AD169" s="121">
        <f t="shared" si="86"/>
        <v>0</v>
      </c>
      <c r="AE169" s="121">
        <f t="shared" si="86"/>
        <v>0</v>
      </c>
      <c r="AF169" s="121">
        <f t="shared" si="86"/>
        <v>0</v>
      </c>
      <c r="AG169" s="121">
        <f t="shared" si="86"/>
        <v>0</v>
      </c>
      <c r="AH169" s="121">
        <f t="shared" si="86"/>
        <v>0</v>
      </c>
      <c r="AI169" s="121">
        <f t="shared" si="86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87">SUM(I161:I170)</f>
        <v>0</v>
      </c>
      <c r="J171" s="58">
        <f t="shared" si="87"/>
        <v>0</v>
      </c>
      <c r="K171" s="58">
        <f t="shared" si="87"/>
        <v>0</v>
      </c>
      <c r="L171" s="58">
        <f t="shared" si="87"/>
        <v>36200</v>
      </c>
      <c r="M171" s="58">
        <f t="shared" si="87"/>
        <v>39600</v>
      </c>
      <c r="N171" s="58">
        <f t="shared" si="87"/>
        <v>37100</v>
      </c>
      <c r="O171" s="58">
        <f t="shared" si="87"/>
        <v>37100</v>
      </c>
      <c r="P171" s="58">
        <f t="shared" si="87"/>
        <v>37100</v>
      </c>
      <c r="Q171" s="58">
        <f t="shared" si="87"/>
        <v>35200</v>
      </c>
      <c r="R171" s="58">
        <f t="shared" si="87"/>
        <v>36100</v>
      </c>
      <c r="S171" s="58">
        <f t="shared" si="87"/>
        <v>38800</v>
      </c>
      <c r="T171" s="58">
        <f t="shared" si="87"/>
        <v>44400</v>
      </c>
      <c r="U171" s="58">
        <f t="shared" si="87"/>
        <v>42400</v>
      </c>
      <c r="V171" s="58">
        <f t="shared" si="87"/>
        <v>31800</v>
      </c>
      <c r="W171" s="58">
        <f t="shared" si="87"/>
        <v>10600</v>
      </c>
      <c r="X171" s="58">
        <f t="shared" si="87"/>
        <v>10275</v>
      </c>
      <c r="Y171" s="58">
        <f t="shared" si="87"/>
        <v>11425</v>
      </c>
      <c r="Z171" s="58">
        <f t="shared" si="87"/>
        <v>12400</v>
      </c>
      <c r="AA171" s="58">
        <f t="shared" si="87"/>
        <v>11050</v>
      </c>
      <c r="AB171" s="58">
        <f t="shared" si="87"/>
        <v>10500</v>
      </c>
      <c r="AC171" s="58">
        <f t="shared" si="87"/>
        <v>10500</v>
      </c>
      <c r="AD171" s="58">
        <f t="shared" si="87"/>
        <v>10500</v>
      </c>
      <c r="AE171" s="58">
        <f t="shared" si="87"/>
        <v>12500</v>
      </c>
      <c r="AF171" s="58">
        <f t="shared" si="87"/>
        <v>13675</v>
      </c>
      <c r="AG171" s="58">
        <f t="shared" si="87"/>
        <v>12850</v>
      </c>
      <c r="AH171" s="58">
        <f t="shared" si="87"/>
        <v>15000</v>
      </c>
      <c r="AI171" s="58">
        <f t="shared" si="87"/>
        <v>13975</v>
      </c>
      <c r="AJ171" s="58">
        <f t="shared" si="87"/>
        <v>13975</v>
      </c>
      <c r="AK171" s="58">
        <f t="shared" si="87"/>
        <v>13975</v>
      </c>
      <c r="AL171" s="58">
        <f t="shared" si="87"/>
        <v>14900</v>
      </c>
      <c r="AM171" s="11">
        <f t="shared" si="87"/>
        <v>14600</v>
      </c>
      <c r="AO171" s="125">
        <f>SUM(AO161:AO170)</f>
        <v>172850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K94" activePane="bottomRight" state="frozen"/>
      <selection activeCell="A4" sqref="A4"/>
      <selection pane="topRight" activeCell="I4" sqref="I4"/>
      <selection pane="bottomLeft" activeCell="A8" sqref="A8"/>
      <selection pane="bottomRight" activeCell="AO134" sqref="AO134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206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37196</v>
      </c>
      <c r="J7" s="65">
        <f t="shared" ref="J7:AM7" si="0">I7+1</f>
        <v>37197</v>
      </c>
      <c r="K7" s="65">
        <f t="shared" si="0"/>
        <v>37198</v>
      </c>
      <c r="L7" s="65">
        <f t="shared" si="0"/>
        <v>37199</v>
      </c>
      <c r="M7" s="65">
        <f t="shared" si="0"/>
        <v>37200</v>
      </c>
      <c r="N7" s="65">
        <f t="shared" si="0"/>
        <v>37201</v>
      </c>
      <c r="O7" s="65">
        <f t="shared" si="0"/>
        <v>37202</v>
      </c>
      <c r="P7" s="65">
        <f t="shared" si="0"/>
        <v>37203</v>
      </c>
      <c r="Q7" s="65">
        <f t="shared" si="0"/>
        <v>37204</v>
      </c>
      <c r="R7" s="65">
        <f t="shared" si="0"/>
        <v>37205</v>
      </c>
      <c r="S7" s="65">
        <f t="shared" si="0"/>
        <v>37206</v>
      </c>
      <c r="T7" s="65">
        <f t="shared" si="0"/>
        <v>37207</v>
      </c>
      <c r="U7" s="65">
        <f t="shared" si="0"/>
        <v>37208</v>
      </c>
      <c r="V7" s="65">
        <f t="shared" si="0"/>
        <v>37209</v>
      </c>
      <c r="W7" s="65">
        <f t="shared" si="0"/>
        <v>37210</v>
      </c>
      <c r="X7" s="65">
        <f t="shared" si="0"/>
        <v>37211</v>
      </c>
      <c r="Y7" s="65">
        <f t="shared" si="0"/>
        <v>37212</v>
      </c>
      <c r="Z7" s="65">
        <f t="shared" si="0"/>
        <v>37213</v>
      </c>
      <c r="AA7" s="65">
        <f t="shared" si="0"/>
        <v>37214</v>
      </c>
      <c r="AB7" s="65">
        <f t="shared" si="0"/>
        <v>37215</v>
      </c>
      <c r="AC7" s="65">
        <f t="shared" si="0"/>
        <v>37216</v>
      </c>
      <c r="AD7" s="65">
        <f t="shared" si="0"/>
        <v>37217</v>
      </c>
      <c r="AE7" s="65">
        <f t="shared" si="0"/>
        <v>37218</v>
      </c>
      <c r="AF7" s="65">
        <f t="shared" si="0"/>
        <v>37219</v>
      </c>
      <c r="AG7" s="65">
        <f t="shared" si="0"/>
        <v>37220</v>
      </c>
      <c r="AH7" s="65">
        <f t="shared" si="0"/>
        <v>37221</v>
      </c>
      <c r="AI7" s="65">
        <f t="shared" si="0"/>
        <v>37222</v>
      </c>
      <c r="AJ7" s="65">
        <f t="shared" si="0"/>
        <v>37223</v>
      </c>
      <c r="AK7" s="65">
        <f t="shared" si="0"/>
        <v>37224</v>
      </c>
      <c r="AL7" s="65">
        <f t="shared" si="0"/>
        <v>37225</v>
      </c>
      <c r="AM7" s="65">
        <f t="shared" si="0"/>
        <v>37226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10000</v>
      </c>
      <c r="J12" s="11">
        <f t="shared" si="4"/>
        <v>10000</v>
      </c>
      <c r="K12" s="11">
        <f t="shared" si="4"/>
        <v>10000</v>
      </c>
      <c r="L12" s="11">
        <f t="shared" ref="L12:AL12" si="6">K12</f>
        <v>10000</v>
      </c>
      <c r="M12" s="11">
        <f t="shared" si="6"/>
        <v>10000</v>
      </c>
      <c r="N12" s="11">
        <f t="shared" si="6"/>
        <v>10000</v>
      </c>
      <c r="O12" s="11">
        <f t="shared" si="6"/>
        <v>10000</v>
      </c>
      <c r="P12" s="11">
        <f t="shared" si="6"/>
        <v>10000</v>
      </c>
      <c r="Q12" s="11">
        <f t="shared" si="6"/>
        <v>10000</v>
      </c>
      <c r="R12" s="11">
        <f t="shared" si="6"/>
        <v>10000</v>
      </c>
      <c r="S12" s="11">
        <f t="shared" si="6"/>
        <v>10000</v>
      </c>
      <c r="T12" s="11">
        <f t="shared" si="6"/>
        <v>10000</v>
      </c>
      <c r="U12" s="11">
        <f t="shared" si="6"/>
        <v>10000</v>
      </c>
      <c r="V12" s="11">
        <v>5000</v>
      </c>
      <c r="W12" s="11">
        <v>10000</v>
      </c>
      <c r="X12" s="11">
        <f t="shared" si="6"/>
        <v>10000</v>
      </c>
      <c r="Y12" s="11">
        <v>0</v>
      </c>
      <c r="Z12" s="11">
        <f t="shared" si="6"/>
        <v>0</v>
      </c>
      <c r="AA12" s="11">
        <f t="shared" si="6"/>
        <v>0</v>
      </c>
      <c r="AB12" s="11">
        <f t="shared" si="6"/>
        <v>0</v>
      </c>
      <c r="AC12" s="11">
        <v>10000</v>
      </c>
      <c r="AD12" s="11">
        <f t="shared" si="6"/>
        <v>10000</v>
      </c>
      <c r="AE12" s="11">
        <f t="shared" si="6"/>
        <v>10000</v>
      </c>
      <c r="AF12" s="11">
        <f t="shared" si="6"/>
        <v>10000</v>
      </c>
      <c r="AG12" s="11">
        <f t="shared" si="6"/>
        <v>10000</v>
      </c>
      <c r="AH12" s="11">
        <f t="shared" si="6"/>
        <v>10000</v>
      </c>
      <c r="AI12" s="11">
        <f t="shared" si="6"/>
        <v>10000</v>
      </c>
      <c r="AJ12" s="11">
        <f t="shared" si="6"/>
        <v>10000</v>
      </c>
      <c r="AK12" s="11">
        <f t="shared" si="6"/>
        <v>10000</v>
      </c>
      <c r="AL12" s="11">
        <f t="shared" si="6"/>
        <v>10000</v>
      </c>
      <c r="AM12" s="11">
        <v>0</v>
      </c>
      <c r="AO12" s="16">
        <f t="shared" si="2"/>
        <v>255000</v>
      </c>
      <c r="AP12" s="16">
        <f t="shared" si="3"/>
        <v>612255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AL13" si="7">K13</f>
        <v>0</v>
      </c>
      <c r="M13" s="11">
        <f t="shared" si="7"/>
        <v>0</v>
      </c>
      <c r="N13" s="11">
        <f t="shared" si="7"/>
        <v>0</v>
      </c>
      <c r="O13" s="11">
        <f t="shared" si="7"/>
        <v>0</v>
      </c>
      <c r="P13" s="11">
        <f t="shared" si="7"/>
        <v>0</v>
      </c>
      <c r="Q13" s="11">
        <f t="shared" si="7"/>
        <v>0</v>
      </c>
      <c r="R13" s="11">
        <f t="shared" si="7"/>
        <v>0</v>
      </c>
      <c r="S13" s="11">
        <f t="shared" si="7"/>
        <v>0</v>
      </c>
      <c r="T13" s="11">
        <f t="shared" si="7"/>
        <v>0</v>
      </c>
      <c r="U13" s="11">
        <f t="shared" si="7"/>
        <v>0</v>
      </c>
      <c r="V13" s="11">
        <f t="shared" si="7"/>
        <v>0</v>
      </c>
      <c r="W13" s="11">
        <f t="shared" si="7"/>
        <v>0</v>
      </c>
      <c r="X13" s="11">
        <f t="shared" si="7"/>
        <v>0</v>
      </c>
      <c r="Y13" s="11">
        <f t="shared" si="7"/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 t="shared" si="7"/>
        <v>0</v>
      </c>
      <c r="AD13" s="11">
        <f t="shared" si="7"/>
        <v>0</v>
      </c>
      <c r="AE13" s="11">
        <f t="shared" si="7"/>
        <v>0</v>
      </c>
      <c r="AF13" s="11">
        <f t="shared" si="7"/>
        <v>0</v>
      </c>
      <c r="AG13" s="11">
        <f t="shared" si="7"/>
        <v>0</v>
      </c>
      <c r="AH13" s="11">
        <f t="shared" si="7"/>
        <v>0</v>
      </c>
      <c r="AI13" s="11">
        <f t="shared" si="7"/>
        <v>0</v>
      </c>
      <c r="AJ13" s="11">
        <f t="shared" si="7"/>
        <v>0</v>
      </c>
      <c r="AK13" s="11">
        <f t="shared" si="7"/>
        <v>0</v>
      </c>
      <c r="AL13" s="11">
        <f t="shared" si="7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10000</v>
      </c>
      <c r="J14" s="11">
        <f t="shared" si="4"/>
        <v>10000</v>
      </c>
      <c r="K14" s="11">
        <f t="shared" si="4"/>
        <v>10000</v>
      </c>
      <c r="L14" s="11">
        <f t="shared" ref="L14:N15" si="8">K14</f>
        <v>10000</v>
      </c>
      <c r="M14" s="11">
        <f t="shared" si="8"/>
        <v>10000</v>
      </c>
      <c r="N14" s="11">
        <f t="shared" si="8"/>
        <v>10000</v>
      </c>
      <c r="O14" s="11">
        <v>10000</v>
      </c>
      <c r="P14" s="11">
        <v>10000</v>
      </c>
      <c r="Q14" s="11">
        <f t="shared" ref="Q14:AA14" si="9">P14</f>
        <v>10000</v>
      </c>
      <c r="R14" s="11">
        <f t="shared" si="9"/>
        <v>10000</v>
      </c>
      <c r="S14" s="11">
        <f t="shared" si="9"/>
        <v>10000</v>
      </c>
      <c r="T14" s="11">
        <f t="shared" si="9"/>
        <v>10000</v>
      </c>
      <c r="U14" s="11">
        <f t="shared" si="9"/>
        <v>10000</v>
      </c>
      <c r="V14" s="11">
        <v>0</v>
      </c>
      <c r="W14" s="11">
        <v>10000</v>
      </c>
      <c r="X14" s="11">
        <f t="shared" si="9"/>
        <v>10000</v>
      </c>
      <c r="Y14" s="11">
        <f t="shared" si="9"/>
        <v>10000</v>
      </c>
      <c r="Z14" s="11">
        <f t="shared" si="9"/>
        <v>10000</v>
      </c>
      <c r="AA14" s="11">
        <f t="shared" si="9"/>
        <v>10000</v>
      </c>
      <c r="AB14" s="11">
        <v>10000</v>
      </c>
      <c r="AC14" s="11">
        <f t="shared" ref="AC14:AL14" si="10">AB14</f>
        <v>10000</v>
      </c>
      <c r="AD14" s="11">
        <f t="shared" si="10"/>
        <v>10000</v>
      </c>
      <c r="AE14" s="11">
        <f t="shared" si="10"/>
        <v>10000</v>
      </c>
      <c r="AF14" s="11">
        <f t="shared" si="10"/>
        <v>10000</v>
      </c>
      <c r="AG14" s="11">
        <f t="shared" si="10"/>
        <v>10000</v>
      </c>
      <c r="AH14" s="11">
        <f t="shared" si="10"/>
        <v>10000</v>
      </c>
      <c r="AI14" s="11">
        <f t="shared" si="10"/>
        <v>10000</v>
      </c>
      <c r="AJ14" s="11">
        <f t="shared" si="10"/>
        <v>10000</v>
      </c>
      <c r="AK14" s="11">
        <f t="shared" si="10"/>
        <v>10000</v>
      </c>
      <c r="AL14" s="11">
        <f t="shared" si="10"/>
        <v>10000</v>
      </c>
      <c r="AM14" s="11">
        <v>0</v>
      </c>
      <c r="AO14" s="16">
        <f t="shared" si="2"/>
        <v>290000</v>
      </c>
      <c r="AP14" s="16">
        <f t="shared" si="3"/>
        <v>696290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8"/>
        <v>0</v>
      </c>
      <c r="M15" s="11">
        <f t="shared" si="8"/>
        <v>0</v>
      </c>
      <c r="N15" s="11">
        <f t="shared" si="8"/>
        <v>0</v>
      </c>
      <c r="O15" s="11">
        <f>N15</f>
        <v>0</v>
      </c>
      <c r="P15" s="11">
        <f>O15</f>
        <v>0</v>
      </c>
      <c r="Q15" s="11">
        <f t="shared" ref="Q15:AA15" si="11">P15</f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 t="shared" si="11"/>
        <v>0</v>
      </c>
      <c r="W15" s="11">
        <f t="shared" si="11"/>
        <v>0</v>
      </c>
      <c r="X15" s="11">
        <f t="shared" si="11"/>
        <v>0</v>
      </c>
      <c r="Y15" s="11">
        <f t="shared" si="11"/>
        <v>0</v>
      </c>
      <c r="Z15" s="11">
        <f t="shared" si="11"/>
        <v>0</v>
      </c>
      <c r="AA15" s="11">
        <f t="shared" si="11"/>
        <v>0</v>
      </c>
      <c r="AB15" s="11">
        <f t="shared" ref="AB15:AJ15" si="12">AA15</f>
        <v>0</v>
      </c>
      <c r="AC15" s="11">
        <f t="shared" si="12"/>
        <v>0</v>
      </c>
      <c r="AD15" s="11">
        <f t="shared" si="12"/>
        <v>0</v>
      </c>
      <c r="AE15" s="11">
        <f t="shared" si="12"/>
        <v>0</v>
      </c>
      <c r="AF15" s="11">
        <f t="shared" si="12"/>
        <v>0</v>
      </c>
      <c r="AG15" s="11">
        <f t="shared" si="12"/>
        <v>0</v>
      </c>
      <c r="AH15" s="11">
        <f t="shared" si="12"/>
        <v>0</v>
      </c>
      <c r="AI15" s="11">
        <f t="shared" si="12"/>
        <v>0</v>
      </c>
      <c r="AJ15" s="11">
        <f t="shared" si="12"/>
        <v>0</v>
      </c>
      <c r="AK15" s="11">
        <v>0</v>
      </c>
      <c r="AL15" s="11">
        <f>AK15</f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3">P16</f>
        <v>0</v>
      </c>
      <c r="R16" s="59">
        <f t="shared" si="13"/>
        <v>0</v>
      </c>
      <c r="S16" s="59">
        <f t="shared" si="13"/>
        <v>0</v>
      </c>
      <c r="T16" s="59">
        <f t="shared" si="13"/>
        <v>0</v>
      </c>
      <c r="U16" s="59">
        <f t="shared" si="13"/>
        <v>0</v>
      </c>
      <c r="V16" s="59">
        <f t="shared" si="13"/>
        <v>0</v>
      </c>
      <c r="W16" s="59">
        <f t="shared" si="13"/>
        <v>0</v>
      </c>
      <c r="X16" s="59">
        <f t="shared" si="13"/>
        <v>0</v>
      </c>
      <c r="Y16" s="59">
        <f t="shared" si="13"/>
        <v>0</v>
      </c>
      <c r="Z16" s="59">
        <f t="shared" si="13"/>
        <v>0</v>
      </c>
      <c r="AA16" s="59">
        <f t="shared" si="13"/>
        <v>0</v>
      </c>
      <c r="AB16" s="59">
        <f t="shared" ref="AB16:AJ16" si="14">AA16</f>
        <v>0</v>
      </c>
      <c r="AC16" s="59">
        <f t="shared" si="14"/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 t="shared" si="14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5000</v>
      </c>
      <c r="W17" s="58">
        <f t="shared" si="15"/>
        <v>20000</v>
      </c>
      <c r="X17" s="58">
        <f t="shared" si="15"/>
        <v>20000</v>
      </c>
      <c r="Y17" s="58">
        <f t="shared" si="15"/>
        <v>10000</v>
      </c>
      <c r="Z17" s="58">
        <f t="shared" si="15"/>
        <v>10000</v>
      </c>
      <c r="AA17" s="58">
        <f t="shared" si="15"/>
        <v>10000</v>
      </c>
      <c r="AB17" s="58">
        <f t="shared" si="15"/>
        <v>10000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20000</v>
      </c>
      <c r="AL17" s="58">
        <f t="shared" si="15"/>
        <v>20000</v>
      </c>
      <c r="AM17" s="58">
        <f t="shared" si="15"/>
        <v>0</v>
      </c>
      <c r="AO17" s="20">
        <f>SUM(AO10:AO16)</f>
        <v>545000</v>
      </c>
      <c r="AP17" s="20">
        <f>SUM(AP10:AP16)</f>
        <v>1308545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10500</v>
      </c>
      <c r="J20" s="16">
        <f t="shared" ref="J20:Z20" si="16">I20</f>
        <v>10500</v>
      </c>
      <c r="K20" s="16">
        <f t="shared" si="16"/>
        <v>10500</v>
      </c>
      <c r="L20" s="16">
        <f t="shared" si="16"/>
        <v>10500</v>
      </c>
      <c r="M20" s="16">
        <f t="shared" si="16"/>
        <v>10500</v>
      </c>
      <c r="N20" s="16">
        <f t="shared" si="16"/>
        <v>10500</v>
      </c>
      <c r="O20" s="16">
        <f t="shared" si="16"/>
        <v>10500</v>
      </c>
      <c r="P20" s="16">
        <f t="shared" si="16"/>
        <v>10500</v>
      </c>
      <c r="Q20" s="16">
        <f t="shared" si="16"/>
        <v>10500</v>
      </c>
      <c r="R20" s="16">
        <v>13500</v>
      </c>
      <c r="S20" s="16">
        <f t="shared" si="16"/>
        <v>13500</v>
      </c>
      <c r="T20" s="16">
        <f t="shared" si="16"/>
        <v>13500</v>
      </c>
      <c r="U20" s="16">
        <f t="shared" si="16"/>
        <v>13500</v>
      </c>
      <c r="V20" s="16">
        <v>0</v>
      </c>
      <c r="W20" s="16">
        <v>13500</v>
      </c>
      <c r="X20" s="16">
        <f t="shared" si="16"/>
        <v>13500</v>
      </c>
      <c r="Y20" s="16">
        <v>0</v>
      </c>
      <c r="Z20" s="16">
        <f t="shared" si="16"/>
        <v>0</v>
      </c>
      <c r="AA20" s="16">
        <v>0</v>
      </c>
      <c r="AB20" s="16">
        <f t="shared" ref="AB20:AL20" si="17">AA20</f>
        <v>0</v>
      </c>
      <c r="AC20" s="16">
        <v>13500</v>
      </c>
      <c r="AD20" s="16">
        <f t="shared" si="17"/>
        <v>13500</v>
      </c>
      <c r="AE20" s="16">
        <f t="shared" si="17"/>
        <v>13500</v>
      </c>
      <c r="AF20" s="16">
        <f t="shared" si="17"/>
        <v>13500</v>
      </c>
      <c r="AG20" s="16">
        <f t="shared" si="17"/>
        <v>13500</v>
      </c>
      <c r="AH20" s="16">
        <f t="shared" si="17"/>
        <v>13500</v>
      </c>
      <c r="AI20" s="16">
        <f t="shared" si="17"/>
        <v>13500</v>
      </c>
      <c r="AJ20" s="16">
        <f t="shared" si="17"/>
        <v>13500</v>
      </c>
      <c r="AK20" s="16">
        <f t="shared" si="17"/>
        <v>13500</v>
      </c>
      <c r="AL20" s="16">
        <f t="shared" si="17"/>
        <v>13500</v>
      </c>
      <c r="AM20" s="16">
        <v>0</v>
      </c>
      <c r="AO20" s="16">
        <f t="shared" ref="AO20:AO33" si="18">SUM(I20:AN20)</f>
        <v>310500</v>
      </c>
      <c r="AP20" s="16">
        <f t="shared" ref="AP20:AP33" si="19">SUM(I20:AM20)*E20+SUM(I20:AM20)*F20+SUM(I20:AM20)*G20</f>
        <v>892221.75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>Z21</f>
        <v>0</v>
      </c>
      <c r="AB21" s="16">
        <f t="shared" ref="AB21:AM21" si="21">AA21</f>
        <v>0</v>
      </c>
      <c r="AC21" s="16">
        <f t="shared" si="21"/>
        <v>0</v>
      </c>
      <c r="AD21" s="16">
        <f t="shared" si="21"/>
        <v>0</v>
      </c>
      <c r="AE21" s="16">
        <f t="shared" si="21"/>
        <v>0</v>
      </c>
      <c r="AF21" s="16">
        <f t="shared" si="21"/>
        <v>0</v>
      </c>
      <c r="AG21" s="16">
        <f t="shared" si="21"/>
        <v>0</v>
      </c>
      <c r="AH21" s="16">
        <f t="shared" si="21"/>
        <v>0</v>
      </c>
      <c r="AI21" s="16">
        <f t="shared" si="21"/>
        <v>0</v>
      </c>
      <c r="AJ21" s="16">
        <f t="shared" si="21"/>
        <v>0</v>
      </c>
      <c r="AK21" s="16">
        <f t="shared" si="21"/>
        <v>0</v>
      </c>
      <c r="AL21" s="16">
        <f t="shared" si="21"/>
        <v>0</v>
      </c>
      <c r="AM21" s="16">
        <f t="shared" si="21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2">I22</f>
        <v>0</v>
      </c>
      <c r="K22" s="16">
        <f t="shared" si="22"/>
        <v>0</v>
      </c>
      <c r="L22" s="16">
        <f t="shared" si="22"/>
        <v>0</v>
      </c>
      <c r="M22" s="16">
        <f t="shared" si="22"/>
        <v>0</v>
      </c>
      <c r="N22" s="16">
        <f t="shared" si="22"/>
        <v>0</v>
      </c>
      <c r="O22" s="16">
        <f t="shared" si="22"/>
        <v>0</v>
      </c>
      <c r="P22" s="16">
        <f t="shared" si="22"/>
        <v>0</v>
      </c>
      <c r="Q22" s="16">
        <f t="shared" si="22"/>
        <v>0</v>
      </c>
      <c r="R22" s="16">
        <f t="shared" si="22"/>
        <v>0</v>
      </c>
      <c r="S22" s="16">
        <f t="shared" si="22"/>
        <v>0</v>
      </c>
      <c r="T22" s="16">
        <f t="shared" si="22"/>
        <v>0</v>
      </c>
      <c r="U22" s="16">
        <f t="shared" si="22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 t="shared" si="22"/>
        <v>0</v>
      </c>
      <c r="AA22" s="16">
        <f>Z22</f>
        <v>0</v>
      </c>
      <c r="AB22" s="16">
        <f t="shared" ref="AB22:AM22" si="23">AA22</f>
        <v>0</v>
      </c>
      <c r="AC22" s="16">
        <f t="shared" si="23"/>
        <v>0</v>
      </c>
      <c r="AD22" s="16">
        <f t="shared" si="23"/>
        <v>0</v>
      </c>
      <c r="AE22" s="16">
        <f t="shared" si="23"/>
        <v>0</v>
      </c>
      <c r="AF22" s="16">
        <f t="shared" si="23"/>
        <v>0</v>
      </c>
      <c r="AG22" s="16">
        <f t="shared" si="23"/>
        <v>0</v>
      </c>
      <c r="AH22" s="16">
        <f t="shared" si="23"/>
        <v>0</v>
      </c>
      <c r="AI22" s="16">
        <f t="shared" si="23"/>
        <v>0</v>
      </c>
      <c r="AJ22" s="16">
        <f t="shared" si="23"/>
        <v>0</v>
      </c>
      <c r="AK22" s="16">
        <f t="shared" si="23"/>
        <v>0</v>
      </c>
      <c r="AL22" s="16">
        <f t="shared" si="23"/>
        <v>0</v>
      </c>
      <c r="AM22" s="16">
        <f t="shared" si="23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4">I23</f>
        <v>0</v>
      </c>
      <c r="K23" s="16">
        <f t="shared" si="24"/>
        <v>0</v>
      </c>
      <c r="L23" s="16">
        <f t="shared" si="24"/>
        <v>0</v>
      </c>
      <c r="M23" s="16">
        <f t="shared" si="24"/>
        <v>0</v>
      </c>
      <c r="N23" s="16">
        <f t="shared" si="24"/>
        <v>0</v>
      </c>
      <c r="O23" s="16">
        <f t="shared" si="24"/>
        <v>0</v>
      </c>
      <c r="P23" s="16">
        <f t="shared" si="24"/>
        <v>0</v>
      </c>
      <c r="Q23" s="16">
        <f t="shared" si="24"/>
        <v>0</v>
      </c>
      <c r="R23" s="16">
        <f t="shared" si="24"/>
        <v>0</v>
      </c>
      <c r="S23" s="16">
        <f t="shared" si="24"/>
        <v>0</v>
      </c>
      <c r="T23" s="16">
        <f t="shared" si="24"/>
        <v>0</v>
      </c>
      <c r="U23" s="16">
        <f t="shared" si="24"/>
        <v>0</v>
      </c>
      <c r="V23" s="16">
        <f t="shared" si="24"/>
        <v>0</v>
      </c>
      <c r="W23" s="16">
        <f t="shared" si="24"/>
        <v>0</v>
      </c>
      <c r="X23" s="16">
        <f t="shared" si="24"/>
        <v>0</v>
      </c>
      <c r="Y23" s="16">
        <f t="shared" si="24"/>
        <v>0</v>
      </c>
      <c r="Z23" s="16">
        <f t="shared" si="24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M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 t="shared" si="25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5000</v>
      </c>
      <c r="J27" s="11">
        <v>5000</v>
      </c>
      <c r="K27" s="11">
        <v>5000</v>
      </c>
      <c r="L27" s="11">
        <v>5000</v>
      </c>
      <c r="M27" s="11">
        <v>5000</v>
      </c>
      <c r="N27" s="11">
        <v>14500</v>
      </c>
      <c r="O27" s="11">
        <v>5000</v>
      </c>
      <c r="P27" s="11">
        <v>0</v>
      </c>
      <c r="Q27" s="11">
        <v>5000</v>
      </c>
      <c r="R27" s="11">
        <v>5000</v>
      </c>
      <c r="S27" s="11">
        <v>5000</v>
      </c>
      <c r="T27" s="11">
        <v>5000</v>
      </c>
      <c r="U27" s="11">
        <v>5000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5000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5000</v>
      </c>
      <c r="AL27" s="11">
        <v>5000</v>
      </c>
      <c r="AM27" s="11">
        <v>0</v>
      </c>
      <c r="AO27" s="16">
        <f t="shared" si="18"/>
        <v>84500</v>
      </c>
      <c r="AP27" s="16">
        <f t="shared" si="19"/>
        <v>242810.75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9500</v>
      </c>
      <c r="J28" s="11">
        <f>I28</f>
        <v>9500</v>
      </c>
      <c r="K28" s="11">
        <f>J28</f>
        <v>9500</v>
      </c>
      <c r="L28" s="11">
        <v>9500</v>
      </c>
      <c r="M28" s="11">
        <v>9500</v>
      </c>
      <c r="N28" s="11">
        <v>0</v>
      </c>
      <c r="O28" s="11">
        <v>9500</v>
      </c>
      <c r="P28" s="11">
        <f t="shared" ref="P28:Z28" si="26">O28</f>
        <v>9500</v>
      </c>
      <c r="Q28" s="11">
        <v>4500</v>
      </c>
      <c r="R28" s="11">
        <v>1500</v>
      </c>
      <c r="S28" s="11">
        <f t="shared" si="26"/>
        <v>1500</v>
      </c>
      <c r="T28" s="11">
        <f t="shared" si="26"/>
        <v>1500</v>
      </c>
      <c r="U28" s="11">
        <v>0</v>
      </c>
      <c r="V28" s="11">
        <f t="shared" si="26"/>
        <v>0</v>
      </c>
      <c r="W28" s="11">
        <v>0</v>
      </c>
      <c r="X28" s="11">
        <f t="shared" si="26"/>
        <v>0</v>
      </c>
      <c r="Y28" s="11">
        <f t="shared" si="26"/>
        <v>0</v>
      </c>
      <c r="Z28" s="11">
        <f t="shared" si="26"/>
        <v>0</v>
      </c>
      <c r="AA28" s="11">
        <v>0</v>
      </c>
      <c r="AB28" s="11">
        <f t="shared" ref="AB28:AK28" si="27">AA28</f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f t="shared" si="27"/>
        <v>0</v>
      </c>
      <c r="AL28" s="11">
        <v>6500</v>
      </c>
      <c r="AM28" s="11">
        <v>0</v>
      </c>
      <c r="AO28" s="16">
        <f t="shared" si="18"/>
        <v>82000</v>
      </c>
      <c r="AP28" s="16">
        <f t="shared" si="19"/>
        <v>235627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v>0</v>
      </c>
      <c r="AH30" s="11">
        <f t="shared" ref="AH30:AM33" si="29">AG30</f>
        <v>0</v>
      </c>
      <c r="AI30" s="11">
        <f t="shared" si="29"/>
        <v>0</v>
      </c>
      <c r="AJ30" s="11">
        <f t="shared" si="29"/>
        <v>0</v>
      </c>
      <c r="AK30" s="11">
        <f t="shared" si="29"/>
        <v>0</v>
      </c>
      <c r="AL30" s="11">
        <f t="shared" si="29"/>
        <v>0</v>
      </c>
      <c r="AM30" s="11">
        <f t="shared" si="29"/>
        <v>0</v>
      </c>
      <c r="AO30" s="16">
        <f t="shared" si="18"/>
        <v>0</v>
      </c>
      <c r="AP30" s="16">
        <f t="shared" si="19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2">M32</f>
        <v>0</v>
      </c>
      <c r="O32" s="16">
        <f t="shared" si="32"/>
        <v>0</v>
      </c>
      <c r="P32" s="16">
        <f t="shared" si="32"/>
        <v>0</v>
      </c>
      <c r="Q32" s="16">
        <f t="shared" si="32"/>
        <v>0</v>
      </c>
      <c r="R32" s="16">
        <f t="shared" si="32"/>
        <v>0</v>
      </c>
      <c r="S32" s="16">
        <f t="shared" si="32"/>
        <v>0</v>
      </c>
      <c r="T32" s="16">
        <f t="shared" si="32"/>
        <v>0</v>
      </c>
      <c r="U32" s="16">
        <f t="shared" si="32"/>
        <v>0</v>
      </c>
      <c r="V32" s="16">
        <f t="shared" si="32"/>
        <v>0</v>
      </c>
      <c r="W32" s="16">
        <f t="shared" si="32"/>
        <v>0</v>
      </c>
      <c r="X32" s="16">
        <f t="shared" si="32"/>
        <v>0</v>
      </c>
      <c r="Y32" s="16">
        <f t="shared" si="32"/>
        <v>0</v>
      </c>
      <c r="Z32" s="16">
        <f t="shared" si="32"/>
        <v>0</v>
      </c>
      <c r="AA32" s="16">
        <f t="shared" si="32"/>
        <v>0</v>
      </c>
      <c r="AB32" s="16">
        <f t="shared" si="32"/>
        <v>0</v>
      </c>
      <c r="AC32" s="16">
        <f t="shared" si="31"/>
        <v>0</v>
      </c>
      <c r="AD32" s="16">
        <f t="shared" si="31"/>
        <v>0</v>
      </c>
      <c r="AE32" s="16">
        <f t="shared" si="31"/>
        <v>0</v>
      </c>
      <c r="AF32" s="16">
        <f t="shared" si="31"/>
        <v>0</v>
      </c>
      <c r="AG32" s="16">
        <f t="shared" si="31"/>
        <v>0</v>
      </c>
      <c r="AH32" s="16">
        <f t="shared" si="29"/>
        <v>0</v>
      </c>
      <c r="AI32" s="16">
        <f t="shared" si="29"/>
        <v>0</v>
      </c>
      <c r="AJ32" s="16">
        <f t="shared" si="29"/>
        <v>0</v>
      </c>
      <c r="AK32" s="16">
        <f t="shared" si="29"/>
        <v>0</v>
      </c>
      <c r="AL32" s="16">
        <f t="shared" si="29"/>
        <v>0</v>
      </c>
      <c r="AM32" s="16">
        <f t="shared" si="29"/>
        <v>0</v>
      </c>
      <c r="AO32" s="16">
        <f t="shared" si="18"/>
        <v>0</v>
      </c>
      <c r="AP32" s="16">
        <f t="shared" si="19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20000</v>
      </c>
      <c r="Q34" s="58">
        <f t="shared" si="34"/>
        <v>20000</v>
      </c>
      <c r="R34" s="58">
        <f t="shared" si="34"/>
        <v>20000</v>
      </c>
      <c r="S34" s="58">
        <f t="shared" si="34"/>
        <v>20000</v>
      </c>
      <c r="T34" s="58">
        <f t="shared" si="34"/>
        <v>20000</v>
      </c>
      <c r="U34" s="58">
        <f t="shared" si="34"/>
        <v>18500</v>
      </c>
      <c r="V34" s="58">
        <f t="shared" si="34"/>
        <v>0</v>
      </c>
      <c r="W34" s="58">
        <f t="shared" si="34"/>
        <v>13500</v>
      </c>
      <c r="X34" s="58">
        <f t="shared" si="34"/>
        <v>13500</v>
      </c>
      <c r="Y34" s="58">
        <f t="shared" si="34"/>
        <v>0</v>
      </c>
      <c r="Z34" s="58">
        <f t="shared" si="34"/>
        <v>0</v>
      </c>
      <c r="AA34" s="58">
        <f t="shared" si="34"/>
        <v>0</v>
      </c>
      <c r="AB34" s="58">
        <f t="shared" si="34"/>
        <v>0</v>
      </c>
      <c r="AC34" s="58">
        <f t="shared" si="34"/>
        <v>18500</v>
      </c>
      <c r="AD34" s="58">
        <f t="shared" si="34"/>
        <v>13500</v>
      </c>
      <c r="AE34" s="58">
        <f t="shared" si="34"/>
        <v>13500</v>
      </c>
      <c r="AF34" s="58">
        <f t="shared" si="34"/>
        <v>13500</v>
      </c>
      <c r="AG34" s="58">
        <f t="shared" si="34"/>
        <v>13500</v>
      </c>
      <c r="AH34" s="58">
        <f t="shared" si="34"/>
        <v>13500</v>
      </c>
      <c r="AI34" s="58">
        <f t="shared" si="34"/>
        <v>13500</v>
      </c>
      <c r="AJ34" s="58">
        <f t="shared" si="34"/>
        <v>13500</v>
      </c>
      <c r="AK34" s="58">
        <f t="shared" si="34"/>
        <v>18500</v>
      </c>
      <c r="AL34" s="58">
        <f t="shared" si="34"/>
        <v>25000</v>
      </c>
      <c r="AM34" s="58">
        <f t="shared" si="34"/>
        <v>0</v>
      </c>
      <c r="AO34" s="20">
        <f>SUM(AO20:AO33)</f>
        <v>477000</v>
      </c>
      <c r="AP34" s="20">
        <f>SUM(AP20:AP33)</f>
        <v>1370659.5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426092.5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426092.5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L53" si="36">I20-I84</f>
        <v>10500</v>
      </c>
      <c r="J53" s="103">
        <f t="shared" si="36"/>
        <v>10500</v>
      </c>
      <c r="K53" s="103">
        <f t="shared" si="36"/>
        <v>10500</v>
      </c>
      <c r="L53" s="103">
        <f t="shared" si="36"/>
        <v>10500</v>
      </c>
      <c r="M53" s="103">
        <f t="shared" si="36"/>
        <v>10500</v>
      </c>
      <c r="N53" s="103">
        <f t="shared" si="36"/>
        <v>10500</v>
      </c>
      <c r="O53" s="103">
        <f t="shared" si="36"/>
        <v>10500</v>
      </c>
      <c r="P53" s="103">
        <f t="shared" si="36"/>
        <v>10500</v>
      </c>
      <c r="Q53" s="103">
        <f t="shared" si="36"/>
        <v>10500</v>
      </c>
      <c r="R53" s="103">
        <f t="shared" si="36"/>
        <v>13500</v>
      </c>
      <c r="S53" s="103">
        <f t="shared" si="36"/>
        <v>13500</v>
      </c>
      <c r="T53" s="103">
        <f t="shared" si="36"/>
        <v>13500</v>
      </c>
      <c r="U53" s="103">
        <f t="shared" si="36"/>
        <v>13500</v>
      </c>
      <c r="V53" s="103">
        <f t="shared" si="36"/>
        <v>0</v>
      </c>
      <c r="W53" s="103">
        <f t="shared" si="36"/>
        <v>13500</v>
      </c>
      <c r="X53" s="103">
        <f t="shared" si="36"/>
        <v>13500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13500</v>
      </c>
      <c r="AD53" s="103">
        <f t="shared" si="36"/>
        <v>13500</v>
      </c>
      <c r="AE53" s="103">
        <f t="shared" si="36"/>
        <v>13500</v>
      </c>
      <c r="AF53" s="103">
        <f t="shared" si="36"/>
        <v>13500</v>
      </c>
      <c r="AG53" s="103">
        <f t="shared" si="36"/>
        <v>13500</v>
      </c>
      <c r="AH53" s="103">
        <f t="shared" si="36"/>
        <v>13500</v>
      </c>
      <c r="AI53" s="103">
        <f t="shared" si="36"/>
        <v>13500</v>
      </c>
      <c r="AJ53" s="103">
        <f t="shared" si="36"/>
        <v>13500</v>
      </c>
      <c r="AK53" s="103">
        <f t="shared" si="36"/>
        <v>13500</v>
      </c>
      <c r="AL53" s="103">
        <f t="shared" si="36"/>
        <v>13500</v>
      </c>
      <c r="AM53" s="103">
        <f>AM20-AM84</f>
        <v>0</v>
      </c>
      <c r="AO53" s="106">
        <f t="shared" ref="AO53:AO66" si="37">SUM(I53:AL53)-AQ53</f>
        <v>307395</v>
      </c>
      <c r="AP53" s="107">
        <f t="shared" ref="AP53:AP68" si="38">AO53*E53</f>
        <v>30739.5</v>
      </c>
      <c r="AQ53" s="106">
        <f t="shared" ref="AQ53:AQ67" si="39">SUM(I53:AM53)*F53</f>
        <v>3105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ref="AA54:AJ54" si="41">AA21-AA85</f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9500</v>
      </c>
      <c r="J55" s="103">
        <f>J11+J28-J86</f>
        <v>9500</v>
      </c>
      <c r="K55" s="103">
        <f>K11+K28-K86</f>
        <v>9500</v>
      </c>
      <c r="L55" s="103">
        <f t="shared" ref="L55:AA55" si="42">L11+L28-L86-L107</f>
        <v>9500</v>
      </c>
      <c r="M55" s="103">
        <f t="shared" si="42"/>
        <v>9500</v>
      </c>
      <c r="N55" s="103">
        <f t="shared" si="42"/>
        <v>0</v>
      </c>
      <c r="O55" s="103">
        <f t="shared" si="42"/>
        <v>9500</v>
      </c>
      <c r="P55" s="103">
        <f t="shared" si="42"/>
        <v>9500</v>
      </c>
      <c r="Q55" s="103">
        <f t="shared" si="42"/>
        <v>4500</v>
      </c>
      <c r="R55" s="103">
        <f t="shared" si="42"/>
        <v>1500</v>
      </c>
      <c r="S55" s="103">
        <f t="shared" si="42"/>
        <v>1500</v>
      </c>
      <c r="T55" s="103">
        <f t="shared" si="42"/>
        <v>1500</v>
      </c>
      <c r="U55" s="103">
        <f t="shared" si="42"/>
        <v>0</v>
      </c>
      <c r="V55" s="103">
        <f t="shared" si="42"/>
        <v>0</v>
      </c>
      <c r="W55" s="103">
        <f t="shared" si="42"/>
        <v>0</v>
      </c>
      <c r="X55" s="103">
        <f t="shared" si="42"/>
        <v>0</v>
      </c>
      <c r="Y55" s="103">
        <f t="shared" si="42"/>
        <v>0</v>
      </c>
      <c r="Z55" s="103">
        <f t="shared" si="42"/>
        <v>0</v>
      </c>
      <c r="AA55" s="103">
        <f t="shared" si="42"/>
        <v>0</v>
      </c>
      <c r="AB55" s="103">
        <f t="shared" ref="AB55:AM55" si="43">AB11+AB28-AB86</f>
        <v>0</v>
      </c>
      <c r="AC55" s="103">
        <f t="shared" si="43"/>
        <v>0</v>
      </c>
      <c r="AD55" s="103">
        <f t="shared" si="43"/>
        <v>0</v>
      </c>
      <c r="AE55" s="103">
        <f t="shared" si="43"/>
        <v>0</v>
      </c>
      <c r="AF55" s="103">
        <f t="shared" si="43"/>
        <v>0</v>
      </c>
      <c r="AG55" s="103">
        <f t="shared" si="43"/>
        <v>0</v>
      </c>
      <c r="AH55" s="103">
        <f t="shared" si="43"/>
        <v>0</v>
      </c>
      <c r="AI55" s="103">
        <f t="shared" si="43"/>
        <v>0</v>
      </c>
      <c r="AJ55" s="103">
        <f t="shared" si="43"/>
        <v>0</v>
      </c>
      <c r="AK55" s="103">
        <f t="shared" si="43"/>
        <v>0</v>
      </c>
      <c r="AL55" s="103">
        <f t="shared" si="43"/>
        <v>6500</v>
      </c>
      <c r="AM55" s="103">
        <f t="shared" si="43"/>
        <v>0</v>
      </c>
      <c r="AO55" s="106">
        <f t="shared" si="37"/>
        <v>81180</v>
      </c>
      <c r="AP55" s="107">
        <f t="shared" si="38"/>
        <v>8118</v>
      </c>
      <c r="AQ55" s="106">
        <f t="shared" si="39"/>
        <v>820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10000</v>
      </c>
      <c r="J59" s="103">
        <f t="shared" si="46"/>
        <v>10000</v>
      </c>
      <c r="K59" s="103">
        <f t="shared" si="46"/>
        <v>10000</v>
      </c>
      <c r="L59" s="103">
        <f t="shared" ref="L59:AM59" si="47">L12+L24-L90-L117</f>
        <v>10000</v>
      </c>
      <c r="M59" s="103">
        <f t="shared" si="47"/>
        <v>10000</v>
      </c>
      <c r="N59" s="103">
        <f t="shared" si="47"/>
        <v>10000</v>
      </c>
      <c r="O59" s="103">
        <f t="shared" si="47"/>
        <v>10000</v>
      </c>
      <c r="P59" s="103">
        <f t="shared" si="47"/>
        <v>10000</v>
      </c>
      <c r="Q59" s="103">
        <f t="shared" si="47"/>
        <v>10000</v>
      </c>
      <c r="R59" s="103">
        <f t="shared" si="47"/>
        <v>10000</v>
      </c>
      <c r="S59" s="103">
        <f t="shared" si="47"/>
        <v>10000</v>
      </c>
      <c r="T59" s="103">
        <f t="shared" si="47"/>
        <v>10000</v>
      </c>
      <c r="U59" s="103">
        <f t="shared" si="47"/>
        <v>10000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 t="shared" si="47"/>
        <v>10000</v>
      </c>
      <c r="AJ59" s="103">
        <f t="shared" si="47"/>
        <v>10000</v>
      </c>
      <c r="AK59" s="103">
        <f t="shared" si="47"/>
        <v>10000</v>
      </c>
      <c r="AL59" s="103">
        <f t="shared" si="47"/>
        <v>10000</v>
      </c>
      <c r="AM59" s="103">
        <f t="shared" si="47"/>
        <v>0</v>
      </c>
      <c r="AO59" s="106">
        <f t="shared" si="37"/>
        <v>252450</v>
      </c>
      <c r="AP59" s="107">
        <f t="shared" si="38"/>
        <v>25245</v>
      </c>
      <c r="AQ59" s="106">
        <f t="shared" si="39"/>
        <v>2550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7"/>
        <v>0</v>
      </c>
      <c r="AP60" s="107">
        <f t="shared" si="38"/>
        <v>0</v>
      </c>
      <c r="AQ60" s="106">
        <f t="shared" si="39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10000</v>
      </c>
      <c r="J61" s="103">
        <f t="shared" si="46"/>
        <v>10000</v>
      </c>
      <c r="K61" s="103">
        <f t="shared" si="46"/>
        <v>10000</v>
      </c>
      <c r="L61" s="103">
        <f t="shared" ref="L61:AM61" si="49">L14+L26-L92</f>
        <v>10000</v>
      </c>
      <c r="M61" s="103">
        <f t="shared" si="49"/>
        <v>10000</v>
      </c>
      <c r="N61" s="103">
        <f t="shared" si="49"/>
        <v>10000</v>
      </c>
      <c r="O61" s="103">
        <f t="shared" si="49"/>
        <v>10000</v>
      </c>
      <c r="P61" s="103">
        <f t="shared" si="49"/>
        <v>10000</v>
      </c>
      <c r="Q61" s="103">
        <f t="shared" si="49"/>
        <v>10000</v>
      </c>
      <c r="R61" s="103">
        <f t="shared" si="49"/>
        <v>10000</v>
      </c>
      <c r="S61" s="103">
        <f t="shared" si="49"/>
        <v>10000</v>
      </c>
      <c r="T61" s="103">
        <f t="shared" si="49"/>
        <v>10000</v>
      </c>
      <c r="U61" s="103">
        <f t="shared" si="49"/>
        <v>10000</v>
      </c>
      <c r="V61" s="103">
        <f t="shared" si="49"/>
        <v>0</v>
      </c>
      <c r="W61" s="103">
        <f t="shared" si="49"/>
        <v>10000</v>
      </c>
      <c r="X61" s="103">
        <f t="shared" si="49"/>
        <v>10000</v>
      </c>
      <c r="Y61" s="103">
        <f t="shared" si="49"/>
        <v>10000</v>
      </c>
      <c r="Z61" s="103">
        <f t="shared" si="49"/>
        <v>10000</v>
      </c>
      <c r="AA61" s="103">
        <f t="shared" si="49"/>
        <v>10000</v>
      </c>
      <c r="AB61" s="103">
        <f t="shared" si="49"/>
        <v>10000</v>
      </c>
      <c r="AC61" s="103">
        <f t="shared" si="49"/>
        <v>10000</v>
      </c>
      <c r="AD61" s="103">
        <f t="shared" si="49"/>
        <v>10000</v>
      </c>
      <c r="AE61" s="103">
        <f t="shared" si="49"/>
        <v>10000</v>
      </c>
      <c r="AF61" s="103">
        <f t="shared" si="49"/>
        <v>10000</v>
      </c>
      <c r="AG61" s="103">
        <f t="shared" si="49"/>
        <v>10000</v>
      </c>
      <c r="AH61" s="103">
        <f t="shared" si="49"/>
        <v>10000</v>
      </c>
      <c r="AI61" s="103">
        <f t="shared" si="49"/>
        <v>10000</v>
      </c>
      <c r="AJ61" s="103">
        <f t="shared" si="49"/>
        <v>10000</v>
      </c>
      <c r="AK61" s="103">
        <f t="shared" si="49"/>
        <v>10000</v>
      </c>
      <c r="AL61" s="103">
        <f t="shared" si="49"/>
        <v>10000</v>
      </c>
      <c r="AM61" s="103">
        <f t="shared" si="49"/>
        <v>0</v>
      </c>
      <c r="AO61" s="106">
        <f t="shared" si="37"/>
        <v>287100</v>
      </c>
      <c r="AP61" s="107">
        <f t="shared" si="38"/>
        <v>28710</v>
      </c>
      <c r="AQ61" s="106">
        <f t="shared" si="39"/>
        <v>2900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>I27-I93</f>
        <v>5000</v>
      </c>
      <c r="J62" s="103">
        <f>J27-J93</f>
        <v>5000</v>
      </c>
      <c r="K62" s="103">
        <f t="shared" ref="K62:AL62" si="50">K27-K93</f>
        <v>5000</v>
      </c>
      <c r="L62" s="103">
        <f t="shared" si="50"/>
        <v>5000</v>
      </c>
      <c r="M62" s="103">
        <f t="shared" si="50"/>
        <v>5000</v>
      </c>
      <c r="N62" s="103">
        <f t="shared" si="50"/>
        <v>14500</v>
      </c>
      <c r="O62" s="103">
        <f t="shared" si="50"/>
        <v>5000</v>
      </c>
      <c r="P62" s="103">
        <f t="shared" si="50"/>
        <v>0</v>
      </c>
      <c r="Q62" s="103">
        <f>Q27-Q93</f>
        <v>5000</v>
      </c>
      <c r="R62" s="103">
        <f t="shared" si="50"/>
        <v>5000</v>
      </c>
      <c r="S62" s="103">
        <f t="shared" si="50"/>
        <v>5000</v>
      </c>
      <c r="T62" s="103">
        <f t="shared" si="50"/>
        <v>5000</v>
      </c>
      <c r="U62" s="103">
        <f>U27-U93</f>
        <v>5000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>Z27-Z93</f>
        <v>0</v>
      </c>
      <c r="AA62" s="103">
        <f t="shared" si="50"/>
        <v>0</v>
      </c>
      <c r="AB62" s="103">
        <f t="shared" si="50"/>
        <v>0</v>
      </c>
      <c r="AC62" s="103">
        <f t="shared" si="50"/>
        <v>5000</v>
      </c>
      <c r="AD62" s="103">
        <f t="shared" si="50"/>
        <v>0</v>
      </c>
      <c r="AE62" s="103">
        <f t="shared" si="50"/>
        <v>0</v>
      </c>
      <c r="AF62" s="103">
        <f>AF27-AF93</f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5000</v>
      </c>
      <c r="AL62" s="103">
        <f t="shared" si="50"/>
        <v>5000</v>
      </c>
      <c r="AM62" s="103">
        <f>AM16</f>
        <v>0</v>
      </c>
      <c r="AO62" s="106">
        <f t="shared" si="37"/>
        <v>83655</v>
      </c>
      <c r="AP62" s="107">
        <f t="shared" si="38"/>
        <v>8365.5</v>
      </c>
      <c r="AQ62" s="106">
        <f t="shared" si="39"/>
        <v>845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7"/>
        <v>0</v>
      </c>
      <c r="AP64" s="107">
        <f t="shared" si="38"/>
        <v>0</v>
      </c>
      <c r="AQ64" s="106">
        <f t="shared" si="39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0</v>
      </c>
      <c r="J65" s="103">
        <f t="shared" si="53"/>
        <v>0</v>
      </c>
      <c r="K65" s="103">
        <f t="shared" si="53"/>
        <v>0</v>
      </c>
      <c r="L65" s="103">
        <f t="shared" si="53"/>
        <v>0</v>
      </c>
      <c r="M65" s="103">
        <f t="shared" si="53"/>
        <v>0</v>
      </c>
      <c r="N65" s="103">
        <f t="shared" si="53"/>
        <v>0</v>
      </c>
      <c r="O65" s="103">
        <f t="shared" si="53"/>
        <v>0</v>
      </c>
      <c r="P65" s="103">
        <f t="shared" si="53"/>
        <v>0</v>
      </c>
      <c r="Q65" s="103">
        <f t="shared" si="53"/>
        <v>0</v>
      </c>
      <c r="R65" s="103">
        <f t="shared" si="53"/>
        <v>0</v>
      </c>
      <c r="S65" s="103">
        <f t="shared" si="53"/>
        <v>0</v>
      </c>
      <c r="T65" s="103">
        <f t="shared" si="53"/>
        <v>0</v>
      </c>
      <c r="U65" s="103">
        <f t="shared" si="53"/>
        <v>0</v>
      </c>
      <c r="V65" s="103">
        <f t="shared" si="53"/>
        <v>0</v>
      </c>
      <c r="W65" s="103">
        <f t="shared" si="53"/>
        <v>0</v>
      </c>
      <c r="X65" s="103">
        <f t="shared" si="53"/>
        <v>0</v>
      </c>
      <c r="Y65" s="103">
        <f t="shared" si="53"/>
        <v>0</v>
      </c>
      <c r="Z65" s="103">
        <f t="shared" si="53"/>
        <v>0</v>
      </c>
      <c r="AA65" s="103">
        <f t="shared" si="53"/>
        <v>0</v>
      </c>
      <c r="AB65" s="103">
        <f t="shared" si="53"/>
        <v>0</v>
      </c>
      <c r="AC65" s="103">
        <f t="shared" si="53"/>
        <v>0</v>
      </c>
      <c r="AD65" s="103">
        <f t="shared" si="53"/>
        <v>0</v>
      </c>
      <c r="AE65" s="103">
        <f t="shared" si="53"/>
        <v>0</v>
      </c>
      <c r="AF65" s="103">
        <f t="shared" si="53"/>
        <v>0</v>
      </c>
      <c r="AG65" s="103">
        <f t="shared" si="53"/>
        <v>0</v>
      </c>
      <c r="AH65" s="103">
        <f t="shared" si="53"/>
        <v>0</v>
      </c>
      <c r="AI65" s="103">
        <f t="shared" si="53"/>
        <v>0</v>
      </c>
      <c r="AJ65" s="103">
        <f t="shared" si="53"/>
        <v>0</v>
      </c>
      <c r="AK65" s="103">
        <f t="shared" si="53"/>
        <v>0</v>
      </c>
      <c r="AL65" s="103">
        <f t="shared" si="53"/>
        <v>0</v>
      </c>
      <c r="AM65" s="103">
        <f t="shared" si="53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7"/>
        <v>0</v>
      </c>
      <c r="AP66" s="107">
        <f t="shared" si="38"/>
        <v>0</v>
      </c>
      <c r="AQ66" s="106">
        <f t="shared" si="39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45000</v>
      </c>
      <c r="P69" s="112">
        <f t="shared" si="56"/>
        <v>40000</v>
      </c>
      <c r="Q69" s="112">
        <f t="shared" si="56"/>
        <v>40000</v>
      </c>
      <c r="R69" s="112">
        <f t="shared" si="56"/>
        <v>40000</v>
      </c>
      <c r="S69" s="112">
        <f t="shared" si="56"/>
        <v>40000</v>
      </c>
      <c r="T69" s="112">
        <f t="shared" si="56"/>
        <v>40000</v>
      </c>
      <c r="U69" s="112">
        <f t="shared" si="56"/>
        <v>38500</v>
      </c>
      <c r="V69" s="112">
        <f t="shared" si="56"/>
        <v>5000</v>
      </c>
      <c r="W69" s="112">
        <f t="shared" si="56"/>
        <v>33500</v>
      </c>
      <c r="X69" s="112">
        <f t="shared" si="56"/>
        <v>33500</v>
      </c>
      <c r="Y69" s="112">
        <f t="shared" si="56"/>
        <v>10000</v>
      </c>
      <c r="Z69" s="112">
        <f t="shared" si="56"/>
        <v>10000</v>
      </c>
      <c r="AA69" s="112">
        <f t="shared" si="56"/>
        <v>10000</v>
      </c>
      <c r="AB69" s="112">
        <f t="shared" si="56"/>
        <v>10000</v>
      </c>
      <c r="AC69" s="112">
        <f t="shared" si="56"/>
        <v>38500</v>
      </c>
      <c r="AD69" s="112">
        <f t="shared" si="56"/>
        <v>33500</v>
      </c>
      <c r="AE69" s="112">
        <f t="shared" si="56"/>
        <v>33500</v>
      </c>
      <c r="AF69" s="112">
        <f t="shared" si="56"/>
        <v>33500</v>
      </c>
      <c r="AG69" s="112">
        <f t="shared" si="56"/>
        <v>33500</v>
      </c>
      <c r="AH69" s="112">
        <f t="shared" si="56"/>
        <v>33500</v>
      </c>
      <c r="AI69" s="112">
        <f t="shared" si="56"/>
        <v>33500</v>
      </c>
      <c r="AJ69" s="112">
        <f t="shared" si="56"/>
        <v>33500</v>
      </c>
      <c r="AK69" s="112">
        <f t="shared" si="56"/>
        <v>38500</v>
      </c>
      <c r="AL69" s="112">
        <f t="shared" si="56"/>
        <v>45000</v>
      </c>
      <c r="AM69" s="112">
        <f>SUM(AM53:AM68)</f>
        <v>0</v>
      </c>
      <c r="AO69" s="112">
        <f>SUM(AO53:AO68)</f>
        <v>1011780</v>
      </c>
      <c r="AP69" s="113">
        <f>SUM(AP53:AP68)</f>
        <v>101178</v>
      </c>
      <c r="AQ69" s="112">
        <f>SUM(AQ53:AQ68)</f>
        <v>10220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44550</v>
      </c>
      <c r="P81" s="106">
        <f t="shared" si="57"/>
        <v>39600</v>
      </c>
      <c r="Q81" s="106">
        <f t="shared" si="57"/>
        <v>39600</v>
      </c>
      <c r="R81" s="106">
        <f t="shared" si="57"/>
        <v>39600</v>
      </c>
      <c r="S81" s="106">
        <f t="shared" si="57"/>
        <v>39600</v>
      </c>
      <c r="T81" s="106">
        <f t="shared" si="57"/>
        <v>39600</v>
      </c>
      <c r="U81" s="106">
        <f t="shared" si="57"/>
        <v>38115</v>
      </c>
      <c r="V81" s="106">
        <f t="shared" si="57"/>
        <v>4950</v>
      </c>
      <c r="W81" s="106">
        <f t="shared" si="57"/>
        <v>33165</v>
      </c>
      <c r="X81" s="106">
        <f t="shared" si="57"/>
        <v>33165</v>
      </c>
      <c r="Y81" s="106">
        <f t="shared" si="57"/>
        <v>9900</v>
      </c>
      <c r="Z81" s="106">
        <f t="shared" si="57"/>
        <v>9900</v>
      </c>
      <c r="AA81" s="106">
        <f t="shared" si="57"/>
        <v>9900</v>
      </c>
      <c r="AB81" s="106">
        <f t="shared" si="57"/>
        <v>9900</v>
      </c>
      <c r="AC81" s="106">
        <f t="shared" si="57"/>
        <v>38115</v>
      </c>
      <c r="AD81" s="106">
        <f t="shared" si="57"/>
        <v>33165</v>
      </c>
      <c r="AE81" s="106">
        <f t="shared" si="57"/>
        <v>33165</v>
      </c>
      <c r="AF81" s="106">
        <f t="shared" si="57"/>
        <v>33165</v>
      </c>
      <c r="AG81" s="106">
        <f t="shared" si="57"/>
        <v>33165</v>
      </c>
      <c r="AH81" s="106">
        <f t="shared" si="57"/>
        <v>33165</v>
      </c>
      <c r="AI81" s="106">
        <f t="shared" si="57"/>
        <v>33165</v>
      </c>
      <c r="AJ81" s="106">
        <f t="shared" si="57"/>
        <v>33165</v>
      </c>
      <c r="AK81" s="106">
        <f t="shared" si="57"/>
        <v>38115</v>
      </c>
      <c r="AL81" s="106">
        <f t="shared" si="57"/>
        <v>44550</v>
      </c>
      <c r="AM81" s="106">
        <f t="shared" si="57"/>
        <v>0</v>
      </c>
      <c r="AO81" s="106">
        <f>SUM(I81:AN81)</f>
        <v>1011780</v>
      </c>
      <c r="AP81" s="107">
        <f>AP17+AP34+AP37+AP40+AP69+AP72+AP75-AP99-AP102-AP106-AP112-AP116</f>
        <v>2780382.5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v>600000</v>
      </c>
      <c r="AP120" s="71">
        <f>AP17</f>
        <v>1308545</v>
      </c>
    </row>
    <row r="121" spans="2:42" x14ac:dyDescent="0.2">
      <c r="AK121" s="70" t="s">
        <v>62</v>
      </c>
      <c r="AL121" s="27"/>
      <c r="AM121" s="27"/>
      <c r="AN121" s="27"/>
      <c r="AO121" s="64">
        <v>750000</v>
      </c>
      <c r="AP121" s="71">
        <f>AP34</f>
        <v>1370659.5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426092.5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1011780</v>
      </c>
      <c r="AP124" s="71">
        <f>AP69</f>
        <v>101178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320000</v>
      </c>
      <c r="AP127" s="75">
        <f>AO171</f>
        <v>497342.5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1011780</v>
      </c>
      <c r="AP128" s="71">
        <f>AP81+AP49</f>
        <v>3206475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1022000</v>
      </c>
      <c r="AP129" s="71">
        <f>AO129*G81</f>
        <v>40880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3247355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10220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8000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66">L117</f>
        <v>0</v>
      </c>
      <c r="M138" s="72">
        <f t="shared" si="66"/>
        <v>0</v>
      </c>
      <c r="N138" s="72">
        <f t="shared" si="66"/>
        <v>0</v>
      </c>
      <c r="O138" s="72">
        <f t="shared" si="66"/>
        <v>0</v>
      </c>
      <c r="P138" s="72">
        <v>5000</v>
      </c>
      <c r="Q138" s="72">
        <f t="shared" si="66"/>
        <v>0</v>
      </c>
      <c r="R138" s="72">
        <f>L117</f>
        <v>0</v>
      </c>
      <c r="S138" s="72">
        <f>M117</f>
        <v>0</v>
      </c>
      <c r="T138" s="72">
        <f>N117</f>
        <v>0</v>
      </c>
      <c r="U138" s="72">
        <f>O117</f>
        <v>0</v>
      </c>
      <c r="V138" s="72">
        <v>5000</v>
      </c>
      <c r="W138" s="72">
        <v>0</v>
      </c>
      <c r="X138" s="72">
        <v>5000</v>
      </c>
      <c r="Y138" s="72">
        <v>5000</v>
      </c>
      <c r="Z138" s="72">
        <v>5000</v>
      </c>
      <c r="AA138" s="72">
        <v>5000</v>
      </c>
      <c r="AB138" s="72">
        <v>0</v>
      </c>
      <c r="AC138" s="72">
        <f t="shared" ref="AC138:AM138" si="67">W117</f>
        <v>0</v>
      </c>
      <c r="AD138" s="72">
        <f t="shared" si="67"/>
        <v>0</v>
      </c>
      <c r="AE138" s="72">
        <f t="shared" si="67"/>
        <v>0</v>
      </c>
      <c r="AF138" s="72">
        <f t="shared" si="67"/>
        <v>0</v>
      </c>
      <c r="AG138" s="72">
        <f t="shared" si="67"/>
        <v>0</v>
      </c>
      <c r="AH138" s="72">
        <f t="shared" si="67"/>
        <v>0</v>
      </c>
      <c r="AI138" s="72">
        <v>5000</v>
      </c>
      <c r="AJ138" s="72">
        <v>5000</v>
      </c>
      <c r="AK138" s="72">
        <f t="shared" si="67"/>
        <v>0</v>
      </c>
      <c r="AL138" s="72">
        <f t="shared" si="67"/>
        <v>0</v>
      </c>
      <c r="AM138" s="72">
        <f t="shared" si="67"/>
        <v>0</v>
      </c>
      <c r="AO138" s="16"/>
    </row>
    <row r="139" spans="3:44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>
        <f>P107</f>
        <v>0</v>
      </c>
      <c r="Q139" s="72">
        <v>5000</v>
      </c>
      <c r="R139" s="72">
        <v>5000</v>
      </c>
      <c r="S139" s="72">
        <v>5000</v>
      </c>
      <c r="T139" s="72">
        <v>5000</v>
      </c>
      <c r="U139" s="72">
        <v>6500</v>
      </c>
      <c r="V139" s="72">
        <v>28500</v>
      </c>
      <c r="W139" s="72">
        <f>Q107</f>
        <v>0</v>
      </c>
      <c r="X139" s="72">
        <v>6500</v>
      </c>
      <c r="Y139" s="72">
        <v>20000</v>
      </c>
      <c r="Z139" s="72">
        <v>20000</v>
      </c>
      <c r="AA139" s="72">
        <v>20000</v>
      </c>
      <c r="AB139" s="72">
        <v>30000</v>
      </c>
      <c r="AC139" s="72">
        <v>6500</v>
      </c>
      <c r="AD139" s="72">
        <v>11500</v>
      </c>
      <c r="AE139" s="72">
        <v>11500</v>
      </c>
      <c r="AF139" s="72">
        <v>11500</v>
      </c>
      <c r="AG139" s="72">
        <v>11500</v>
      </c>
      <c r="AH139" s="72">
        <v>11500</v>
      </c>
      <c r="AI139" s="72">
        <v>6500</v>
      </c>
      <c r="AJ139" s="72">
        <v>6500</v>
      </c>
      <c r="AK139" s="72">
        <v>6500</v>
      </c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2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>
        <v>5000</v>
      </c>
      <c r="W145" s="121">
        <v>5000</v>
      </c>
      <c r="X145" s="121"/>
      <c r="Y145" s="121">
        <v>10000</v>
      </c>
      <c r="Z145" s="121">
        <v>10000</v>
      </c>
      <c r="AA145" s="121">
        <v>10000</v>
      </c>
      <c r="AB145" s="121">
        <v>5000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68">SUM(I137:I146)</f>
        <v>0</v>
      </c>
      <c r="J147" s="58">
        <f t="shared" si="68"/>
        <v>0</v>
      </c>
      <c r="K147" s="58">
        <f t="shared" si="68"/>
        <v>0</v>
      </c>
      <c r="L147" s="58">
        <f t="shared" si="68"/>
        <v>0</v>
      </c>
      <c r="M147" s="58">
        <f t="shared" si="68"/>
        <v>0</v>
      </c>
      <c r="N147" s="58">
        <f t="shared" si="68"/>
        <v>0</v>
      </c>
      <c r="O147" s="58">
        <f t="shared" si="68"/>
        <v>0</v>
      </c>
      <c r="P147" s="58">
        <f t="shared" si="68"/>
        <v>5000</v>
      </c>
      <c r="Q147" s="58">
        <f t="shared" si="68"/>
        <v>5000</v>
      </c>
      <c r="R147" s="58">
        <f t="shared" si="68"/>
        <v>5000</v>
      </c>
      <c r="S147" s="58">
        <f t="shared" si="68"/>
        <v>5000</v>
      </c>
      <c r="T147" s="58">
        <f t="shared" si="68"/>
        <v>5000</v>
      </c>
      <c r="U147" s="58">
        <f t="shared" si="68"/>
        <v>6500</v>
      </c>
      <c r="V147" s="58">
        <f t="shared" si="68"/>
        <v>38500</v>
      </c>
      <c r="W147" s="58">
        <f t="shared" si="68"/>
        <v>5000</v>
      </c>
      <c r="X147" s="58">
        <f t="shared" si="68"/>
        <v>11500</v>
      </c>
      <c r="Y147" s="58">
        <f t="shared" si="68"/>
        <v>35000</v>
      </c>
      <c r="Z147" s="58">
        <f t="shared" si="68"/>
        <v>35000</v>
      </c>
      <c r="AA147" s="58">
        <f t="shared" si="68"/>
        <v>35000</v>
      </c>
      <c r="AB147" s="58">
        <f t="shared" si="68"/>
        <v>35000</v>
      </c>
      <c r="AC147" s="58">
        <f t="shared" si="68"/>
        <v>6500</v>
      </c>
      <c r="AD147" s="58">
        <f t="shared" si="68"/>
        <v>11500</v>
      </c>
      <c r="AE147" s="58">
        <f t="shared" si="68"/>
        <v>11500</v>
      </c>
      <c r="AF147" s="58">
        <f t="shared" si="68"/>
        <v>11500</v>
      </c>
      <c r="AG147" s="58">
        <f t="shared" si="68"/>
        <v>11500</v>
      </c>
      <c r="AH147" s="58">
        <f t="shared" si="68"/>
        <v>11500</v>
      </c>
      <c r="AI147" s="58">
        <f t="shared" si="68"/>
        <v>11500</v>
      </c>
      <c r="AJ147" s="58">
        <f t="shared" si="68"/>
        <v>11500</v>
      </c>
      <c r="AK147" s="58">
        <f t="shared" si="68"/>
        <v>6500</v>
      </c>
      <c r="AL147" s="58">
        <f t="shared" si="68"/>
        <v>0</v>
      </c>
      <c r="AM147" s="58">
        <f t="shared" si="68"/>
        <v>0</v>
      </c>
      <c r="AO147" s="125">
        <f>SUM(I147:AN147)</f>
        <v>320000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2.5150000000000001</v>
      </c>
      <c r="Q149" s="127">
        <v>2.4849999999999999</v>
      </c>
      <c r="R149" s="127">
        <v>2.335</v>
      </c>
      <c r="S149" s="127">
        <v>2.335</v>
      </c>
      <c r="T149" s="127">
        <v>2.335</v>
      </c>
      <c r="U149" s="127">
        <v>2.19</v>
      </c>
      <c r="V149" s="127">
        <v>2.125</v>
      </c>
      <c r="W149" s="127">
        <v>2.0699999999999998</v>
      </c>
      <c r="X149" s="127">
        <v>1.78</v>
      </c>
      <c r="Y149" s="127">
        <v>1.365</v>
      </c>
      <c r="Z149" s="127">
        <v>1.365</v>
      </c>
      <c r="AA149" s="127">
        <v>1.365</v>
      </c>
      <c r="AB149" s="127">
        <v>1.865</v>
      </c>
      <c r="AC149" s="127">
        <v>2.4750000000000001</v>
      </c>
      <c r="AD149" s="127">
        <v>1.64</v>
      </c>
      <c r="AE149" s="127">
        <v>1.64</v>
      </c>
      <c r="AF149" s="127">
        <v>1.64</v>
      </c>
      <c r="AG149" s="127">
        <v>1.64</v>
      </c>
      <c r="AH149" s="127">
        <v>1.64</v>
      </c>
      <c r="AI149" s="127">
        <v>1.9450000000000001</v>
      </c>
      <c r="AJ149" s="127">
        <v>2.2850000000000001</v>
      </c>
      <c r="AK149" s="127">
        <v>2.5449999999999999</v>
      </c>
      <c r="AL149" s="141">
        <v>0</v>
      </c>
      <c r="AM149" s="133">
        <v>0</v>
      </c>
      <c r="AO149" s="16"/>
    </row>
    <row r="150" spans="3:41" s="12" customFormat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>
        <v>2.5150000000000001</v>
      </c>
      <c r="Q150" s="128">
        <v>2.4849999999999999</v>
      </c>
      <c r="R150" s="128">
        <v>2.335</v>
      </c>
      <c r="S150" s="128">
        <v>2.335</v>
      </c>
      <c r="T150" s="128">
        <v>2.335</v>
      </c>
      <c r="U150" s="128">
        <v>2.19</v>
      </c>
      <c r="V150" s="128">
        <v>2.125</v>
      </c>
      <c r="W150" s="128">
        <v>2.0699999999999998</v>
      </c>
      <c r="X150" s="128">
        <v>1.78</v>
      </c>
      <c r="Y150" s="128">
        <v>1.365</v>
      </c>
      <c r="Z150" s="128">
        <v>1.365</v>
      </c>
      <c r="AA150" s="128">
        <v>1.365</v>
      </c>
      <c r="AB150" s="128">
        <v>1.865</v>
      </c>
      <c r="AC150" s="128">
        <v>2.4750000000000001</v>
      </c>
      <c r="AD150" s="128">
        <v>1.64</v>
      </c>
      <c r="AE150" s="128">
        <v>1.64</v>
      </c>
      <c r="AF150" s="128">
        <v>1.64</v>
      </c>
      <c r="AG150" s="128">
        <v>1.64</v>
      </c>
      <c r="AH150" s="128">
        <v>1.64</v>
      </c>
      <c r="AI150" s="128">
        <v>1.9450000000000001</v>
      </c>
      <c r="AJ150" s="128">
        <v>2.2850000000000001</v>
      </c>
      <c r="AK150" s="128">
        <v>2.5449999999999999</v>
      </c>
      <c r="AL150" s="136"/>
      <c r="AM150" s="12">
        <v>2.92</v>
      </c>
    </row>
    <row r="151" spans="3:4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>
        <v>2.5150000000000001</v>
      </c>
      <c r="Q151" s="128">
        <v>2.4849999999999999</v>
      </c>
      <c r="R151" s="128">
        <v>2.335</v>
      </c>
      <c r="S151" s="128">
        <v>2.335</v>
      </c>
      <c r="T151" s="128">
        <v>2.335</v>
      </c>
      <c r="U151" s="128">
        <v>2.19</v>
      </c>
      <c r="V151" s="128">
        <v>2.125</v>
      </c>
      <c r="W151" s="128">
        <v>2.0699999999999998</v>
      </c>
      <c r="X151" s="128">
        <v>1.78</v>
      </c>
      <c r="Y151" s="128">
        <v>1.365</v>
      </c>
      <c r="Z151" s="128">
        <v>1.365</v>
      </c>
      <c r="AA151" s="128">
        <v>1.365</v>
      </c>
      <c r="AB151" s="128">
        <v>1.865</v>
      </c>
      <c r="AC151" s="128">
        <v>2.4750000000000001</v>
      </c>
      <c r="AD151" s="128">
        <v>1.64</v>
      </c>
      <c r="AE151" s="128">
        <v>1.64</v>
      </c>
      <c r="AF151" s="128">
        <v>1.64</v>
      </c>
      <c r="AG151" s="128">
        <v>1.64</v>
      </c>
      <c r="AH151" s="128">
        <v>1.64</v>
      </c>
      <c r="AI151" s="128">
        <v>1.9450000000000001</v>
      </c>
      <c r="AJ151" s="128">
        <v>2.2850000000000001</v>
      </c>
      <c r="AK151" s="128">
        <v>2.5449999999999999</v>
      </c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>
        <v>2.125</v>
      </c>
      <c r="W157" s="134">
        <v>2.0699999999999998</v>
      </c>
      <c r="X157" s="134">
        <v>1.78</v>
      </c>
      <c r="Y157" s="134">
        <v>1.365</v>
      </c>
      <c r="Z157" s="134">
        <v>1.365</v>
      </c>
      <c r="AA157" s="134">
        <v>1.365</v>
      </c>
      <c r="AB157" s="134">
        <v>1.865</v>
      </c>
      <c r="AC157" s="134">
        <v>2.4750000000000001</v>
      </c>
      <c r="AD157" s="134">
        <v>1.64</v>
      </c>
      <c r="AE157" s="134">
        <v>1.64</v>
      </c>
      <c r="AF157" s="134">
        <v>1.64</v>
      </c>
      <c r="AG157" s="134">
        <v>1.64</v>
      </c>
      <c r="AH157" s="134">
        <v>1.64</v>
      </c>
      <c r="AI157" s="134">
        <v>1.9450000000000001</v>
      </c>
      <c r="AJ157" s="134">
        <v>2.2850000000000001</v>
      </c>
      <c r="AK157" s="134">
        <v>2.5449999999999999</v>
      </c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9">M137*M149</f>
        <v>0</v>
      </c>
      <c r="N161" s="117">
        <f t="shared" si="69"/>
        <v>0</v>
      </c>
      <c r="O161" s="117">
        <f t="shared" si="69"/>
        <v>0</v>
      </c>
      <c r="P161" s="117"/>
      <c r="Q161" s="117">
        <f t="shared" si="69"/>
        <v>0</v>
      </c>
      <c r="R161" s="117">
        <f t="shared" si="69"/>
        <v>0</v>
      </c>
      <c r="S161" s="117">
        <f t="shared" si="69"/>
        <v>0</v>
      </c>
      <c r="T161" s="117">
        <f t="shared" si="69"/>
        <v>0</v>
      </c>
      <c r="U161" s="117">
        <f t="shared" si="69"/>
        <v>0</v>
      </c>
      <c r="V161" s="117">
        <f t="shared" si="69"/>
        <v>0</v>
      </c>
      <c r="W161" s="117">
        <f t="shared" si="69"/>
        <v>0</v>
      </c>
      <c r="X161" s="117">
        <f t="shared" si="69"/>
        <v>0</v>
      </c>
      <c r="Y161" s="117">
        <f t="shared" si="69"/>
        <v>0</v>
      </c>
      <c r="Z161" s="117">
        <f t="shared" si="69"/>
        <v>0</v>
      </c>
      <c r="AA161" s="117">
        <f t="shared" si="69"/>
        <v>0</v>
      </c>
      <c r="AB161" s="117">
        <f t="shared" si="69"/>
        <v>0</v>
      </c>
      <c r="AC161" s="117">
        <f t="shared" si="69"/>
        <v>0</v>
      </c>
      <c r="AD161" s="117">
        <f t="shared" si="69"/>
        <v>0</v>
      </c>
      <c r="AE161" s="117">
        <f t="shared" si="69"/>
        <v>0</v>
      </c>
      <c r="AF161" s="117">
        <f t="shared" si="69"/>
        <v>0</v>
      </c>
      <c r="AG161" s="117">
        <f t="shared" si="69"/>
        <v>0</v>
      </c>
      <c r="AH161" s="117">
        <f t="shared" si="69"/>
        <v>0</v>
      </c>
      <c r="AI161" s="117">
        <f t="shared" si="69"/>
        <v>0</v>
      </c>
      <c r="AJ161" s="117">
        <f t="shared" si="69"/>
        <v>0</v>
      </c>
      <c r="AK161" s="117">
        <f t="shared" si="69"/>
        <v>0</v>
      </c>
      <c r="AL161" s="122">
        <f t="shared" si="69"/>
        <v>0</v>
      </c>
      <c r="AM161" s="72">
        <f t="shared" si="69"/>
        <v>0</v>
      </c>
      <c r="AO161" s="16">
        <f>SUM(I161:AM161)</f>
        <v>0</v>
      </c>
    </row>
    <row r="162" spans="3:4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AM162" si="70">L150*L138</f>
        <v>0</v>
      </c>
      <c r="M162" s="72">
        <f t="shared" si="70"/>
        <v>0</v>
      </c>
      <c r="N162" s="72">
        <f t="shared" si="70"/>
        <v>0</v>
      </c>
      <c r="O162" s="72">
        <f t="shared" si="70"/>
        <v>0</v>
      </c>
      <c r="P162" s="72">
        <f t="shared" si="70"/>
        <v>12575</v>
      </c>
      <c r="Q162" s="72">
        <f t="shared" si="70"/>
        <v>0</v>
      </c>
      <c r="R162" s="72">
        <f t="shared" si="70"/>
        <v>0</v>
      </c>
      <c r="S162" s="72">
        <f t="shared" si="70"/>
        <v>0</v>
      </c>
      <c r="T162" s="72">
        <f t="shared" si="70"/>
        <v>0</v>
      </c>
      <c r="U162" s="72">
        <f t="shared" si="70"/>
        <v>0</v>
      </c>
      <c r="V162" s="72">
        <f t="shared" si="70"/>
        <v>10625</v>
      </c>
      <c r="W162" s="72">
        <f t="shared" si="70"/>
        <v>0</v>
      </c>
      <c r="X162" s="72">
        <f t="shared" si="70"/>
        <v>8900</v>
      </c>
      <c r="Y162" s="72">
        <f t="shared" si="70"/>
        <v>6825</v>
      </c>
      <c r="Z162" s="72">
        <f t="shared" si="70"/>
        <v>6825</v>
      </c>
      <c r="AA162" s="72">
        <f t="shared" si="70"/>
        <v>6825</v>
      </c>
      <c r="AB162" s="72">
        <f t="shared" si="70"/>
        <v>0</v>
      </c>
      <c r="AC162" s="72">
        <f t="shared" si="70"/>
        <v>0</v>
      </c>
      <c r="AD162" s="72">
        <f t="shared" si="70"/>
        <v>0</v>
      </c>
      <c r="AE162" s="72">
        <f t="shared" si="70"/>
        <v>0</v>
      </c>
      <c r="AF162" s="72">
        <f t="shared" si="70"/>
        <v>0</v>
      </c>
      <c r="AG162" s="72">
        <f t="shared" si="70"/>
        <v>0</v>
      </c>
      <c r="AH162" s="72">
        <f t="shared" si="70"/>
        <v>0</v>
      </c>
      <c r="AI162" s="72">
        <f t="shared" si="70"/>
        <v>9725</v>
      </c>
      <c r="AJ162" s="72">
        <f t="shared" si="70"/>
        <v>11425</v>
      </c>
      <c r="AK162" s="72">
        <f t="shared" si="70"/>
        <v>0</v>
      </c>
      <c r="AL162" s="72">
        <f t="shared" si="70"/>
        <v>0</v>
      </c>
      <c r="AM162" s="72">
        <f t="shared" si="70"/>
        <v>0</v>
      </c>
      <c r="AO162" s="16"/>
    </row>
    <row r="163" spans="3:4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ref="L163:AM163" si="71">L151*L139</f>
        <v>0</v>
      </c>
      <c r="M163" s="72">
        <f t="shared" si="71"/>
        <v>0</v>
      </c>
      <c r="N163" s="72">
        <f t="shared" si="71"/>
        <v>0</v>
      </c>
      <c r="O163" s="72">
        <f t="shared" si="71"/>
        <v>0</v>
      </c>
      <c r="P163" s="72">
        <f t="shared" si="71"/>
        <v>0</v>
      </c>
      <c r="Q163" s="72">
        <f t="shared" si="71"/>
        <v>12425</v>
      </c>
      <c r="R163" s="72">
        <f t="shared" si="71"/>
        <v>11675</v>
      </c>
      <c r="S163" s="72">
        <f t="shared" si="71"/>
        <v>11675</v>
      </c>
      <c r="T163" s="72">
        <f t="shared" si="71"/>
        <v>11675</v>
      </c>
      <c r="U163" s="72">
        <f t="shared" si="71"/>
        <v>14235</v>
      </c>
      <c r="V163" s="72">
        <f t="shared" si="71"/>
        <v>60562.5</v>
      </c>
      <c r="W163" s="72">
        <f t="shared" si="71"/>
        <v>0</v>
      </c>
      <c r="X163" s="72">
        <f t="shared" si="71"/>
        <v>11570</v>
      </c>
      <c r="Y163" s="72">
        <f t="shared" si="71"/>
        <v>27300</v>
      </c>
      <c r="Z163" s="72">
        <f t="shared" si="71"/>
        <v>27300</v>
      </c>
      <c r="AA163" s="72">
        <f t="shared" si="71"/>
        <v>27300</v>
      </c>
      <c r="AB163" s="72">
        <f t="shared" si="71"/>
        <v>55950</v>
      </c>
      <c r="AC163" s="72">
        <f t="shared" si="71"/>
        <v>16087.5</v>
      </c>
      <c r="AD163" s="72">
        <f t="shared" si="71"/>
        <v>18860</v>
      </c>
      <c r="AE163" s="72">
        <f t="shared" si="71"/>
        <v>18860</v>
      </c>
      <c r="AF163" s="72">
        <f t="shared" si="71"/>
        <v>18860</v>
      </c>
      <c r="AG163" s="72">
        <f t="shared" si="71"/>
        <v>18860</v>
      </c>
      <c r="AH163" s="72">
        <f t="shared" si="71"/>
        <v>18860</v>
      </c>
      <c r="AI163" s="72">
        <f t="shared" si="71"/>
        <v>12642.5</v>
      </c>
      <c r="AJ163" s="72">
        <f t="shared" si="71"/>
        <v>14852.500000000002</v>
      </c>
      <c r="AK163" s="72">
        <f t="shared" si="71"/>
        <v>16542.5</v>
      </c>
      <c r="AL163" s="72">
        <f t="shared" si="71"/>
        <v>0</v>
      </c>
      <c r="AM163" s="72">
        <f t="shared" si="71"/>
        <v>0</v>
      </c>
      <c r="AO163" s="16">
        <f>SUM(I163:AM163)</f>
        <v>426092.5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72">M142*M154</f>
        <v>0</v>
      </c>
      <c r="N166" s="72">
        <f t="shared" si="72"/>
        <v>0</v>
      </c>
      <c r="O166" s="72">
        <f t="shared" si="72"/>
        <v>0</v>
      </c>
      <c r="P166" s="72">
        <f t="shared" si="72"/>
        <v>0</v>
      </c>
      <c r="Q166" s="72">
        <f t="shared" si="72"/>
        <v>0</v>
      </c>
      <c r="R166" s="72">
        <f t="shared" si="72"/>
        <v>0</v>
      </c>
      <c r="S166" s="72">
        <f t="shared" si="72"/>
        <v>0</v>
      </c>
      <c r="T166" s="72">
        <f t="shared" si="72"/>
        <v>0</v>
      </c>
      <c r="U166" s="72">
        <f t="shared" si="72"/>
        <v>0</v>
      </c>
      <c r="V166" s="72">
        <f t="shared" si="72"/>
        <v>0</v>
      </c>
      <c r="W166" s="72">
        <f t="shared" si="72"/>
        <v>0</v>
      </c>
      <c r="X166" s="72">
        <f t="shared" si="72"/>
        <v>0</v>
      </c>
      <c r="Y166" s="72">
        <f t="shared" si="72"/>
        <v>0</v>
      </c>
      <c r="Z166" s="72">
        <f t="shared" si="72"/>
        <v>0</v>
      </c>
      <c r="AA166" s="72">
        <f t="shared" si="72"/>
        <v>0</v>
      </c>
      <c r="AB166" s="72">
        <f t="shared" si="72"/>
        <v>0</v>
      </c>
      <c r="AC166" s="72">
        <f t="shared" si="72"/>
        <v>0</v>
      </c>
      <c r="AD166" s="72">
        <f t="shared" si="72"/>
        <v>0</v>
      </c>
      <c r="AE166" s="72">
        <f t="shared" si="72"/>
        <v>0</v>
      </c>
      <c r="AF166" s="72">
        <f t="shared" si="72"/>
        <v>0</v>
      </c>
      <c r="AG166" s="72">
        <f t="shared" si="72"/>
        <v>0</v>
      </c>
      <c r="AH166" s="72">
        <f t="shared" si="72"/>
        <v>0</v>
      </c>
      <c r="AI166" s="72">
        <f t="shared" si="72"/>
        <v>0</v>
      </c>
      <c r="AJ166" s="72">
        <f>AJ142*AJ154</f>
        <v>0</v>
      </c>
      <c r="AK166" s="72">
        <f t="shared" ref="AK166:AM168" si="73">AK142*AK154</f>
        <v>0</v>
      </c>
      <c r="AL166" s="123">
        <f t="shared" si="73"/>
        <v>0</v>
      </c>
      <c r="AM166" s="72">
        <f t="shared" si="7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74">M143*M155</f>
        <v>0</v>
      </c>
      <c r="N167" s="72">
        <f t="shared" si="74"/>
        <v>0</v>
      </c>
      <c r="O167" s="72">
        <f t="shared" si="74"/>
        <v>0</v>
      </c>
      <c r="P167" s="72">
        <f t="shared" si="74"/>
        <v>0</v>
      </c>
      <c r="Q167" s="72">
        <f t="shared" si="74"/>
        <v>0</v>
      </c>
      <c r="R167" s="72">
        <f t="shared" si="74"/>
        <v>0</v>
      </c>
      <c r="S167" s="72">
        <f t="shared" si="74"/>
        <v>0</v>
      </c>
      <c r="T167" s="72">
        <f t="shared" si="74"/>
        <v>0</v>
      </c>
      <c r="U167" s="72">
        <f t="shared" si="74"/>
        <v>0</v>
      </c>
      <c r="V167" s="72">
        <f t="shared" si="74"/>
        <v>0</v>
      </c>
      <c r="W167" s="72">
        <f t="shared" si="74"/>
        <v>0</v>
      </c>
      <c r="X167" s="72">
        <f t="shared" si="74"/>
        <v>0</v>
      </c>
      <c r="Y167" s="72">
        <f t="shared" si="74"/>
        <v>0</v>
      </c>
      <c r="Z167" s="72">
        <f t="shared" si="74"/>
        <v>0</v>
      </c>
      <c r="AA167" s="72">
        <f t="shared" si="74"/>
        <v>0</v>
      </c>
      <c r="AB167" s="72">
        <f t="shared" si="74"/>
        <v>0</v>
      </c>
      <c r="AC167" s="72">
        <f t="shared" si="74"/>
        <v>0</v>
      </c>
      <c r="AD167" s="72">
        <f t="shared" si="74"/>
        <v>0</v>
      </c>
      <c r="AE167" s="72">
        <f t="shared" si="74"/>
        <v>0</v>
      </c>
      <c r="AF167" s="72">
        <f t="shared" si="74"/>
        <v>0</v>
      </c>
      <c r="AG167" s="72">
        <f t="shared" si="74"/>
        <v>0</v>
      </c>
      <c r="AH167" s="72">
        <f t="shared" si="74"/>
        <v>0</v>
      </c>
      <c r="AI167" s="72">
        <f t="shared" si="74"/>
        <v>0</v>
      </c>
      <c r="AJ167" s="72">
        <f>AJ143*AJ155</f>
        <v>0</v>
      </c>
      <c r="AK167" s="72">
        <f t="shared" si="73"/>
        <v>0</v>
      </c>
      <c r="AL167" s="123">
        <f t="shared" si="73"/>
        <v>0</v>
      </c>
      <c r="AM167" s="72">
        <f t="shared" si="7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75">M144*M156</f>
        <v>0</v>
      </c>
      <c r="N168" s="72">
        <f t="shared" si="75"/>
        <v>0</v>
      </c>
      <c r="O168" s="72">
        <f t="shared" si="75"/>
        <v>0</v>
      </c>
      <c r="P168" s="72">
        <f t="shared" si="75"/>
        <v>0</v>
      </c>
      <c r="Q168" s="72">
        <f t="shared" si="75"/>
        <v>0</v>
      </c>
      <c r="R168" s="72">
        <f t="shared" si="75"/>
        <v>0</v>
      </c>
      <c r="S168" s="72">
        <f t="shared" si="75"/>
        <v>0</v>
      </c>
      <c r="T168" s="72">
        <f t="shared" si="75"/>
        <v>0</v>
      </c>
      <c r="U168" s="72">
        <f t="shared" si="75"/>
        <v>0</v>
      </c>
      <c r="V168" s="72">
        <f t="shared" si="75"/>
        <v>0</v>
      </c>
      <c r="W168" s="72">
        <f t="shared" si="75"/>
        <v>0</v>
      </c>
      <c r="X168" s="72">
        <f t="shared" si="75"/>
        <v>0</v>
      </c>
      <c r="Y168" s="72">
        <f t="shared" si="75"/>
        <v>0</v>
      </c>
      <c r="Z168" s="72">
        <f t="shared" si="75"/>
        <v>0</v>
      </c>
      <c r="AA168" s="72">
        <f t="shared" si="75"/>
        <v>0</v>
      </c>
      <c r="AB168" s="72">
        <f t="shared" si="75"/>
        <v>0</v>
      </c>
      <c r="AC168" s="72">
        <f t="shared" si="75"/>
        <v>0</v>
      </c>
      <c r="AD168" s="72">
        <f t="shared" si="75"/>
        <v>0</v>
      </c>
      <c r="AE168" s="72">
        <f t="shared" si="75"/>
        <v>0</v>
      </c>
      <c r="AF168" s="72">
        <f t="shared" si="75"/>
        <v>0</v>
      </c>
      <c r="AG168" s="72">
        <f t="shared" si="75"/>
        <v>0</v>
      </c>
      <c r="AH168" s="72">
        <f t="shared" si="75"/>
        <v>0</v>
      </c>
      <c r="AI168" s="72">
        <f t="shared" si="75"/>
        <v>0</v>
      </c>
      <c r="AJ168" s="72">
        <f>AJ144*AJ156</f>
        <v>0</v>
      </c>
      <c r="AK168" s="72">
        <f t="shared" si="73"/>
        <v>0</v>
      </c>
      <c r="AL168" s="123">
        <f t="shared" si="73"/>
        <v>0</v>
      </c>
      <c r="AM168" s="72">
        <f t="shared" si="73"/>
        <v>0</v>
      </c>
      <c r="AO168" s="126">
        <f>SUM(I168:AM168)</f>
        <v>0</v>
      </c>
    </row>
    <row r="169" spans="3:41" ht="12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>
        <f t="shared" ref="V169:AC169" si="76">V157*V145</f>
        <v>10625</v>
      </c>
      <c r="W169" s="121">
        <f t="shared" si="76"/>
        <v>10350</v>
      </c>
      <c r="X169" s="121">
        <f t="shared" si="76"/>
        <v>0</v>
      </c>
      <c r="Y169" s="121">
        <f t="shared" si="76"/>
        <v>13650</v>
      </c>
      <c r="Z169" s="121">
        <f t="shared" si="76"/>
        <v>13650</v>
      </c>
      <c r="AA169" s="121">
        <f t="shared" si="76"/>
        <v>13650</v>
      </c>
      <c r="AB169" s="121">
        <f t="shared" si="76"/>
        <v>9325</v>
      </c>
      <c r="AC169" s="121">
        <f t="shared" si="76"/>
        <v>0</v>
      </c>
      <c r="AD169" s="121">
        <f t="shared" ref="AD169:AI169" si="77">AD145*AD157</f>
        <v>0</v>
      </c>
      <c r="AE169" s="121">
        <f t="shared" si="77"/>
        <v>0</v>
      </c>
      <c r="AF169" s="121">
        <f t="shared" si="77"/>
        <v>0</v>
      </c>
      <c r="AG169" s="121">
        <f t="shared" si="77"/>
        <v>0</v>
      </c>
      <c r="AH169" s="121">
        <f t="shared" si="77"/>
        <v>0</v>
      </c>
      <c r="AI169" s="121">
        <f t="shared" si="77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71250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78">SUM(I161:I170)</f>
        <v>0</v>
      </c>
      <c r="J171" s="58">
        <f t="shared" si="78"/>
        <v>0</v>
      </c>
      <c r="K171" s="58">
        <f t="shared" si="78"/>
        <v>0</v>
      </c>
      <c r="L171" s="58">
        <f t="shared" si="78"/>
        <v>0</v>
      </c>
      <c r="M171" s="58">
        <f t="shared" si="78"/>
        <v>0</v>
      </c>
      <c r="N171" s="58">
        <f t="shared" si="78"/>
        <v>0</v>
      </c>
      <c r="O171" s="58">
        <f t="shared" si="78"/>
        <v>0</v>
      </c>
      <c r="P171" s="58">
        <f t="shared" si="78"/>
        <v>12575</v>
      </c>
      <c r="Q171" s="58">
        <f t="shared" si="78"/>
        <v>12425</v>
      </c>
      <c r="R171" s="58">
        <f t="shared" si="78"/>
        <v>11675</v>
      </c>
      <c r="S171" s="58">
        <f t="shared" si="78"/>
        <v>11675</v>
      </c>
      <c r="T171" s="58">
        <f t="shared" si="78"/>
        <v>11675</v>
      </c>
      <c r="U171" s="58">
        <f t="shared" si="78"/>
        <v>14235</v>
      </c>
      <c r="V171" s="58">
        <f t="shared" si="78"/>
        <v>81812.5</v>
      </c>
      <c r="W171" s="58">
        <f t="shared" si="78"/>
        <v>10350</v>
      </c>
      <c r="X171" s="58">
        <f t="shared" si="78"/>
        <v>20470</v>
      </c>
      <c r="Y171" s="58">
        <f t="shared" si="78"/>
        <v>47775</v>
      </c>
      <c r="Z171" s="58">
        <f t="shared" si="78"/>
        <v>47775</v>
      </c>
      <c r="AA171" s="58">
        <f t="shared" si="78"/>
        <v>47775</v>
      </c>
      <c r="AB171" s="58">
        <f t="shared" si="78"/>
        <v>65275</v>
      </c>
      <c r="AC171" s="58">
        <f t="shared" si="78"/>
        <v>16087.5</v>
      </c>
      <c r="AD171" s="58">
        <f t="shared" si="78"/>
        <v>18860</v>
      </c>
      <c r="AE171" s="58">
        <f t="shared" si="78"/>
        <v>18860</v>
      </c>
      <c r="AF171" s="58">
        <f t="shared" si="78"/>
        <v>18860</v>
      </c>
      <c r="AG171" s="58">
        <f t="shared" si="78"/>
        <v>18860</v>
      </c>
      <c r="AH171" s="58">
        <f t="shared" si="78"/>
        <v>18860</v>
      </c>
      <c r="AI171" s="58">
        <f t="shared" si="78"/>
        <v>22367.5</v>
      </c>
      <c r="AJ171" s="58">
        <f t="shared" si="78"/>
        <v>26277.5</v>
      </c>
      <c r="AK171" s="58">
        <f t="shared" si="78"/>
        <v>16542.5</v>
      </c>
      <c r="AL171" s="58">
        <f t="shared" si="78"/>
        <v>0</v>
      </c>
      <c r="AM171" s="11">
        <f t="shared" si="78"/>
        <v>0</v>
      </c>
      <c r="AO171" s="125">
        <f>SUM(AO161:AO170)</f>
        <v>497342.5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AG85" activePane="bottomRight" state="frozen"/>
      <selection activeCell="A4" sqref="A4"/>
      <selection pane="topRight" activeCell="I4" sqref="I4"/>
      <selection pane="bottomLeft" activeCell="A8" sqref="A8"/>
      <selection pane="bottomRight" activeCell="AO122" sqref="AO122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206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37591</v>
      </c>
      <c r="J7" s="65">
        <f t="shared" ref="J7:AM7" si="0">I7+1</f>
        <v>37592</v>
      </c>
      <c r="K7" s="65">
        <f t="shared" si="0"/>
        <v>37593</v>
      </c>
      <c r="L7" s="65">
        <f t="shared" si="0"/>
        <v>37594</v>
      </c>
      <c r="M7" s="65">
        <f t="shared" si="0"/>
        <v>37595</v>
      </c>
      <c r="N7" s="65">
        <f t="shared" si="0"/>
        <v>37596</v>
      </c>
      <c r="O7" s="65">
        <f t="shared" si="0"/>
        <v>37597</v>
      </c>
      <c r="P7" s="65">
        <f t="shared" si="0"/>
        <v>37598</v>
      </c>
      <c r="Q7" s="65">
        <f t="shared" si="0"/>
        <v>37599</v>
      </c>
      <c r="R7" s="65">
        <f t="shared" si="0"/>
        <v>37600</v>
      </c>
      <c r="S7" s="65">
        <f t="shared" si="0"/>
        <v>37601</v>
      </c>
      <c r="T7" s="65">
        <f t="shared" si="0"/>
        <v>37602</v>
      </c>
      <c r="U7" s="65">
        <f t="shared" si="0"/>
        <v>37603</v>
      </c>
      <c r="V7" s="65">
        <f t="shared" si="0"/>
        <v>37604</v>
      </c>
      <c r="W7" s="65">
        <f t="shared" si="0"/>
        <v>37605</v>
      </c>
      <c r="X7" s="65">
        <f t="shared" si="0"/>
        <v>37606</v>
      </c>
      <c r="Y7" s="65">
        <f t="shared" si="0"/>
        <v>37607</v>
      </c>
      <c r="Z7" s="65">
        <f t="shared" si="0"/>
        <v>37608</v>
      </c>
      <c r="AA7" s="65">
        <f t="shared" si="0"/>
        <v>37609</v>
      </c>
      <c r="AB7" s="65">
        <f t="shared" si="0"/>
        <v>37610</v>
      </c>
      <c r="AC7" s="65">
        <f t="shared" si="0"/>
        <v>37611</v>
      </c>
      <c r="AD7" s="65">
        <f t="shared" si="0"/>
        <v>37612</v>
      </c>
      <c r="AE7" s="65">
        <f t="shared" si="0"/>
        <v>37613</v>
      </c>
      <c r="AF7" s="65">
        <f t="shared" si="0"/>
        <v>37614</v>
      </c>
      <c r="AG7" s="65">
        <f t="shared" si="0"/>
        <v>37615</v>
      </c>
      <c r="AH7" s="65">
        <f t="shared" si="0"/>
        <v>37616</v>
      </c>
      <c r="AI7" s="65">
        <f t="shared" si="0"/>
        <v>37617</v>
      </c>
      <c r="AJ7" s="65">
        <f t="shared" si="0"/>
        <v>37618</v>
      </c>
      <c r="AK7" s="65">
        <f t="shared" si="0"/>
        <v>37619</v>
      </c>
      <c r="AL7" s="65">
        <f t="shared" si="0"/>
        <v>37620</v>
      </c>
      <c r="AM7" s="65">
        <f t="shared" si="0"/>
        <v>37621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U13" si="9">K13</f>
        <v>0</v>
      </c>
      <c r="M13" s="11">
        <f t="shared" si="9"/>
        <v>0</v>
      </c>
      <c r="N13" s="11">
        <f t="shared" si="9"/>
        <v>0</v>
      </c>
      <c r="O13" s="11">
        <f t="shared" si="9"/>
        <v>0</v>
      </c>
      <c r="P13" s="11">
        <f t="shared" si="9"/>
        <v>0</v>
      </c>
      <c r="Q13" s="11">
        <f t="shared" si="9"/>
        <v>0</v>
      </c>
      <c r="R13" s="11">
        <f t="shared" si="9"/>
        <v>0</v>
      </c>
      <c r="S13" s="11">
        <f t="shared" si="9"/>
        <v>0</v>
      </c>
      <c r="T13" s="11">
        <f t="shared" si="9"/>
        <v>0</v>
      </c>
      <c r="U13" s="11">
        <f t="shared" si="9"/>
        <v>0</v>
      </c>
      <c r="V13" s="11">
        <f>U13</f>
        <v>0</v>
      </c>
      <c r="W13" s="11">
        <f>V13</f>
        <v>0</v>
      </c>
      <c r="X13" s="11">
        <f>W13</f>
        <v>0</v>
      </c>
      <c r="Y13" s="11">
        <f>X13</f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>AB13</f>
        <v>0</v>
      </c>
      <c r="AD13" s="11">
        <f t="shared" ref="AD13:AL13" si="10">AC13</f>
        <v>0</v>
      </c>
      <c r="AE13" s="11">
        <f t="shared" si="10"/>
        <v>0</v>
      </c>
      <c r="AF13" s="11">
        <f t="shared" si="10"/>
        <v>0</v>
      </c>
      <c r="AG13" s="11">
        <f t="shared" si="10"/>
        <v>0</v>
      </c>
      <c r="AH13" s="11">
        <f t="shared" si="10"/>
        <v>0</v>
      </c>
      <c r="AI13" s="11">
        <f t="shared" si="10"/>
        <v>0</v>
      </c>
      <c r="AJ13" s="11">
        <f t="shared" si="10"/>
        <v>0</v>
      </c>
      <c r="AK13" s="11">
        <f t="shared" si="10"/>
        <v>0</v>
      </c>
      <c r="AL13" s="11">
        <f t="shared" si="10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20000</v>
      </c>
      <c r="J15" s="11">
        <v>20000</v>
      </c>
      <c r="K15" s="11">
        <f>J15</f>
        <v>20000</v>
      </c>
      <c r="L15" s="11">
        <f t="shared" si="11"/>
        <v>20000</v>
      </c>
      <c r="M15" s="11">
        <f t="shared" si="11"/>
        <v>20000</v>
      </c>
      <c r="N15" s="11">
        <f t="shared" si="11"/>
        <v>20000</v>
      </c>
      <c r="O15" s="11">
        <v>10000</v>
      </c>
      <c r="P15" s="11">
        <f>O15</f>
        <v>10000</v>
      </c>
      <c r="Q15" s="11">
        <f t="shared" si="12"/>
        <v>10000</v>
      </c>
      <c r="R15" s="11">
        <f t="shared" si="12"/>
        <v>10000</v>
      </c>
      <c r="S15" s="11">
        <f t="shared" si="12"/>
        <v>10000</v>
      </c>
      <c r="T15" s="11">
        <f t="shared" si="12"/>
        <v>10000</v>
      </c>
      <c r="U15" s="11">
        <f t="shared" si="12"/>
        <v>10000</v>
      </c>
      <c r="V15" s="11">
        <f>U15</f>
        <v>10000</v>
      </c>
      <c r="W15" s="11">
        <f>V15</f>
        <v>10000</v>
      </c>
      <c r="X15" s="11">
        <f>W15</f>
        <v>10000</v>
      </c>
      <c r="Y15" s="11">
        <f>X15</f>
        <v>10000</v>
      </c>
      <c r="Z15" s="11">
        <f t="shared" si="13"/>
        <v>10000</v>
      </c>
      <c r="AA15" s="11">
        <f t="shared" si="13"/>
        <v>10000</v>
      </c>
      <c r="AB15" s="11">
        <f>AA15</f>
        <v>10000</v>
      </c>
      <c r="AC15" s="11">
        <f>AB15</f>
        <v>10000</v>
      </c>
      <c r="AD15" s="11">
        <f t="shared" ref="AD15:AJ16" si="15">AC15</f>
        <v>10000</v>
      </c>
      <c r="AE15" s="11">
        <f t="shared" si="15"/>
        <v>10000</v>
      </c>
      <c r="AF15" s="11">
        <f t="shared" si="15"/>
        <v>10000</v>
      </c>
      <c r="AG15" s="11">
        <f t="shared" si="15"/>
        <v>10000</v>
      </c>
      <c r="AH15" s="11">
        <f t="shared" si="15"/>
        <v>10000</v>
      </c>
      <c r="AI15" s="11">
        <f t="shared" si="15"/>
        <v>10000</v>
      </c>
      <c r="AJ15" s="11">
        <v>20000</v>
      </c>
      <c r="AK15" s="11">
        <v>20000</v>
      </c>
      <c r="AL15" s="11">
        <f>AK15</f>
        <v>20000</v>
      </c>
      <c r="AM15" s="11">
        <v>20000</v>
      </c>
      <c r="AO15" s="16">
        <f t="shared" si="2"/>
        <v>410000</v>
      </c>
      <c r="AP15" s="16">
        <f t="shared" si="3"/>
        <v>984409.99999999988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10000</v>
      </c>
      <c r="P17" s="58">
        <f t="shared" si="16"/>
        <v>10000</v>
      </c>
      <c r="Q17" s="58">
        <f t="shared" si="16"/>
        <v>10000</v>
      </c>
      <c r="R17" s="58">
        <f t="shared" si="16"/>
        <v>10000</v>
      </c>
      <c r="S17" s="58">
        <f t="shared" si="16"/>
        <v>10000</v>
      </c>
      <c r="T17" s="58">
        <f t="shared" si="16"/>
        <v>10000</v>
      </c>
      <c r="U17" s="58">
        <f t="shared" si="16"/>
        <v>10000</v>
      </c>
      <c r="V17" s="58">
        <f t="shared" si="16"/>
        <v>10000</v>
      </c>
      <c r="W17" s="58">
        <f t="shared" si="16"/>
        <v>10000</v>
      </c>
      <c r="X17" s="58">
        <f t="shared" si="16"/>
        <v>10000</v>
      </c>
      <c r="Y17" s="58">
        <f t="shared" si="16"/>
        <v>10000</v>
      </c>
      <c r="Z17" s="58">
        <f t="shared" si="16"/>
        <v>10000</v>
      </c>
      <c r="AA17" s="58">
        <f t="shared" si="16"/>
        <v>10000</v>
      </c>
      <c r="AB17" s="58">
        <f t="shared" si="16"/>
        <v>10000</v>
      </c>
      <c r="AC17" s="58">
        <f t="shared" si="16"/>
        <v>10000</v>
      </c>
      <c r="AD17" s="58">
        <f t="shared" si="16"/>
        <v>10000</v>
      </c>
      <c r="AE17" s="58">
        <f t="shared" si="16"/>
        <v>10000</v>
      </c>
      <c r="AF17" s="58">
        <f t="shared" si="16"/>
        <v>10000</v>
      </c>
      <c r="AG17" s="58">
        <f t="shared" si="16"/>
        <v>10000</v>
      </c>
      <c r="AH17" s="58">
        <f t="shared" si="16"/>
        <v>10000</v>
      </c>
      <c r="AI17" s="58">
        <f t="shared" si="16"/>
        <v>10000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410000</v>
      </c>
      <c r="AP17" s="20">
        <f>SUM(AP10:AP16)</f>
        <v>984409.99999999988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W23" si="22">U21</f>
        <v>0</v>
      </c>
      <c r="W21" s="16">
        <f t="shared" si="22"/>
        <v>0</v>
      </c>
      <c r="X21" s="16">
        <f t="shared" ref="X21:Y23" si="23">W21</f>
        <v>0</v>
      </c>
      <c r="Y21" s="16">
        <f t="shared" si="23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4">AC21</f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H21" s="16">
        <f t="shared" si="24"/>
        <v>0</v>
      </c>
      <c r="AI21" s="16">
        <f t="shared" si="24"/>
        <v>0</v>
      </c>
      <c r="AJ21" s="16">
        <f t="shared" si="24"/>
        <v>0</v>
      </c>
      <c r="AK21" s="16">
        <f t="shared" si="24"/>
        <v>0</v>
      </c>
      <c r="AL21" s="16">
        <f t="shared" si="24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3"/>
        <v>0</v>
      </c>
      <c r="Y22" s="16">
        <f t="shared" si="23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5">AC22</f>
        <v>0</v>
      </c>
      <c r="AE22" s="16">
        <f t="shared" si="25"/>
        <v>0</v>
      </c>
      <c r="AF22" s="16">
        <f t="shared" si="25"/>
        <v>0</v>
      </c>
      <c r="AG22" s="16">
        <f t="shared" si="25"/>
        <v>0</v>
      </c>
      <c r="AH22" s="16">
        <f t="shared" si="25"/>
        <v>0</v>
      </c>
      <c r="AI22" s="16">
        <f t="shared" si="25"/>
        <v>0</v>
      </c>
      <c r="AJ22" s="16">
        <f t="shared" si="25"/>
        <v>0</v>
      </c>
      <c r="AK22" s="16">
        <f t="shared" si="25"/>
        <v>0</v>
      </c>
      <c r="AL22" s="16">
        <f t="shared" si="25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3"/>
        <v>0</v>
      </c>
      <c r="Y23" s="16">
        <f t="shared" si="23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f>I27</f>
        <v>0</v>
      </c>
      <c r="K27" s="11">
        <f t="shared" ref="K27:AL27" si="27">J27</f>
        <v>0</v>
      </c>
      <c r="L27" s="11">
        <f t="shared" si="27"/>
        <v>0</v>
      </c>
      <c r="M27" s="11">
        <f t="shared" si="27"/>
        <v>0</v>
      </c>
      <c r="N27" s="11">
        <f t="shared" si="27"/>
        <v>0</v>
      </c>
      <c r="O27" s="11">
        <f t="shared" si="27"/>
        <v>0</v>
      </c>
      <c r="P27" s="11">
        <f t="shared" si="27"/>
        <v>0</v>
      </c>
      <c r="Q27" s="11">
        <f t="shared" si="27"/>
        <v>0</v>
      </c>
      <c r="R27" s="11">
        <f t="shared" si="27"/>
        <v>0</v>
      </c>
      <c r="S27" s="11">
        <f t="shared" si="27"/>
        <v>0</v>
      </c>
      <c r="T27" s="11">
        <f t="shared" si="27"/>
        <v>0</v>
      </c>
      <c r="U27" s="11">
        <f t="shared" si="27"/>
        <v>0</v>
      </c>
      <c r="V27" s="11">
        <f t="shared" si="27"/>
        <v>0</v>
      </c>
      <c r="W27" s="11">
        <f t="shared" si="27"/>
        <v>0</v>
      </c>
      <c r="X27" s="11">
        <f t="shared" si="27"/>
        <v>0</v>
      </c>
      <c r="Y27" s="11">
        <f t="shared" si="27"/>
        <v>0</v>
      </c>
      <c r="Z27" s="11">
        <f t="shared" si="27"/>
        <v>0</v>
      </c>
      <c r="AA27" s="11">
        <f t="shared" si="27"/>
        <v>0</v>
      </c>
      <c r="AB27" s="11">
        <f t="shared" si="27"/>
        <v>0</v>
      </c>
      <c r="AC27" s="11">
        <f t="shared" si="27"/>
        <v>0</v>
      </c>
      <c r="AD27" s="11">
        <f t="shared" si="27"/>
        <v>0</v>
      </c>
      <c r="AE27" s="11">
        <f t="shared" si="27"/>
        <v>0</v>
      </c>
      <c r="AF27" s="11">
        <f t="shared" si="27"/>
        <v>0</v>
      </c>
      <c r="AG27" s="11">
        <f t="shared" si="27"/>
        <v>0</v>
      </c>
      <c r="AH27" s="11">
        <f t="shared" si="27"/>
        <v>0</v>
      </c>
      <c r="AI27" s="11">
        <f t="shared" si="27"/>
        <v>0</v>
      </c>
      <c r="AJ27" s="11">
        <f t="shared" si="27"/>
        <v>0</v>
      </c>
      <c r="AK27" s="11">
        <f t="shared" si="27"/>
        <v>0</v>
      </c>
      <c r="AL27" s="11">
        <f t="shared" si="27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25000</v>
      </c>
      <c r="J28" s="11">
        <f>I28</f>
        <v>25000</v>
      </c>
      <c r="K28" s="11">
        <f>J28</f>
        <v>25000</v>
      </c>
      <c r="L28" s="11">
        <v>25000</v>
      </c>
      <c r="M28" s="11">
        <v>25000</v>
      </c>
      <c r="N28" s="11">
        <f>M28</f>
        <v>25000</v>
      </c>
      <c r="O28" s="11">
        <f t="shared" ref="O28:AL28" si="28">N28</f>
        <v>25000</v>
      </c>
      <c r="P28" s="11">
        <f t="shared" si="28"/>
        <v>25000</v>
      </c>
      <c r="Q28" s="11">
        <f t="shared" si="28"/>
        <v>25000</v>
      </c>
      <c r="R28" s="11">
        <f t="shared" si="28"/>
        <v>25000</v>
      </c>
      <c r="S28" s="11">
        <f t="shared" si="28"/>
        <v>25000</v>
      </c>
      <c r="T28" s="11">
        <f t="shared" si="28"/>
        <v>25000</v>
      </c>
      <c r="U28" s="11">
        <f t="shared" si="28"/>
        <v>25000</v>
      </c>
      <c r="V28" s="11">
        <f t="shared" si="28"/>
        <v>25000</v>
      </c>
      <c r="W28" s="11">
        <f t="shared" si="28"/>
        <v>25000</v>
      </c>
      <c r="X28" s="11">
        <f t="shared" si="28"/>
        <v>25000</v>
      </c>
      <c r="Y28" s="11">
        <f t="shared" si="28"/>
        <v>25000</v>
      </c>
      <c r="Z28" s="11">
        <f t="shared" si="28"/>
        <v>25000</v>
      </c>
      <c r="AA28" s="11">
        <f t="shared" si="28"/>
        <v>25000</v>
      </c>
      <c r="AB28" s="11">
        <f t="shared" si="28"/>
        <v>25000</v>
      </c>
      <c r="AC28" s="11">
        <f t="shared" si="28"/>
        <v>25000</v>
      </c>
      <c r="AD28" s="11">
        <f t="shared" si="28"/>
        <v>25000</v>
      </c>
      <c r="AE28" s="11">
        <f t="shared" si="28"/>
        <v>25000</v>
      </c>
      <c r="AF28" s="11">
        <f t="shared" si="28"/>
        <v>25000</v>
      </c>
      <c r="AG28" s="11">
        <f t="shared" si="28"/>
        <v>25000</v>
      </c>
      <c r="AH28" s="11">
        <f t="shared" si="28"/>
        <v>25000</v>
      </c>
      <c r="AI28" s="11">
        <f t="shared" si="28"/>
        <v>25000</v>
      </c>
      <c r="AJ28" s="11">
        <f t="shared" si="28"/>
        <v>25000</v>
      </c>
      <c r="AK28" s="11">
        <f t="shared" si="28"/>
        <v>25000</v>
      </c>
      <c r="AL28" s="11">
        <f t="shared" si="28"/>
        <v>25000</v>
      </c>
      <c r="AM28" s="11">
        <v>25000</v>
      </c>
      <c r="AO28" s="16">
        <f t="shared" si="20"/>
        <v>775000</v>
      </c>
      <c r="AP28" s="16">
        <f t="shared" si="21"/>
        <v>2226962.5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M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 t="shared" si="30"/>
        <v>0</v>
      </c>
      <c r="AO30" s="16">
        <f t="shared" si="20"/>
        <v>0</v>
      </c>
      <c r="AP30" s="16">
        <f t="shared" si="21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3">M32</f>
        <v>0</v>
      </c>
      <c r="O32" s="16">
        <f t="shared" si="33"/>
        <v>0</v>
      </c>
      <c r="P32" s="16">
        <f t="shared" si="33"/>
        <v>0</v>
      </c>
      <c r="Q32" s="16">
        <f t="shared" si="33"/>
        <v>0</v>
      </c>
      <c r="R32" s="16">
        <f t="shared" si="33"/>
        <v>0</v>
      </c>
      <c r="S32" s="16">
        <f t="shared" si="33"/>
        <v>0</v>
      </c>
      <c r="T32" s="16">
        <f t="shared" si="33"/>
        <v>0</v>
      </c>
      <c r="U32" s="16">
        <f t="shared" si="33"/>
        <v>0</v>
      </c>
      <c r="V32" s="16">
        <f t="shared" si="33"/>
        <v>0</v>
      </c>
      <c r="W32" s="16">
        <f t="shared" si="33"/>
        <v>0</v>
      </c>
      <c r="X32" s="16">
        <f t="shared" si="33"/>
        <v>0</v>
      </c>
      <c r="Y32" s="16">
        <f t="shared" si="33"/>
        <v>0</v>
      </c>
      <c r="Z32" s="16">
        <f t="shared" si="33"/>
        <v>0</v>
      </c>
      <c r="AA32" s="16">
        <f t="shared" si="33"/>
        <v>0</v>
      </c>
      <c r="AB32" s="16">
        <f t="shared" si="33"/>
        <v>0</v>
      </c>
      <c r="AC32" s="16">
        <f t="shared" si="32"/>
        <v>0</v>
      </c>
      <c r="AD32" s="16">
        <f t="shared" si="32"/>
        <v>0</v>
      </c>
      <c r="AE32" s="16">
        <f t="shared" si="32"/>
        <v>0</v>
      </c>
      <c r="AF32" s="16">
        <f t="shared" si="32"/>
        <v>0</v>
      </c>
      <c r="AG32" s="16">
        <f t="shared" si="32"/>
        <v>0</v>
      </c>
      <c r="AH32" s="16">
        <f t="shared" si="30"/>
        <v>0</v>
      </c>
      <c r="AI32" s="16">
        <f t="shared" si="30"/>
        <v>0</v>
      </c>
      <c r="AJ32" s="16">
        <f t="shared" si="30"/>
        <v>0</v>
      </c>
      <c r="AK32" s="16">
        <f t="shared" si="30"/>
        <v>0</v>
      </c>
      <c r="AL32" s="16">
        <f t="shared" si="30"/>
        <v>0</v>
      </c>
      <c r="AM32" s="16">
        <f t="shared" si="30"/>
        <v>0</v>
      </c>
      <c r="AO32" s="16">
        <f t="shared" si="20"/>
        <v>0</v>
      </c>
      <c r="AP32" s="16">
        <f t="shared" si="2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4">M33</f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 t="shared" si="34"/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 t="shared" si="30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7">I20-I84</f>
        <v>0</v>
      </c>
      <c r="J53" s="103">
        <f t="shared" si="37"/>
        <v>0</v>
      </c>
      <c r="K53" s="103">
        <f t="shared" si="37"/>
        <v>0</v>
      </c>
      <c r="L53" s="103">
        <f t="shared" si="37"/>
        <v>0</v>
      </c>
      <c r="M53" s="103">
        <f t="shared" si="37"/>
        <v>0</v>
      </c>
      <c r="N53" s="103">
        <f t="shared" si="37"/>
        <v>0</v>
      </c>
      <c r="O53" s="103">
        <f t="shared" si="37"/>
        <v>0</v>
      </c>
      <c r="P53" s="103">
        <f t="shared" si="37"/>
        <v>0</v>
      </c>
      <c r="Q53" s="103">
        <f t="shared" si="37"/>
        <v>0</v>
      </c>
      <c r="R53" s="103">
        <f t="shared" si="37"/>
        <v>0</v>
      </c>
      <c r="S53" s="103">
        <f t="shared" si="37"/>
        <v>0</v>
      </c>
      <c r="T53" s="103">
        <f t="shared" si="37"/>
        <v>0</v>
      </c>
      <c r="U53" s="103">
        <f t="shared" si="37"/>
        <v>0</v>
      </c>
      <c r="V53" s="103">
        <f t="shared" si="37"/>
        <v>0</v>
      </c>
      <c r="W53" s="103">
        <f t="shared" si="37"/>
        <v>0</v>
      </c>
      <c r="X53" s="103">
        <f t="shared" si="37"/>
        <v>0</v>
      </c>
      <c r="Y53" s="103">
        <f t="shared" si="37"/>
        <v>0</v>
      </c>
      <c r="Z53" s="103">
        <f t="shared" si="37"/>
        <v>0</v>
      </c>
      <c r="AA53" s="103">
        <f t="shared" si="37"/>
        <v>0</v>
      </c>
      <c r="AB53" s="103">
        <f t="shared" si="37"/>
        <v>0</v>
      </c>
      <c r="AC53" s="103">
        <f t="shared" si="37"/>
        <v>0</v>
      </c>
      <c r="AD53" s="103">
        <f t="shared" si="37"/>
        <v>0</v>
      </c>
      <c r="AE53" s="103">
        <f t="shared" si="37"/>
        <v>0</v>
      </c>
      <c r="AF53" s="103">
        <f t="shared" si="37"/>
        <v>0</v>
      </c>
      <c r="AG53" s="103">
        <f t="shared" si="37"/>
        <v>0</v>
      </c>
      <c r="AH53" s="103">
        <f t="shared" si="37"/>
        <v>0</v>
      </c>
      <c r="AI53" s="103">
        <f t="shared" si="37"/>
        <v>0</v>
      </c>
      <c r="AJ53" s="103">
        <f t="shared" si="37"/>
        <v>0</v>
      </c>
      <c r="AK53" s="103">
        <f t="shared" si="37"/>
        <v>0</v>
      </c>
      <c r="AL53" s="103">
        <f t="shared" si="37"/>
        <v>0</v>
      </c>
      <c r="AM53" s="103">
        <f t="shared" si="37"/>
        <v>0</v>
      </c>
      <c r="AO53" s="106">
        <f t="shared" ref="AO53:AO66" si="38">SUM(I53:AL53)-AQ53</f>
        <v>0</v>
      </c>
      <c r="AP53" s="107">
        <f t="shared" ref="AP53:AP68" si="39">AO53*E53</f>
        <v>0</v>
      </c>
      <c r="AQ53" s="106">
        <f t="shared" ref="AQ53:AQ67" si="40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si="41"/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25000</v>
      </c>
      <c r="J55" s="103">
        <f>J11+J28-J86</f>
        <v>25000</v>
      </c>
      <c r="K55" s="103">
        <f>K11+K28-K86</f>
        <v>25000</v>
      </c>
      <c r="L55" s="103">
        <f t="shared" ref="L55:AA55" si="42">L11+L28-L86-L107</f>
        <v>25000</v>
      </c>
      <c r="M55" s="103">
        <f t="shared" si="42"/>
        <v>25000</v>
      </c>
      <c r="N55" s="103">
        <f t="shared" si="42"/>
        <v>25000</v>
      </c>
      <c r="O55" s="103">
        <f t="shared" si="42"/>
        <v>25000</v>
      </c>
      <c r="P55" s="103">
        <f t="shared" si="42"/>
        <v>25000</v>
      </c>
      <c r="Q55" s="103">
        <f t="shared" si="42"/>
        <v>25000</v>
      </c>
      <c r="R55" s="103">
        <f t="shared" si="42"/>
        <v>25000</v>
      </c>
      <c r="S55" s="103">
        <f t="shared" si="42"/>
        <v>25000</v>
      </c>
      <c r="T55" s="103">
        <f t="shared" si="42"/>
        <v>25000</v>
      </c>
      <c r="U55" s="103">
        <f t="shared" si="42"/>
        <v>25000</v>
      </c>
      <c r="V55" s="103">
        <f t="shared" si="42"/>
        <v>25000</v>
      </c>
      <c r="W55" s="103">
        <f t="shared" si="42"/>
        <v>25000</v>
      </c>
      <c r="X55" s="103">
        <f t="shared" si="42"/>
        <v>25000</v>
      </c>
      <c r="Y55" s="103">
        <f t="shared" si="42"/>
        <v>25000</v>
      </c>
      <c r="Z55" s="103">
        <f t="shared" si="42"/>
        <v>25000</v>
      </c>
      <c r="AA55" s="103">
        <f t="shared" si="42"/>
        <v>25000</v>
      </c>
      <c r="AB55" s="103">
        <f t="shared" ref="AB55:AM55" si="43">AB11+AB28-AB86</f>
        <v>25000</v>
      </c>
      <c r="AC55" s="103">
        <f t="shared" si="43"/>
        <v>25000</v>
      </c>
      <c r="AD55" s="103">
        <f t="shared" si="43"/>
        <v>25000</v>
      </c>
      <c r="AE55" s="103">
        <f t="shared" si="43"/>
        <v>25000</v>
      </c>
      <c r="AF55" s="103">
        <f t="shared" si="43"/>
        <v>25000</v>
      </c>
      <c r="AG55" s="103">
        <f t="shared" si="43"/>
        <v>25000</v>
      </c>
      <c r="AH55" s="103">
        <f t="shared" si="43"/>
        <v>25000</v>
      </c>
      <c r="AI55" s="103">
        <f t="shared" si="43"/>
        <v>25000</v>
      </c>
      <c r="AJ55" s="103">
        <f t="shared" si="43"/>
        <v>25000</v>
      </c>
      <c r="AK55" s="103">
        <f t="shared" si="43"/>
        <v>25000</v>
      </c>
      <c r="AL55" s="103">
        <f t="shared" si="43"/>
        <v>25000</v>
      </c>
      <c r="AM55" s="103">
        <f t="shared" si="43"/>
        <v>25000</v>
      </c>
      <c r="AO55" s="106">
        <f t="shared" si="38"/>
        <v>742250</v>
      </c>
      <c r="AP55" s="107">
        <f t="shared" si="39"/>
        <v>74225</v>
      </c>
      <c r="AQ55" s="106">
        <f t="shared" si="40"/>
        <v>7750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0</v>
      </c>
      <c r="J59" s="103">
        <f t="shared" si="46"/>
        <v>0</v>
      </c>
      <c r="K59" s="103">
        <f t="shared" si="46"/>
        <v>0</v>
      </c>
      <c r="L59" s="103">
        <f t="shared" ref="L59:AM59" si="47">L12+L24-L90-L117</f>
        <v>0</v>
      </c>
      <c r="M59" s="103">
        <f t="shared" si="47"/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 t="shared" si="47"/>
        <v>0</v>
      </c>
      <c r="U59" s="103">
        <f t="shared" si="47"/>
        <v>0</v>
      </c>
      <c r="V59" s="103">
        <f t="shared" si="47"/>
        <v>0</v>
      </c>
      <c r="W59" s="103">
        <f t="shared" si="47"/>
        <v>0</v>
      </c>
      <c r="X59" s="103">
        <f t="shared" si="47"/>
        <v>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0</v>
      </c>
      <c r="AD59" s="103">
        <f t="shared" si="47"/>
        <v>0</v>
      </c>
      <c r="AE59" s="103">
        <f t="shared" si="47"/>
        <v>0</v>
      </c>
      <c r="AF59" s="103">
        <f t="shared" si="47"/>
        <v>0</v>
      </c>
      <c r="AG59" s="103">
        <f t="shared" si="47"/>
        <v>0</v>
      </c>
      <c r="AH59" s="103">
        <f t="shared" si="47"/>
        <v>0</v>
      </c>
      <c r="AI59" s="103">
        <f t="shared" si="47"/>
        <v>0</v>
      </c>
      <c r="AJ59" s="103">
        <f t="shared" si="47"/>
        <v>0</v>
      </c>
      <c r="AK59" s="103">
        <f t="shared" si="47"/>
        <v>0</v>
      </c>
      <c r="AL59" s="103">
        <f t="shared" si="47"/>
        <v>0</v>
      </c>
      <c r="AM59" s="103">
        <f t="shared" si="47"/>
        <v>0</v>
      </c>
      <c r="AO59" s="106">
        <f t="shared" si="38"/>
        <v>0</v>
      </c>
      <c r="AP59" s="107">
        <f t="shared" si="39"/>
        <v>0</v>
      </c>
      <c r="AQ59" s="106">
        <f t="shared" si="40"/>
        <v>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0</v>
      </c>
      <c r="J61" s="103">
        <f t="shared" si="46"/>
        <v>0</v>
      </c>
      <c r="K61" s="103">
        <f t="shared" si="46"/>
        <v>0</v>
      </c>
      <c r="L61" s="103">
        <f t="shared" ref="L61:AM61" si="49">L14+L26-L92</f>
        <v>0</v>
      </c>
      <c r="M61" s="103">
        <f t="shared" si="49"/>
        <v>0</v>
      </c>
      <c r="N61" s="103">
        <f t="shared" si="49"/>
        <v>0</v>
      </c>
      <c r="O61" s="103">
        <f t="shared" si="49"/>
        <v>0</v>
      </c>
      <c r="P61" s="103">
        <f t="shared" si="49"/>
        <v>0</v>
      </c>
      <c r="Q61" s="103">
        <f t="shared" si="49"/>
        <v>0</v>
      </c>
      <c r="R61" s="103">
        <f t="shared" si="49"/>
        <v>0</v>
      </c>
      <c r="S61" s="103">
        <f t="shared" si="49"/>
        <v>0</v>
      </c>
      <c r="T61" s="103">
        <f t="shared" si="49"/>
        <v>0</v>
      </c>
      <c r="U61" s="103">
        <f t="shared" si="49"/>
        <v>0</v>
      </c>
      <c r="V61" s="103">
        <f t="shared" si="49"/>
        <v>0</v>
      </c>
      <c r="W61" s="103">
        <f t="shared" si="49"/>
        <v>0</v>
      </c>
      <c r="X61" s="103">
        <f t="shared" si="49"/>
        <v>0</v>
      </c>
      <c r="Y61" s="103">
        <f t="shared" si="49"/>
        <v>0</v>
      </c>
      <c r="Z61" s="103">
        <f t="shared" si="49"/>
        <v>0</v>
      </c>
      <c r="AA61" s="103">
        <f t="shared" si="49"/>
        <v>0</v>
      </c>
      <c r="AB61" s="103">
        <f t="shared" si="49"/>
        <v>0</v>
      </c>
      <c r="AC61" s="103">
        <f t="shared" si="49"/>
        <v>0</v>
      </c>
      <c r="AD61" s="103">
        <f t="shared" si="49"/>
        <v>0</v>
      </c>
      <c r="AE61" s="103">
        <f t="shared" si="49"/>
        <v>0</v>
      </c>
      <c r="AF61" s="103">
        <f t="shared" si="49"/>
        <v>0</v>
      </c>
      <c r="AG61" s="103">
        <f t="shared" si="49"/>
        <v>0</v>
      </c>
      <c r="AH61" s="103">
        <f t="shared" si="49"/>
        <v>0</v>
      </c>
      <c r="AI61" s="103">
        <f t="shared" si="49"/>
        <v>0</v>
      </c>
      <c r="AJ61" s="103">
        <f t="shared" si="49"/>
        <v>0</v>
      </c>
      <c r="AK61" s="103">
        <f t="shared" si="49"/>
        <v>0</v>
      </c>
      <c r="AL61" s="103">
        <f t="shared" si="49"/>
        <v>0</v>
      </c>
      <c r="AM61" s="103">
        <f t="shared" si="49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50">I27-I93</f>
        <v>0</v>
      </c>
      <c r="J62" s="103">
        <f t="shared" si="50"/>
        <v>0</v>
      </c>
      <c r="K62" s="103">
        <f t="shared" si="50"/>
        <v>0</v>
      </c>
      <c r="L62" s="103">
        <f t="shared" si="50"/>
        <v>0</v>
      </c>
      <c r="M62" s="103">
        <f t="shared" si="50"/>
        <v>0</v>
      </c>
      <c r="N62" s="103">
        <f t="shared" si="50"/>
        <v>0</v>
      </c>
      <c r="O62" s="103">
        <f t="shared" si="50"/>
        <v>0</v>
      </c>
      <c r="P62" s="103">
        <f t="shared" si="50"/>
        <v>0</v>
      </c>
      <c r="Q62" s="103">
        <f t="shared" si="50"/>
        <v>0</v>
      </c>
      <c r="R62" s="103">
        <f t="shared" si="50"/>
        <v>0</v>
      </c>
      <c r="S62" s="103">
        <f t="shared" si="50"/>
        <v>0</v>
      </c>
      <c r="T62" s="103">
        <f t="shared" si="50"/>
        <v>0</v>
      </c>
      <c r="U62" s="103">
        <f t="shared" si="50"/>
        <v>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 t="shared" si="50"/>
        <v>0</v>
      </c>
      <c r="AA62" s="103">
        <f t="shared" si="50"/>
        <v>0</v>
      </c>
      <c r="AB62" s="103">
        <f t="shared" si="50"/>
        <v>0</v>
      </c>
      <c r="AC62" s="103">
        <f t="shared" si="50"/>
        <v>0</v>
      </c>
      <c r="AD62" s="103">
        <f t="shared" si="50"/>
        <v>0</v>
      </c>
      <c r="AE62" s="103">
        <f t="shared" si="50"/>
        <v>0</v>
      </c>
      <c r="AF62" s="103">
        <f t="shared" si="50"/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0</v>
      </c>
      <c r="AL62" s="103">
        <f t="shared" si="50"/>
        <v>0</v>
      </c>
      <c r="AM62" s="103">
        <f>AM16</f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20000</v>
      </c>
      <c r="J65" s="103">
        <f t="shared" si="53"/>
        <v>20000</v>
      </c>
      <c r="K65" s="103">
        <f t="shared" si="53"/>
        <v>20000</v>
      </c>
      <c r="L65" s="103">
        <f t="shared" si="53"/>
        <v>20000</v>
      </c>
      <c r="M65" s="103">
        <f t="shared" si="53"/>
        <v>20000</v>
      </c>
      <c r="N65" s="103">
        <f t="shared" si="53"/>
        <v>20000</v>
      </c>
      <c r="O65" s="103">
        <f t="shared" si="53"/>
        <v>10000</v>
      </c>
      <c r="P65" s="103">
        <f t="shared" si="53"/>
        <v>10000</v>
      </c>
      <c r="Q65" s="103">
        <f t="shared" si="53"/>
        <v>10000</v>
      </c>
      <c r="R65" s="103">
        <f t="shared" si="53"/>
        <v>10000</v>
      </c>
      <c r="S65" s="103">
        <f t="shared" si="53"/>
        <v>10000</v>
      </c>
      <c r="T65" s="103">
        <f t="shared" si="53"/>
        <v>10000</v>
      </c>
      <c r="U65" s="103">
        <f t="shared" si="53"/>
        <v>10000</v>
      </c>
      <c r="V65" s="103">
        <f t="shared" si="53"/>
        <v>10000</v>
      </c>
      <c r="W65" s="103">
        <f t="shared" si="53"/>
        <v>10000</v>
      </c>
      <c r="X65" s="103">
        <f t="shared" si="53"/>
        <v>10000</v>
      </c>
      <c r="Y65" s="103">
        <f t="shared" si="53"/>
        <v>10000</v>
      </c>
      <c r="Z65" s="103">
        <f t="shared" si="53"/>
        <v>10000</v>
      </c>
      <c r="AA65" s="103">
        <f t="shared" si="53"/>
        <v>10000</v>
      </c>
      <c r="AB65" s="103">
        <f t="shared" si="53"/>
        <v>10000</v>
      </c>
      <c r="AC65" s="103">
        <f t="shared" si="53"/>
        <v>10000</v>
      </c>
      <c r="AD65" s="103">
        <f t="shared" si="53"/>
        <v>10000</v>
      </c>
      <c r="AE65" s="103">
        <f t="shared" si="53"/>
        <v>10000</v>
      </c>
      <c r="AF65" s="103">
        <f t="shared" si="53"/>
        <v>10000</v>
      </c>
      <c r="AG65" s="103">
        <f t="shared" si="53"/>
        <v>10000</v>
      </c>
      <c r="AH65" s="103">
        <f t="shared" si="53"/>
        <v>10000</v>
      </c>
      <c r="AI65" s="103">
        <f t="shared" si="53"/>
        <v>10000</v>
      </c>
      <c r="AJ65" s="103">
        <f t="shared" si="53"/>
        <v>20000</v>
      </c>
      <c r="AK65" s="103">
        <f t="shared" si="53"/>
        <v>20000</v>
      </c>
      <c r="AL65" s="103">
        <f t="shared" si="53"/>
        <v>20000</v>
      </c>
      <c r="AM65" s="103">
        <f t="shared" si="53"/>
        <v>20000</v>
      </c>
      <c r="AO65" s="106">
        <f t="shared" si="38"/>
        <v>385900</v>
      </c>
      <c r="AP65" s="107">
        <f t="shared" si="39"/>
        <v>38590</v>
      </c>
      <c r="AQ65" s="106">
        <f t="shared" si="40"/>
        <v>4100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8"/>
        <v>0</v>
      </c>
      <c r="AP66" s="107">
        <f t="shared" si="39"/>
        <v>0</v>
      </c>
      <c r="AQ66" s="106">
        <f t="shared" si="40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35000</v>
      </c>
      <c r="P69" s="112">
        <f t="shared" si="56"/>
        <v>35000</v>
      </c>
      <c r="Q69" s="112">
        <f t="shared" si="56"/>
        <v>35000</v>
      </c>
      <c r="R69" s="112">
        <f t="shared" si="56"/>
        <v>35000</v>
      </c>
      <c r="S69" s="112">
        <f t="shared" si="56"/>
        <v>35000</v>
      </c>
      <c r="T69" s="112">
        <f t="shared" si="56"/>
        <v>35000</v>
      </c>
      <c r="U69" s="112">
        <f t="shared" si="56"/>
        <v>35000</v>
      </c>
      <c r="V69" s="112">
        <f t="shared" si="56"/>
        <v>35000</v>
      </c>
      <c r="W69" s="112">
        <f t="shared" si="56"/>
        <v>35000</v>
      </c>
      <c r="X69" s="112">
        <f t="shared" si="56"/>
        <v>35000</v>
      </c>
      <c r="Y69" s="112">
        <f t="shared" si="56"/>
        <v>35000</v>
      </c>
      <c r="Z69" s="112">
        <f t="shared" si="56"/>
        <v>35000</v>
      </c>
      <c r="AA69" s="112">
        <f t="shared" si="56"/>
        <v>35000</v>
      </c>
      <c r="AB69" s="112">
        <f t="shared" si="56"/>
        <v>35000</v>
      </c>
      <c r="AC69" s="112">
        <f t="shared" si="56"/>
        <v>35000</v>
      </c>
      <c r="AD69" s="112">
        <f t="shared" si="56"/>
        <v>35000</v>
      </c>
      <c r="AE69" s="112">
        <f t="shared" si="56"/>
        <v>35000</v>
      </c>
      <c r="AF69" s="112">
        <f t="shared" si="56"/>
        <v>35000</v>
      </c>
      <c r="AG69" s="112">
        <f t="shared" si="56"/>
        <v>35000</v>
      </c>
      <c r="AH69" s="112">
        <f t="shared" si="56"/>
        <v>35000</v>
      </c>
      <c r="AI69" s="112">
        <f t="shared" si="56"/>
        <v>35000</v>
      </c>
      <c r="AJ69" s="112">
        <f t="shared" si="56"/>
        <v>45000</v>
      </c>
      <c r="AK69" s="112">
        <f t="shared" si="56"/>
        <v>45000</v>
      </c>
      <c r="AL69" s="112">
        <f t="shared" si="56"/>
        <v>45000</v>
      </c>
      <c r="AM69" s="112">
        <f>SUM(AM53:AM68)</f>
        <v>45000</v>
      </c>
      <c r="AO69" s="112">
        <f>SUM(AO53:AO68)</f>
        <v>1128150</v>
      </c>
      <c r="AP69" s="113">
        <f>SUM(AP53:AP68)</f>
        <v>112815</v>
      </c>
      <c r="AQ69" s="112">
        <f>SUM(AQ53:AQ68)</f>
        <v>11850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34650</v>
      </c>
      <c r="P81" s="106">
        <f t="shared" si="57"/>
        <v>34650</v>
      </c>
      <c r="Q81" s="106">
        <f t="shared" si="57"/>
        <v>34650</v>
      </c>
      <c r="R81" s="106">
        <f t="shared" si="57"/>
        <v>34650</v>
      </c>
      <c r="S81" s="106">
        <f t="shared" si="57"/>
        <v>34650</v>
      </c>
      <c r="T81" s="106">
        <f t="shared" si="57"/>
        <v>34650</v>
      </c>
      <c r="U81" s="106">
        <f t="shared" si="57"/>
        <v>34650</v>
      </c>
      <c r="V81" s="106">
        <f t="shared" si="57"/>
        <v>34650</v>
      </c>
      <c r="W81" s="106">
        <f t="shared" si="57"/>
        <v>34650</v>
      </c>
      <c r="X81" s="106">
        <f t="shared" si="57"/>
        <v>34650</v>
      </c>
      <c r="Y81" s="106">
        <f t="shared" si="57"/>
        <v>34650</v>
      </c>
      <c r="Z81" s="106">
        <f t="shared" si="57"/>
        <v>34650</v>
      </c>
      <c r="AA81" s="106">
        <f t="shared" si="57"/>
        <v>34650</v>
      </c>
      <c r="AB81" s="106">
        <f t="shared" si="57"/>
        <v>34650</v>
      </c>
      <c r="AC81" s="106">
        <f t="shared" si="57"/>
        <v>34650</v>
      </c>
      <c r="AD81" s="106">
        <f t="shared" si="57"/>
        <v>34650</v>
      </c>
      <c r="AE81" s="106">
        <f t="shared" si="57"/>
        <v>34650</v>
      </c>
      <c r="AF81" s="106">
        <f t="shared" si="57"/>
        <v>34650</v>
      </c>
      <c r="AG81" s="106">
        <f t="shared" si="57"/>
        <v>34650</v>
      </c>
      <c r="AH81" s="106">
        <f t="shared" si="57"/>
        <v>34650</v>
      </c>
      <c r="AI81" s="106">
        <f t="shared" si="57"/>
        <v>34650</v>
      </c>
      <c r="AJ81" s="106">
        <f t="shared" si="57"/>
        <v>44550</v>
      </c>
      <c r="AK81" s="106">
        <f t="shared" si="57"/>
        <v>44550</v>
      </c>
      <c r="AL81" s="106">
        <f t="shared" si="57"/>
        <v>44550</v>
      </c>
      <c r="AM81" s="106">
        <f t="shared" si="57"/>
        <v>44550</v>
      </c>
      <c r="AO81" s="106">
        <f>SUM(I81:AN81)</f>
        <v>1173150</v>
      </c>
      <c r="AP81" s="107">
        <f>AP17+AP34+AP37+AP40+AP69+AP72+AP75-AP99-AP102-AP106-AP112-AP116</f>
        <v>3324187.5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410000</v>
      </c>
      <c r="AP120" s="71">
        <f>AP17</f>
        <v>984409.99999999988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1128150</v>
      </c>
      <c r="AP124" s="71">
        <f>AP69</f>
        <v>112815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1173150</v>
      </c>
      <c r="AP128" s="71">
        <f>AP81+AP49</f>
        <v>3324187.5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1185000</v>
      </c>
      <c r="AP129" s="71">
        <f>AO129*G81</f>
        <v>47400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3371587.5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11850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2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2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6">SUM(I137:I146)</f>
        <v>0</v>
      </c>
      <c r="J147" s="58">
        <f t="shared" si="66"/>
        <v>0</v>
      </c>
      <c r="K147" s="58">
        <f t="shared" si="66"/>
        <v>0</v>
      </c>
      <c r="L147" s="58">
        <f t="shared" si="66"/>
        <v>0</v>
      </c>
      <c r="M147" s="58">
        <f t="shared" si="66"/>
        <v>0</v>
      </c>
      <c r="N147" s="58">
        <f t="shared" si="66"/>
        <v>0</v>
      </c>
      <c r="O147" s="58">
        <f t="shared" si="66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2" hidden="1" thickBot="1" x14ac:dyDescent="0.25">
      <c r="AM148" s="1">
        <v>0</v>
      </c>
    </row>
    <row r="149" spans="3:41" ht="12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hidden="1" thickBot="1" x14ac:dyDescent="0.25">
      <c r="AA160" s="17"/>
    </row>
    <row r="161" spans="3:41" ht="12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7">L150*L138</f>
        <v>0</v>
      </c>
      <c r="M162" s="72">
        <f t="shared" si="67"/>
        <v>0</v>
      </c>
      <c r="N162" s="72">
        <f t="shared" si="67"/>
        <v>0</v>
      </c>
      <c r="O162" s="72">
        <f t="shared" si="67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7"/>
        <v>0</v>
      </c>
      <c r="M163" s="72">
        <f t="shared" si="67"/>
        <v>0</v>
      </c>
      <c r="N163" s="72">
        <f t="shared" si="67"/>
        <v>0</v>
      </c>
      <c r="O163" s="72">
        <f t="shared" si="67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8">M142*M154</f>
        <v>0</v>
      </c>
      <c r="N166" s="72">
        <f t="shared" si="68"/>
        <v>0</v>
      </c>
      <c r="O166" s="72">
        <f t="shared" si="68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9">AL142*AL154</f>
        <v>0</v>
      </c>
      <c r="AM166" s="72">
        <f t="shared" si="69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8"/>
        <v>0</v>
      </c>
      <c r="N167" s="72">
        <f t="shared" si="68"/>
        <v>0</v>
      </c>
      <c r="O167" s="72">
        <f t="shared" si="68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9"/>
        <v>0</v>
      </c>
      <c r="AM167" s="72">
        <f t="shared" si="69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8"/>
        <v>0</v>
      </c>
      <c r="N168" s="72">
        <f t="shared" si="68"/>
        <v>0</v>
      </c>
      <c r="O168" s="72">
        <f t="shared" si="68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9"/>
        <v>0</v>
      </c>
      <c r="AM168" s="72">
        <f t="shared" si="69"/>
        <v>0</v>
      </c>
      <c r="AO168" s="126">
        <f>SUM(I168:AM168)</f>
        <v>0</v>
      </c>
    </row>
    <row r="169" spans="3:41" ht="12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70">SUM(I161:I170)</f>
        <v>0</v>
      </c>
      <c r="J171" s="58">
        <f t="shared" si="70"/>
        <v>0</v>
      </c>
      <c r="K171" s="58">
        <f t="shared" si="70"/>
        <v>0</v>
      </c>
      <c r="L171" s="58">
        <f t="shared" si="70"/>
        <v>0</v>
      </c>
      <c r="M171" s="58">
        <f t="shared" si="70"/>
        <v>0</v>
      </c>
      <c r="N171" s="58">
        <f t="shared" si="70"/>
        <v>0</v>
      </c>
      <c r="O171" s="58">
        <f t="shared" si="70"/>
        <v>0</v>
      </c>
      <c r="P171" s="58">
        <f t="shared" si="70"/>
        <v>0</v>
      </c>
      <c r="Q171" s="58">
        <f t="shared" si="70"/>
        <v>0</v>
      </c>
      <c r="R171" s="58">
        <f t="shared" si="70"/>
        <v>0</v>
      </c>
      <c r="S171" s="58">
        <f t="shared" si="70"/>
        <v>0</v>
      </c>
      <c r="T171" s="58">
        <f t="shared" si="70"/>
        <v>0</v>
      </c>
      <c r="U171" s="58">
        <f t="shared" si="70"/>
        <v>0</v>
      </c>
      <c r="V171" s="58">
        <f t="shared" si="70"/>
        <v>0</v>
      </c>
      <c r="W171" s="58">
        <f t="shared" si="70"/>
        <v>0</v>
      </c>
      <c r="X171" s="58">
        <f t="shared" si="70"/>
        <v>0</v>
      </c>
      <c r="Y171" s="58">
        <f t="shared" si="70"/>
        <v>0</v>
      </c>
      <c r="Z171" s="58">
        <f t="shared" si="70"/>
        <v>0</v>
      </c>
      <c r="AA171" s="58">
        <f t="shared" si="70"/>
        <v>0</v>
      </c>
      <c r="AB171" s="58">
        <f t="shared" si="70"/>
        <v>0</v>
      </c>
      <c r="AC171" s="58">
        <f t="shared" si="70"/>
        <v>0</v>
      </c>
      <c r="AD171" s="58">
        <f t="shared" si="70"/>
        <v>0</v>
      </c>
      <c r="AE171" s="58">
        <f t="shared" si="70"/>
        <v>0</v>
      </c>
      <c r="AF171" s="58">
        <f t="shared" si="70"/>
        <v>0</v>
      </c>
      <c r="AG171" s="58">
        <f t="shared" si="70"/>
        <v>0</v>
      </c>
      <c r="AH171" s="58">
        <f t="shared" si="70"/>
        <v>0</v>
      </c>
      <c r="AI171" s="58">
        <f t="shared" si="70"/>
        <v>0</v>
      </c>
      <c r="AJ171" s="58">
        <f t="shared" si="70"/>
        <v>0</v>
      </c>
      <c r="AK171" s="58">
        <f t="shared" si="70"/>
        <v>0</v>
      </c>
      <c r="AL171" s="58">
        <f t="shared" si="70"/>
        <v>0</v>
      </c>
      <c r="AM171" s="11">
        <f t="shared" si="70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I8" activePane="bottomRight" state="frozen"/>
      <selection activeCell="A4" sqref="A4"/>
      <selection pane="topRight" activeCell="I4" sqref="I4"/>
      <selection pane="bottomLeft" activeCell="A8" sqref="A8"/>
      <selection pane="bottomRight" activeCell="L20" sqref="L20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210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1.1000000000000001</v>
      </c>
      <c r="J7" s="65">
        <f t="shared" ref="J7:AM7" si="0">I7+1</f>
        <v>2.1</v>
      </c>
      <c r="K7" s="65">
        <f t="shared" si="0"/>
        <v>3.1</v>
      </c>
      <c r="L7" s="65">
        <f t="shared" si="0"/>
        <v>4.0999999999999996</v>
      </c>
      <c r="M7" s="65">
        <f t="shared" si="0"/>
        <v>5.0999999999999996</v>
      </c>
      <c r="N7" s="65">
        <f t="shared" si="0"/>
        <v>6.1</v>
      </c>
      <c r="O7" s="65">
        <f t="shared" si="0"/>
        <v>7.1</v>
      </c>
      <c r="P7" s="65">
        <f t="shared" si="0"/>
        <v>8.1</v>
      </c>
      <c r="Q7" s="65">
        <f t="shared" si="0"/>
        <v>9.1</v>
      </c>
      <c r="R7" s="65">
        <f t="shared" si="0"/>
        <v>10.1</v>
      </c>
      <c r="S7" s="65">
        <f t="shared" si="0"/>
        <v>11.1</v>
      </c>
      <c r="T7" s="65">
        <f t="shared" si="0"/>
        <v>12.1</v>
      </c>
      <c r="U7" s="65">
        <f t="shared" si="0"/>
        <v>13.1</v>
      </c>
      <c r="V7" s="65">
        <f t="shared" si="0"/>
        <v>14.1</v>
      </c>
      <c r="W7" s="65">
        <f t="shared" si="0"/>
        <v>15.1</v>
      </c>
      <c r="X7" s="65">
        <f t="shared" si="0"/>
        <v>16.100000000000001</v>
      </c>
      <c r="Y7" s="65">
        <f t="shared" si="0"/>
        <v>17.100000000000001</v>
      </c>
      <c r="Z7" s="65">
        <f t="shared" si="0"/>
        <v>18.100000000000001</v>
      </c>
      <c r="AA7" s="65">
        <f t="shared" si="0"/>
        <v>19.100000000000001</v>
      </c>
      <c r="AB7" s="65">
        <f t="shared" si="0"/>
        <v>20.100000000000001</v>
      </c>
      <c r="AC7" s="65">
        <f t="shared" si="0"/>
        <v>21.1</v>
      </c>
      <c r="AD7" s="65">
        <f t="shared" si="0"/>
        <v>22.1</v>
      </c>
      <c r="AE7" s="65">
        <f t="shared" si="0"/>
        <v>23.1</v>
      </c>
      <c r="AF7" s="65">
        <f t="shared" si="0"/>
        <v>24.1</v>
      </c>
      <c r="AG7" s="65">
        <f t="shared" si="0"/>
        <v>25.1</v>
      </c>
      <c r="AH7" s="65">
        <f t="shared" si="0"/>
        <v>26.1</v>
      </c>
      <c r="AI7" s="65">
        <f t="shared" si="0"/>
        <v>27.1</v>
      </c>
      <c r="AJ7" s="65">
        <f t="shared" si="0"/>
        <v>28.1</v>
      </c>
      <c r="AK7" s="65">
        <f t="shared" si="0"/>
        <v>29.1</v>
      </c>
      <c r="AL7" s="65">
        <f t="shared" si="0"/>
        <v>30.1</v>
      </c>
      <c r="AM7" s="65">
        <f t="shared" si="0"/>
        <v>31.1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2.5230000000000001</v>
      </c>
      <c r="I11" s="11">
        <v>14000</v>
      </c>
      <c r="J11" s="11">
        <f t="shared" ref="J11:K14" si="4">I11</f>
        <v>14000</v>
      </c>
      <c r="K11" s="11">
        <f t="shared" si="4"/>
        <v>14000</v>
      </c>
      <c r="L11" s="11">
        <f t="shared" ref="L11:AL11" si="5">K11</f>
        <v>14000</v>
      </c>
      <c r="M11" s="11">
        <f t="shared" si="5"/>
        <v>14000</v>
      </c>
      <c r="N11" s="11">
        <f t="shared" si="5"/>
        <v>14000</v>
      </c>
      <c r="O11" s="11">
        <f t="shared" si="5"/>
        <v>14000</v>
      </c>
      <c r="P11" s="11">
        <f t="shared" si="5"/>
        <v>14000</v>
      </c>
      <c r="Q11" s="11">
        <f t="shared" si="5"/>
        <v>14000</v>
      </c>
      <c r="R11" s="11">
        <f t="shared" si="5"/>
        <v>14000</v>
      </c>
      <c r="S11" s="11">
        <f t="shared" si="5"/>
        <v>14000</v>
      </c>
      <c r="T11" s="11">
        <f t="shared" si="5"/>
        <v>14000</v>
      </c>
      <c r="U11" s="11">
        <f t="shared" si="5"/>
        <v>14000</v>
      </c>
      <c r="V11" s="11">
        <f t="shared" si="5"/>
        <v>14000</v>
      </c>
      <c r="W11" s="11">
        <f t="shared" si="5"/>
        <v>14000</v>
      </c>
      <c r="X11" s="11">
        <f t="shared" si="5"/>
        <v>14000</v>
      </c>
      <c r="Y11" s="11">
        <f t="shared" si="5"/>
        <v>14000</v>
      </c>
      <c r="Z11" s="11">
        <f t="shared" si="5"/>
        <v>14000</v>
      </c>
      <c r="AA11" s="11"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14000</v>
      </c>
      <c r="AO11" s="16">
        <f t="shared" si="2"/>
        <v>266000</v>
      </c>
      <c r="AP11" s="16">
        <f t="shared" si="3"/>
        <v>671118</v>
      </c>
    </row>
    <row r="12" spans="1:75" x14ac:dyDescent="0.2">
      <c r="C12" s="1" t="s">
        <v>197</v>
      </c>
      <c r="D12" s="1" t="s">
        <v>198</v>
      </c>
      <c r="E12" s="1">
        <v>2.5230000000000001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2.5230000000000001</v>
      </c>
      <c r="I13" s="11">
        <v>6000</v>
      </c>
      <c r="J13" s="11">
        <f t="shared" si="4"/>
        <v>6000</v>
      </c>
      <c r="K13" s="11">
        <f t="shared" si="4"/>
        <v>6000</v>
      </c>
      <c r="L13" s="11">
        <f t="shared" ref="L13:U13" si="9">K13</f>
        <v>6000</v>
      </c>
      <c r="M13" s="11">
        <f t="shared" si="9"/>
        <v>6000</v>
      </c>
      <c r="N13" s="11">
        <f t="shared" si="9"/>
        <v>6000</v>
      </c>
      <c r="O13" s="11">
        <f t="shared" si="9"/>
        <v>6000</v>
      </c>
      <c r="P13" s="11">
        <f t="shared" si="9"/>
        <v>6000</v>
      </c>
      <c r="Q13" s="11">
        <f t="shared" si="9"/>
        <v>6000</v>
      </c>
      <c r="R13" s="11">
        <f t="shared" si="9"/>
        <v>6000</v>
      </c>
      <c r="S13" s="11">
        <f t="shared" si="9"/>
        <v>6000</v>
      </c>
      <c r="T13" s="11">
        <f t="shared" si="9"/>
        <v>6000</v>
      </c>
      <c r="U13" s="11">
        <f t="shared" si="9"/>
        <v>6000</v>
      </c>
      <c r="V13" s="11">
        <f>U13</f>
        <v>6000</v>
      </c>
      <c r="W13" s="11">
        <f>V13</f>
        <v>6000</v>
      </c>
      <c r="X13" s="11">
        <f>W13</f>
        <v>6000</v>
      </c>
      <c r="Y13" s="11">
        <f>X13</f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>AB13</f>
        <v>6000</v>
      </c>
      <c r="AD13" s="11">
        <f t="shared" ref="AD13:AL13" si="10">AC13</f>
        <v>6000</v>
      </c>
      <c r="AE13" s="11">
        <f t="shared" si="10"/>
        <v>6000</v>
      </c>
      <c r="AF13" s="11">
        <f t="shared" si="10"/>
        <v>6000</v>
      </c>
      <c r="AG13" s="11">
        <f t="shared" si="10"/>
        <v>6000</v>
      </c>
      <c r="AH13" s="11">
        <f t="shared" si="10"/>
        <v>6000</v>
      </c>
      <c r="AI13" s="11">
        <f t="shared" si="10"/>
        <v>6000</v>
      </c>
      <c r="AJ13" s="11">
        <f t="shared" si="10"/>
        <v>6000</v>
      </c>
      <c r="AK13" s="11">
        <f t="shared" si="10"/>
        <v>6000</v>
      </c>
      <c r="AL13" s="11">
        <f t="shared" si="10"/>
        <v>6000</v>
      </c>
      <c r="AM13" s="11">
        <v>6000</v>
      </c>
      <c r="AO13" s="16">
        <f t="shared" si="2"/>
        <v>186000</v>
      </c>
      <c r="AP13" s="16">
        <f t="shared" si="3"/>
        <v>469278</v>
      </c>
    </row>
    <row r="14" spans="1:75" x14ac:dyDescent="0.2">
      <c r="C14" s="1" t="s">
        <v>37</v>
      </c>
      <c r="D14" s="1" t="s">
        <v>169</v>
      </c>
      <c r="E14" s="1">
        <v>2.5230000000000001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 t="shared" si="11"/>
        <v>0</v>
      </c>
      <c r="M15" s="11">
        <f t="shared" si="11"/>
        <v>0</v>
      </c>
      <c r="N15" s="11">
        <f t="shared" si="11"/>
        <v>0</v>
      </c>
      <c r="O15" s="11">
        <v>0</v>
      </c>
      <c r="P15" s="11">
        <f>O15</f>
        <v>0</v>
      </c>
      <c r="Q15" s="11">
        <f t="shared" si="12"/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3"/>
        <v>0</v>
      </c>
      <c r="AA15" s="11">
        <f t="shared" si="13"/>
        <v>0</v>
      </c>
      <c r="AB15" s="11">
        <f>AA15</f>
        <v>0</v>
      </c>
      <c r="AC15" s="11">
        <f>AB15</f>
        <v>0</v>
      </c>
      <c r="AD15" s="11">
        <f t="shared" ref="AD15:AI16" si="15">AC15</f>
        <v>0</v>
      </c>
      <c r="AE15" s="11">
        <f t="shared" si="15"/>
        <v>0</v>
      </c>
      <c r="AF15" s="11">
        <f t="shared" si="15"/>
        <v>0</v>
      </c>
      <c r="AG15" s="11">
        <f t="shared" si="15"/>
        <v>0</v>
      </c>
      <c r="AH15" s="11">
        <f t="shared" si="15"/>
        <v>0</v>
      </c>
      <c r="AI15" s="11">
        <f t="shared" si="15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6000</v>
      </c>
      <c r="AB17" s="58">
        <f t="shared" si="16"/>
        <v>6000</v>
      </c>
      <c r="AC17" s="58">
        <f t="shared" si="16"/>
        <v>6000</v>
      </c>
      <c r="AD17" s="58">
        <f t="shared" si="16"/>
        <v>6000</v>
      </c>
      <c r="AE17" s="58">
        <f t="shared" si="16"/>
        <v>6000</v>
      </c>
      <c r="AF17" s="58">
        <f t="shared" si="16"/>
        <v>6000</v>
      </c>
      <c r="AG17" s="58">
        <f t="shared" si="16"/>
        <v>6000</v>
      </c>
      <c r="AH17" s="58">
        <f t="shared" si="16"/>
        <v>6000</v>
      </c>
      <c r="AI17" s="58">
        <f t="shared" si="16"/>
        <v>6000</v>
      </c>
      <c r="AJ17" s="58">
        <f t="shared" si="16"/>
        <v>6000</v>
      </c>
      <c r="AK17" s="58">
        <f t="shared" si="16"/>
        <v>6000</v>
      </c>
      <c r="AL17" s="58">
        <f t="shared" si="16"/>
        <v>6000</v>
      </c>
      <c r="AM17" s="58">
        <f t="shared" si="16"/>
        <v>20000</v>
      </c>
      <c r="AO17" s="20">
        <f>SUM(AO10:AO16)</f>
        <v>452000</v>
      </c>
      <c r="AP17" s="20">
        <f>SUM(AP10:AP16)</f>
        <v>1140396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2.5499999999999998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Y23" si="22">U21</f>
        <v>0</v>
      </c>
      <c r="W21" s="16">
        <f t="shared" si="22"/>
        <v>0</v>
      </c>
      <c r="X21" s="16">
        <f t="shared" si="22"/>
        <v>0</v>
      </c>
      <c r="Y21" s="16">
        <f t="shared" si="22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f t="shared" ref="J27:AL27" si="26">I27</f>
        <v>0</v>
      </c>
      <c r="K27" s="11">
        <f t="shared" si="26"/>
        <v>0</v>
      </c>
      <c r="L27" s="11">
        <f t="shared" si="26"/>
        <v>0</v>
      </c>
      <c r="M27" s="11">
        <f t="shared" si="26"/>
        <v>0</v>
      </c>
      <c r="N27" s="11">
        <f t="shared" si="26"/>
        <v>0</v>
      </c>
      <c r="O27" s="11">
        <f t="shared" si="26"/>
        <v>0</v>
      </c>
      <c r="P27" s="11">
        <f t="shared" si="26"/>
        <v>0</v>
      </c>
      <c r="Q27" s="11">
        <f t="shared" si="26"/>
        <v>0</v>
      </c>
      <c r="R27" s="11">
        <f t="shared" si="26"/>
        <v>0</v>
      </c>
      <c r="S27" s="11">
        <f t="shared" si="26"/>
        <v>0</v>
      </c>
      <c r="T27" s="11">
        <f t="shared" si="26"/>
        <v>0</v>
      </c>
      <c r="U27" s="11">
        <f t="shared" si="26"/>
        <v>0</v>
      </c>
      <c r="V27" s="11">
        <f t="shared" si="26"/>
        <v>0</v>
      </c>
      <c r="W27" s="11">
        <f t="shared" si="26"/>
        <v>0</v>
      </c>
      <c r="X27" s="11">
        <f t="shared" si="26"/>
        <v>0</v>
      </c>
      <c r="Y27" s="11">
        <f t="shared" si="26"/>
        <v>0</v>
      </c>
      <c r="Z27" s="11">
        <f t="shared" si="26"/>
        <v>0</v>
      </c>
      <c r="AA27" s="11">
        <f t="shared" si="26"/>
        <v>0</v>
      </c>
      <c r="AB27" s="11">
        <f t="shared" si="26"/>
        <v>0</v>
      </c>
      <c r="AC27" s="11">
        <f t="shared" si="26"/>
        <v>0</v>
      </c>
      <c r="AD27" s="11">
        <f t="shared" si="26"/>
        <v>0</v>
      </c>
      <c r="AE27" s="11">
        <f t="shared" si="26"/>
        <v>0</v>
      </c>
      <c r="AF27" s="11">
        <f t="shared" si="26"/>
        <v>0</v>
      </c>
      <c r="AG27" s="11">
        <f t="shared" si="26"/>
        <v>0</v>
      </c>
      <c r="AH27" s="11">
        <f t="shared" si="26"/>
        <v>0</v>
      </c>
      <c r="AI27" s="11">
        <f t="shared" si="26"/>
        <v>0</v>
      </c>
      <c r="AJ27" s="11">
        <f t="shared" si="26"/>
        <v>0</v>
      </c>
      <c r="AK27" s="11">
        <f t="shared" si="26"/>
        <v>0</v>
      </c>
      <c r="AL27" s="11">
        <f t="shared" si="26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2.5499999999999998</v>
      </c>
      <c r="F28" s="57">
        <v>0.48</v>
      </c>
      <c r="G28" s="1">
        <v>-3.6499999999999998E-2</v>
      </c>
      <c r="I28" s="11">
        <v>8520</v>
      </c>
      <c r="J28" s="11">
        <f>I28</f>
        <v>8520</v>
      </c>
      <c r="K28" s="11">
        <f t="shared" ref="K28:AM28" si="27">J28</f>
        <v>8520</v>
      </c>
      <c r="L28" s="11">
        <f t="shared" si="27"/>
        <v>8520</v>
      </c>
      <c r="M28" s="11">
        <f t="shared" si="27"/>
        <v>8520</v>
      </c>
      <c r="N28" s="11">
        <f t="shared" si="27"/>
        <v>8520</v>
      </c>
      <c r="O28" s="11">
        <f t="shared" si="27"/>
        <v>8520</v>
      </c>
      <c r="P28" s="11">
        <f t="shared" si="27"/>
        <v>8520</v>
      </c>
      <c r="Q28" s="11">
        <f t="shared" si="27"/>
        <v>8520</v>
      </c>
      <c r="R28" s="11">
        <f t="shared" si="27"/>
        <v>8520</v>
      </c>
      <c r="S28" s="11">
        <f t="shared" si="27"/>
        <v>8520</v>
      </c>
      <c r="T28" s="11">
        <f t="shared" si="27"/>
        <v>8520</v>
      </c>
      <c r="U28" s="11">
        <f t="shared" si="27"/>
        <v>8520</v>
      </c>
      <c r="V28" s="11">
        <f t="shared" si="27"/>
        <v>8520</v>
      </c>
      <c r="W28" s="11">
        <f t="shared" si="27"/>
        <v>8520</v>
      </c>
      <c r="X28" s="11">
        <f t="shared" si="27"/>
        <v>8520</v>
      </c>
      <c r="Y28" s="11">
        <f t="shared" si="27"/>
        <v>8520</v>
      </c>
      <c r="Z28" s="11">
        <f t="shared" si="27"/>
        <v>8520</v>
      </c>
      <c r="AA28" s="11">
        <f t="shared" si="27"/>
        <v>8520</v>
      </c>
      <c r="AB28" s="11">
        <f t="shared" si="27"/>
        <v>8520</v>
      </c>
      <c r="AC28" s="11">
        <f t="shared" si="27"/>
        <v>8520</v>
      </c>
      <c r="AD28" s="11">
        <f t="shared" si="27"/>
        <v>8520</v>
      </c>
      <c r="AE28" s="11">
        <f t="shared" si="27"/>
        <v>8520</v>
      </c>
      <c r="AF28" s="11">
        <f t="shared" si="27"/>
        <v>8520</v>
      </c>
      <c r="AG28" s="11">
        <f t="shared" si="27"/>
        <v>8520</v>
      </c>
      <c r="AH28" s="11">
        <f t="shared" si="27"/>
        <v>8520</v>
      </c>
      <c r="AI28" s="11">
        <f t="shared" si="27"/>
        <v>8520</v>
      </c>
      <c r="AJ28" s="11">
        <f t="shared" si="27"/>
        <v>8520</v>
      </c>
      <c r="AK28" s="11">
        <f t="shared" si="27"/>
        <v>8520</v>
      </c>
      <c r="AL28" s="11">
        <f t="shared" si="27"/>
        <v>8520</v>
      </c>
      <c r="AM28" s="11">
        <f t="shared" si="27"/>
        <v>8520</v>
      </c>
      <c r="AO28" s="16">
        <f t="shared" si="20"/>
        <v>264120</v>
      </c>
      <c r="AP28" s="16">
        <f t="shared" si="21"/>
        <v>790643.22</v>
      </c>
    </row>
    <row r="29" spans="2:42" x14ac:dyDescent="0.2">
      <c r="C29" s="1" t="s">
        <v>86</v>
      </c>
      <c r="D29" s="1" t="s">
        <v>53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2.5499999999999998</v>
      </c>
      <c r="F30" s="57">
        <v>0.48</v>
      </c>
      <c r="G30" s="1">
        <v>-3.6499999999999998E-2</v>
      </c>
      <c r="I30" s="11">
        <v>1900</v>
      </c>
      <c r="J30" s="11">
        <f t="shared" ref="J30:AF30" si="28">I30</f>
        <v>1900</v>
      </c>
      <c r="K30" s="11">
        <f t="shared" si="28"/>
        <v>1900</v>
      </c>
      <c r="L30" s="11">
        <f t="shared" si="28"/>
        <v>1900</v>
      </c>
      <c r="M30" s="11">
        <f t="shared" si="28"/>
        <v>1900</v>
      </c>
      <c r="N30" s="11">
        <f t="shared" si="28"/>
        <v>1900</v>
      </c>
      <c r="O30" s="11">
        <f t="shared" si="28"/>
        <v>1900</v>
      </c>
      <c r="P30" s="11">
        <f t="shared" si="28"/>
        <v>1900</v>
      </c>
      <c r="Q30" s="11">
        <f t="shared" si="28"/>
        <v>1900</v>
      </c>
      <c r="R30" s="11">
        <f t="shared" si="28"/>
        <v>1900</v>
      </c>
      <c r="S30" s="11">
        <f t="shared" si="28"/>
        <v>1900</v>
      </c>
      <c r="T30" s="11">
        <f t="shared" si="28"/>
        <v>1900</v>
      </c>
      <c r="U30" s="11">
        <f t="shared" si="28"/>
        <v>1900</v>
      </c>
      <c r="V30" s="11">
        <f t="shared" si="28"/>
        <v>1900</v>
      </c>
      <c r="W30" s="11">
        <f t="shared" si="28"/>
        <v>1900</v>
      </c>
      <c r="X30" s="11">
        <f t="shared" si="28"/>
        <v>1900</v>
      </c>
      <c r="Y30" s="11">
        <f t="shared" si="28"/>
        <v>1900</v>
      </c>
      <c r="Z30" s="11">
        <f t="shared" si="28"/>
        <v>1900</v>
      </c>
      <c r="AA30" s="11">
        <f t="shared" si="28"/>
        <v>1900</v>
      </c>
      <c r="AB30" s="11">
        <f t="shared" si="28"/>
        <v>1900</v>
      </c>
      <c r="AC30" s="11">
        <f t="shared" si="28"/>
        <v>1900</v>
      </c>
      <c r="AD30" s="11">
        <f t="shared" si="28"/>
        <v>1900</v>
      </c>
      <c r="AE30" s="11">
        <f t="shared" si="28"/>
        <v>1900</v>
      </c>
      <c r="AF30" s="11">
        <f t="shared" si="28"/>
        <v>1900</v>
      </c>
      <c r="AG30" s="11">
        <f>AF30</f>
        <v>1900</v>
      </c>
      <c r="AH30" s="11">
        <f t="shared" ref="AH30:AM33" si="29">AG30</f>
        <v>1900</v>
      </c>
      <c r="AI30" s="11">
        <f t="shared" si="29"/>
        <v>1900</v>
      </c>
      <c r="AJ30" s="11">
        <f t="shared" si="29"/>
        <v>1900</v>
      </c>
      <c r="AK30" s="11">
        <f t="shared" si="29"/>
        <v>1900</v>
      </c>
      <c r="AL30" s="11">
        <f t="shared" si="29"/>
        <v>1900</v>
      </c>
      <c r="AM30" s="11">
        <f t="shared" si="29"/>
        <v>1900</v>
      </c>
      <c r="AO30" s="16">
        <f t="shared" si="20"/>
        <v>58900</v>
      </c>
      <c r="AP30" s="16">
        <f t="shared" si="21"/>
        <v>176317.15</v>
      </c>
    </row>
    <row r="31" spans="2:42" x14ac:dyDescent="0.2">
      <c r="C31" s="1" t="s">
        <v>158</v>
      </c>
      <c r="D31" s="1" t="s">
        <v>45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2.5499999999999998</v>
      </c>
      <c r="F32" s="57">
        <v>0.48</v>
      </c>
      <c r="G32" s="1">
        <v>-3.6499999999999998E-2</v>
      </c>
      <c r="I32" s="11">
        <v>14580</v>
      </c>
      <c r="J32" s="16">
        <f>I32</f>
        <v>14580</v>
      </c>
      <c r="K32" s="16">
        <f t="shared" ref="K32:AM32" si="32">J32</f>
        <v>14580</v>
      </c>
      <c r="L32" s="16">
        <f t="shared" si="32"/>
        <v>14580</v>
      </c>
      <c r="M32" s="16">
        <f t="shared" si="32"/>
        <v>14580</v>
      </c>
      <c r="N32" s="16">
        <f t="shared" si="32"/>
        <v>14580</v>
      </c>
      <c r="O32" s="16">
        <f t="shared" si="32"/>
        <v>14580</v>
      </c>
      <c r="P32" s="16">
        <f t="shared" si="32"/>
        <v>14580</v>
      </c>
      <c r="Q32" s="16">
        <f t="shared" si="32"/>
        <v>14580</v>
      </c>
      <c r="R32" s="16">
        <f t="shared" si="32"/>
        <v>14580</v>
      </c>
      <c r="S32" s="16">
        <f t="shared" si="32"/>
        <v>14580</v>
      </c>
      <c r="T32" s="16">
        <f t="shared" si="32"/>
        <v>14580</v>
      </c>
      <c r="U32" s="16">
        <f t="shared" si="32"/>
        <v>14580</v>
      </c>
      <c r="V32" s="16">
        <f t="shared" si="32"/>
        <v>14580</v>
      </c>
      <c r="W32" s="16">
        <f t="shared" si="32"/>
        <v>14580</v>
      </c>
      <c r="X32" s="16">
        <f t="shared" si="32"/>
        <v>14580</v>
      </c>
      <c r="Y32" s="16">
        <f t="shared" si="32"/>
        <v>14580</v>
      </c>
      <c r="Z32" s="16">
        <f t="shared" si="32"/>
        <v>14580</v>
      </c>
      <c r="AA32" s="16">
        <f t="shared" si="32"/>
        <v>14580</v>
      </c>
      <c r="AB32" s="16">
        <f t="shared" si="32"/>
        <v>14580</v>
      </c>
      <c r="AC32" s="16">
        <f t="shared" si="32"/>
        <v>14580</v>
      </c>
      <c r="AD32" s="16">
        <f t="shared" si="32"/>
        <v>14580</v>
      </c>
      <c r="AE32" s="16">
        <f t="shared" si="32"/>
        <v>14580</v>
      </c>
      <c r="AF32" s="16">
        <f t="shared" si="32"/>
        <v>14580</v>
      </c>
      <c r="AG32" s="16">
        <f t="shared" si="32"/>
        <v>14580</v>
      </c>
      <c r="AH32" s="16">
        <f t="shared" si="32"/>
        <v>14580</v>
      </c>
      <c r="AI32" s="16">
        <f t="shared" si="32"/>
        <v>14580</v>
      </c>
      <c r="AJ32" s="16">
        <f t="shared" si="32"/>
        <v>14580</v>
      </c>
      <c r="AK32" s="16">
        <f t="shared" si="32"/>
        <v>14580</v>
      </c>
      <c r="AL32" s="16">
        <f t="shared" si="32"/>
        <v>14580</v>
      </c>
      <c r="AM32" s="16">
        <f t="shared" si="32"/>
        <v>14580</v>
      </c>
      <c r="AO32" s="16">
        <f t="shared" si="20"/>
        <v>451980</v>
      </c>
      <c r="AP32" s="16">
        <f t="shared" si="21"/>
        <v>1353002.13</v>
      </c>
    </row>
    <row r="33" spans="2:42" x14ac:dyDescent="0.2">
      <c r="C33" s="1" t="s">
        <v>57</v>
      </c>
      <c r="D33" s="1" t="s">
        <v>56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25000</v>
      </c>
      <c r="Q34" s="58">
        <f t="shared" si="34"/>
        <v>25000</v>
      </c>
      <c r="R34" s="58">
        <f t="shared" si="34"/>
        <v>25000</v>
      </c>
      <c r="S34" s="58">
        <f t="shared" si="34"/>
        <v>25000</v>
      </c>
      <c r="T34" s="58">
        <f t="shared" si="34"/>
        <v>25000</v>
      </c>
      <c r="U34" s="58">
        <f t="shared" si="34"/>
        <v>25000</v>
      </c>
      <c r="V34" s="58">
        <f t="shared" si="34"/>
        <v>25000</v>
      </c>
      <c r="W34" s="58">
        <f t="shared" si="34"/>
        <v>25000</v>
      </c>
      <c r="X34" s="58">
        <f t="shared" si="34"/>
        <v>25000</v>
      </c>
      <c r="Y34" s="58">
        <f t="shared" si="34"/>
        <v>25000</v>
      </c>
      <c r="Z34" s="58">
        <f t="shared" si="34"/>
        <v>25000</v>
      </c>
      <c r="AA34" s="58">
        <f t="shared" si="34"/>
        <v>25000</v>
      </c>
      <c r="AB34" s="58">
        <f t="shared" si="34"/>
        <v>25000</v>
      </c>
      <c r="AC34" s="58">
        <f t="shared" si="34"/>
        <v>25000</v>
      </c>
      <c r="AD34" s="58">
        <f t="shared" si="34"/>
        <v>25000</v>
      </c>
      <c r="AE34" s="58">
        <f t="shared" si="34"/>
        <v>25000</v>
      </c>
      <c r="AF34" s="58">
        <f t="shared" si="34"/>
        <v>25000</v>
      </c>
      <c r="AG34" s="58">
        <f t="shared" si="34"/>
        <v>25000</v>
      </c>
      <c r="AH34" s="58">
        <f t="shared" si="34"/>
        <v>25000</v>
      </c>
      <c r="AI34" s="58">
        <f t="shared" si="34"/>
        <v>25000</v>
      </c>
      <c r="AJ34" s="58">
        <f t="shared" si="34"/>
        <v>25000</v>
      </c>
      <c r="AK34" s="58">
        <f t="shared" si="34"/>
        <v>25000</v>
      </c>
      <c r="AL34" s="58">
        <f t="shared" si="34"/>
        <v>25000</v>
      </c>
      <c r="AM34" s="58">
        <f t="shared" si="34"/>
        <v>25000</v>
      </c>
      <c r="AO34" s="20">
        <f>SUM(AO20:AO33)</f>
        <v>775000</v>
      </c>
      <c r="AP34" s="20">
        <f>SUM(AP20:AP33)</f>
        <v>2319962.5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hidden="1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6">I20-I84</f>
        <v>0</v>
      </c>
      <c r="J53" s="103">
        <f t="shared" si="36"/>
        <v>0</v>
      </c>
      <c r="K53" s="103">
        <f t="shared" si="36"/>
        <v>0</v>
      </c>
      <c r="L53" s="103">
        <f t="shared" si="36"/>
        <v>0</v>
      </c>
      <c r="M53" s="103">
        <f t="shared" si="36"/>
        <v>0</v>
      </c>
      <c r="N53" s="103">
        <f t="shared" si="36"/>
        <v>0</v>
      </c>
      <c r="O53" s="103">
        <f t="shared" si="36"/>
        <v>0</v>
      </c>
      <c r="P53" s="103">
        <f t="shared" si="36"/>
        <v>0</v>
      </c>
      <c r="Q53" s="103">
        <f t="shared" si="36"/>
        <v>0</v>
      </c>
      <c r="R53" s="103">
        <f t="shared" si="36"/>
        <v>0</v>
      </c>
      <c r="S53" s="103">
        <f t="shared" si="36"/>
        <v>0</v>
      </c>
      <c r="T53" s="103">
        <f t="shared" si="36"/>
        <v>0</v>
      </c>
      <c r="U53" s="103">
        <f t="shared" si="36"/>
        <v>0</v>
      </c>
      <c r="V53" s="103">
        <f t="shared" si="36"/>
        <v>0</v>
      </c>
      <c r="W53" s="103">
        <f t="shared" si="36"/>
        <v>0</v>
      </c>
      <c r="X53" s="103">
        <f t="shared" si="36"/>
        <v>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0</v>
      </c>
      <c r="AD53" s="103">
        <f t="shared" si="36"/>
        <v>0</v>
      </c>
      <c r="AE53" s="103">
        <f t="shared" si="36"/>
        <v>0</v>
      </c>
      <c r="AF53" s="103">
        <f t="shared" si="36"/>
        <v>0</v>
      </c>
      <c r="AG53" s="103">
        <f t="shared" si="36"/>
        <v>0</v>
      </c>
      <c r="AH53" s="103">
        <f t="shared" si="36"/>
        <v>0</v>
      </c>
      <c r="AI53" s="103">
        <f t="shared" si="36"/>
        <v>0</v>
      </c>
      <c r="AJ53" s="103">
        <f t="shared" si="36"/>
        <v>0</v>
      </c>
      <c r="AK53" s="103">
        <f t="shared" si="36"/>
        <v>0</v>
      </c>
      <c r="AL53" s="103">
        <f t="shared" si="36"/>
        <v>0</v>
      </c>
      <c r="AM53" s="103">
        <f t="shared" si="36"/>
        <v>0</v>
      </c>
      <c r="AO53" s="106">
        <f t="shared" ref="AO53:AO66" si="37">SUM(I53:AL53)-AQ53</f>
        <v>0</v>
      </c>
      <c r="AP53" s="107">
        <f t="shared" ref="AP53:AP68" si="38">AO53*E53</f>
        <v>0</v>
      </c>
      <c r="AQ53" s="106">
        <f t="shared" ref="AQ53:AQ67" si="39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si="40"/>
        <v>0</v>
      </c>
      <c r="AB54" s="103">
        <f t="shared" si="40"/>
        <v>0</v>
      </c>
      <c r="AC54" s="103">
        <f t="shared" si="40"/>
        <v>0</v>
      </c>
      <c r="AD54" s="103">
        <f t="shared" si="40"/>
        <v>0</v>
      </c>
      <c r="AE54" s="103">
        <f t="shared" si="40"/>
        <v>0</v>
      </c>
      <c r="AF54" s="103">
        <f t="shared" si="40"/>
        <v>0</v>
      </c>
      <c r="AG54" s="103">
        <f t="shared" si="40"/>
        <v>0</v>
      </c>
      <c r="AH54" s="103">
        <f t="shared" si="40"/>
        <v>0</v>
      </c>
      <c r="AI54" s="103">
        <f t="shared" si="40"/>
        <v>0</v>
      </c>
      <c r="AJ54" s="103">
        <f t="shared" si="40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22520</v>
      </c>
      <c r="J55" s="103">
        <f>J11+J28-J86</f>
        <v>22520</v>
      </c>
      <c r="K55" s="103">
        <f>K11+K28-K86</f>
        <v>22520</v>
      </c>
      <c r="L55" s="103">
        <f t="shared" ref="L55:AA55" si="41">L11+L28-L86-L107</f>
        <v>22520</v>
      </c>
      <c r="M55" s="103">
        <f t="shared" si="41"/>
        <v>22520</v>
      </c>
      <c r="N55" s="103">
        <f t="shared" si="41"/>
        <v>22520</v>
      </c>
      <c r="O55" s="103">
        <f t="shared" si="41"/>
        <v>22520</v>
      </c>
      <c r="P55" s="103">
        <f t="shared" si="41"/>
        <v>22520</v>
      </c>
      <c r="Q55" s="103">
        <f t="shared" si="41"/>
        <v>22520</v>
      </c>
      <c r="R55" s="103">
        <f t="shared" si="41"/>
        <v>22520</v>
      </c>
      <c r="S55" s="103">
        <f t="shared" si="41"/>
        <v>22520</v>
      </c>
      <c r="T55" s="103">
        <f t="shared" si="41"/>
        <v>22520</v>
      </c>
      <c r="U55" s="103">
        <f t="shared" si="41"/>
        <v>22520</v>
      </c>
      <c r="V55" s="103">
        <f t="shared" si="41"/>
        <v>22520</v>
      </c>
      <c r="W55" s="103">
        <f t="shared" si="41"/>
        <v>22520</v>
      </c>
      <c r="X55" s="103">
        <f t="shared" si="41"/>
        <v>22520</v>
      </c>
      <c r="Y55" s="103">
        <f t="shared" si="41"/>
        <v>22520</v>
      </c>
      <c r="Z55" s="103">
        <f t="shared" si="41"/>
        <v>22520</v>
      </c>
      <c r="AA55" s="103">
        <f t="shared" si="41"/>
        <v>8520</v>
      </c>
      <c r="AB55" s="103">
        <f t="shared" ref="AB55:AM55" si="42">AB11+AB28-AB86</f>
        <v>8520</v>
      </c>
      <c r="AC55" s="103">
        <f t="shared" si="42"/>
        <v>8520</v>
      </c>
      <c r="AD55" s="103">
        <f t="shared" si="42"/>
        <v>8520</v>
      </c>
      <c r="AE55" s="103">
        <f t="shared" si="42"/>
        <v>8520</v>
      </c>
      <c r="AF55" s="103">
        <f t="shared" si="42"/>
        <v>8520</v>
      </c>
      <c r="AG55" s="103">
        <f t="shared" si="42"/>
        <v>8520</v>
      </c>
      <c r="AH55" s="103">
        <f t="shared" si="42"/>
        <v>8520</v>
      </c>
      <c r="AI55" s="103">
        <f t="shared" si="42"/>
        <v>8520</v>
      </c>
      <c r="AJ55" s="103">
        <f t="shared" si="42"/>
        <v>8520</v>
      </c>
      <c r="AK55" s="103">
        <f t="shared" si="42"/>
        <v>8520</v>
      </c>
      <c r="AL55" s="103">
        <f t="shared" si="42"/>
        <v>8520</v>
      </c>
      <c r="AM55" s="103">
        <f t="shared" si="42"/>
        <v>22520</v>
      </c>
      <c r="AO55" s="106">
        <f t="shared" si="37"/>
        <v>502298.8</v>
      </c>
      <c r="AP55" s="107">
        <f t="shared" si="38"/>
        <v>50229.880000000005</v>
      </c>
      <c r="AQ55" s="106">
        <f t="shared" si="39"/>
        <v>5301.2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3">P23-P87</f>
        <v>0</v>
      </c>
      <c r="Q56" s="103">
        <f t="shared" si="43"/>
        <v>0</v>
      </c>
      <c r="R56" s="103">
        <f t="shared" si="43"/>
        <v>0</v>
      </c>
      <c r="S56" s="103">
        <f t="shared" si="43"/>
        <v>0</v>
      </c>
      <c r="T56" s="103">
        <f t="shared" si="43"/>
        <v>0</v>
      </c>
      <c r="U56" s="103">
        <f t="shared" si="43"/>
        <v>0</v>
      </c>
      <c r="V56" s="103">
        <f t="shared" si="43"/>
        <v>0</v>
      </c>
      <c r="W56" s="103">
        <f t="shared" si="43"/>
        <v>0</v>
      </c>
      <c r="X56" s="103">
        <f t="shared" si="43"/>
        <v>0</v>
      </c>
      <c r="Y56" s="103">
        <f t="shared" si="43"/>
        <v>0</v>
      </c>
      <c r="Z56" s="103">
        <f t="shared" si="43"/>
        <v>0</v>
      </c>
      <c r="AA56" s="103">
        <f t="shared" si="43"/>
        <v>0</v>
      </c>
      <c r="AB56" s="103">
        <f t="shared" si="43"/>
        <v>0</v>
      </c>
      <c r="AC56" s="103">
        <f t="shared" si="43"/>
        <v>0</v>
      </c>
      <c r="AD56" s="103">
        <f t="shared" si="43"/>
        <v>0</v>
      </c>
      <c r="AE56" s="103">
        <f t="shared" si="43"/>
        <v>0</v>
      </c>
      <c r="AF56" s="103">
        <f t="shared" si="43"/>
        <v>0</v>
      </c>
      <c r="AG56" s="103">
        <f t="shared" si="43"/>
        <v>0</v>
      </c>
      <c r="AH56" s="103">
        <f t="shared" si="43"/>
        <v>0</v>
      </c>
      <c r="AI56" s="103">
        <f t="shared" si="43"/>
        <v>0</v>
      </c>
      <c r="AJ56" s="103">
        <f t="shared" si="43"/>
        <v>0</v>
      </c>
      <c r="AK56" s="103">
        <f t="shared" si="43"/>
        <v>0</v>
      </c>
      <c r="AL56" s="103">
        <f t="shared" si="43"/>
        <v>0</v>
      </c>
      <c r="AM56" s="103">
        <f t="shared" si="43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4">I10-I88</f>
        <v>0</v>
      </c>
      <c r="J57" s="103">
        <f t="shared" si="44"/>
        <v>0</v>
      </c>
      <c r="K57" s="103">
        <f t="shared" si="44"/>
        <v>0</v>
      </c>
      <c r="L57" s="103">
        <f t="shared" si="44"/>
        <v>0</v>
      </c>
      <c r="M57" s="103">
        <f t="shared" si="44"/>
        <v>0</v>
      </c>
      <c r="N57" s="103">
        <f t="shared" si="44"/>
        <v>0</v>
      </c>
      <c r="O57" s="103">
        <f t="shared" si="44"/>
        <v>0</v>
      </c>
      <c r="P57" s="103">
        <f t="shared" si="44"/>
        <v>0</v>
      </c>
      <c r="Q57" s="103">
        <f t="shared" si="44"/>
        <v>0</v>
      </c>
      <c r="R57" s="103">
        <f t="shared" si="44"/>
        <v>0</v>
      </c>
      <c r="S57" s="103">
        <f t="shared" si="44"/>
        <v>0</v>
      </c>
      <c r="T57" s="103">
        <f t="shared" si="44"/>
        <v>0</v>
      </c>
      <c r="U57" s="103">
        <f t="shared" si="44"/>
        <v>0</v>
      </c>
      <c r="V57" s="103">
        <f t="shared" si="44"/>
        <v>0</v>
      </c>
      <c r="W57" s="103">
        <f t="shared" si="44"/>
        <v>0</v>
      </c>
      <c r="X57" s="103">
        <f t="shared" si="44"/>
        <v>0</v>
      </c>
      <c r="Y57" s="103">
        <f t="shared" si="44"/>
        <v>0</v>
      </c>
      <c r="Z57" s="103">
        <f t="shared" si="44"/>
        <v>0</v>
      </c>
      <c r="AA57" s="103">
        <f t="shared" si="44"/>
        <v>0</v>
      </c>
      <c r="AB57" s="103">
        <f t="shared" si="44"/>
        <v>0</v>
      </c>
      <c r="AC57" s="103">
        <f t="shared" si="44"/>
        <v>0</v>
      </c>
      <c r="AD57" s="103">
        <f t="shared" si="44"/>
        <v>0</v>
      </c>
      <c r="AE57" s="103">
        <f t="shared" si="44"/>
        <v>0</v>
      </c>
      <c r="AF57" s="103">
        <f t="shared" si="44"/>
        <v>0</v>
      </c>
      <c r="AG57" s="103">
        <f t="shared" si="44"/>
        <v>0</v>
      </c>
      <c r="AH57" s="103">
        <f t="shared" si="44"/>
        <v>0</v>
      </c>
      <c r="AI57" s="103">
        <f t="shared" si="44"/>
        <v>0</v>
      </c>
      <c r="AJ57" s="103">
        <f t="shared" si="44"/>
        <v>0</v>
      </c>
      <c r="AK57" s="103">
        <f t="shared" si="44"/>
        <v>0</v>
      </c>
      <c r="AL57" s="103">
        <f t="shared" si="44"/>
        <v>0</v>
      </c>
      <c r="AM57" s="103">
        <f t="shared" si="44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5">I12+I24-I90</f>
        <v>0</v>
      </c>
      <c r="J59" s="103">
        <f t="shared" si="45"/>
        <v>0</v>
      </c>
      <c r="K59" s="103">
        <f t="shared" si="45"/>
        <v>0</v>
      </c>
      <c r="L59" s="103">
        <f t="shared" ref="L59:AM59" si="46">L12+L24-L90-L117</f>
        <v>0</v>
      </c>
      <c r="M59" s="103">
        <f t="shared" si="46"/>
        <v>0</v>
      </c>
      <c r="N59" s="103">
        <f t="shared" si="46"/>
        <v>0</v>
      </c>
      <c r="O59" s="103">
        <f t="shared" si="46"/>
        <v>0</v>
      </c>
      <c r="P59" s="103">
        <f t="shared" si="46"/>
        <v>0</v>
      </c>
      <c r="Q59" s="103">
        <f t="shared" si="46"/>
        <v>0</v>
      </c>
      <c r="R59" s="103">
        <f t="shared" si="46"/>
        <v>0</v>
      </c>
      <c r="S59" s="103">
        <f t="shared" si="46"/>
        <v>0</v>
      </c>
      <c r="T59" s="103">
        <f t="shared" si="46"/>
        <v>0</v>
      </c>
      <c r="U59" s="103">
        <f t="shared" si="46"/>
        <v>0</v>
      </c>
      <c r="V59" s="103">
        <f t="shared" si="46"/>
        <v>0</v>
      </c>
      <c r="W59" s="103">
        <f t="shared" si="46"/>
        <v>0</v>
      </c>
      <c r="X59" s="103">
        <f t="shared" si="46"/>
        <v>0</v>
      </c>
      <c r="Y59" s="103">
        <f t="shared" si="46"/>
        <v>0</v>
      </c>
      <c r="Z59" s="103">
        <f t="shared" si="46"/>
        <v>0</v>
      </c>
      <c r="AA59" s="103">
        <f t="shared" si="46"/>
        <v>0</v>
      </c>
      <c r="AB59" s="103">
        <f t="shared" si="46"/>
        <v>0</v>
      </c>
      <c r="AC59" s="103">
        <f t="shared" si="46"/>
        <v>0</v>
      </c>
      <c r="AD59" s="103">
        <f t="shared" si="46"/>
        <v>0</v>
      </c>
      <c r="AE59" s="103">
        <f t="shared" si="46"/>
        <v>0</v>
      </c>
      <c r="AF59" s="103">
        <f t="shared" si="46"/>
        <v>0</v>
      </c>
      <c r="AG59" s="103">
        <f t="shared" si="46"/>
        <v>0</v>
      </c>
      <c r="AH59" s="103">
        <f t="shared" si="46"/>
        <v>0</v>
      </c>
      <c r="AI59" s="103">
        <f t="shared" si="46"/>
        <v>0</v>
      </c>
      <c r="AJ59" s="103">
        <f t="shared" si="46"/>
        <v>0</v>
      </c>
      <c r="AK59" s="103">
        <f t="shared" si="46"/>
        <v>0</v>
      </c>
      <c r="AL59" s="103">
        <f t="shared" si="46"/>
        <v>0</v>
      </c>
      <c r="AM59" s="103">
        <f t="shared" si="46"/>
        <v>0</v>
      </c>
      <c r="AO59" s="106">
        <f t="shared" si="37"/>
        <v>0</v>
      </c>
      <c r="AP59" s="107">
        <f t="shared" si="38"/>
        <v>0</v>
      </c>
      <c r="AQ59" s="106">
        <f t="shared" si="39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5"/>
        <v>6000</v>
      </c>
      <c r="J60" s="103">
        <f t="shared" si="45"/>
        <v>6000</v>
      </c>
      <c r="K60" s="103">
        <f t="shared" si="45"/>
        <v>6000</v>
      </c>
      <c r="L60" s="103">
        <f t="shared" ref="L60:AM60" si="47">L13+L25-L91</f>
        <v>6000</v>
      </c>
      <c r="M60" s="103">
        <f t="shared" si="47"/>
        <v>6000</v>
      </c>
      <c r="N60" s="103">
        <f t="shared" si="47"/>
        <v>6000</v>
      </c>
      <c r="O60" s="103">
        <f t="shared" si="47"/>
        <v>6000</v>
      </c>
      <c r="P60" s="103">
        <f t="shared" si="47"/>
        <v>6000</v>
      </c>
      <c r="Q60" s="103">
        <f t="shared" si="47"/>
        <v>6000</v>
      </c>
      <c r="R60" s="103">
        <f t="shared" si="47"/>
        <v>6000</v>
      </c>
      <c r="S60" s="103">
        <f t="shared" si="47"/>
        <v>6000</v>
      </c>
      <c r="T60" s="103">
        <f t="shared" si="47"/>
        <v>6000</v>
      </c>
      <c r="U60" s="103">
        <f t="shared" si="47"/>
        <v>6000</v>
      </c>
      <c r="V60" s="103">
        <f t="shared" si="47"/>
        <v>6000</v>
      </c>
      <c r="W60" s="103">
        <f t="shared" si="47"/>
        <v>6000</v>
      </c>
      <c r="X60" s="103">
        <f t="shared" si="47"/>
        <v>6000</v>
      </c>
      <c r="Y60" s="103">
        <f t="shared" si="47"/>
        <v>6000</v>
      </c>
      <c r="Z60" s="103">
        <f t="shared" si="47"/>
        <v>6000</v>
      </c>
      <c r="AA60" s="103">
        <f t="shared" si="47"/>
        <v>6000</v>
      </c>
      <c r="AB60" s="103">
        <f t="shared" si="47"/>
        <v>6000</v>
      </c>
      <c r="AC60" s="103">
        <f t="shared" si="47"/>
        <v>6000</v>
      </c>
      <c r="AD60" s="103">
        <f t="shared" si="47"/>
        <v>6000</v>
      </c>
      <c r="AE60" s="103">
        <f t="shared" si="47"/>
        <v>6000</v>
      </c>
      <c r="AF60" s="103">
        <f t="shared" si="47"/>
        <v>6000</v>
      </c>
      <c r="AG60" s="103">
        <f t="shared" si="47"/>
        <v>6000</v>
      </c>
      <c r="AH60" s="103">
        <f t="shared" si="47"/>
        <v>6000</v>
      </c>
      <c r="AI60" s="103">
        <f t="shared" si="47"/>
        <v>6000</v>
      </c>
      <c r="AJ60" s="103">
        <f t="shared" si="47"/>
        <v>6000</v>
      </c>
      <c r="AK60" s="103">
        <f t="shared" si="47"/>
        <v>6000</v>
      </c>
      <c r="AL60" s="103">
        <f t="shared" si="47"/>
        <v>6000</v>
      </c>
      <c r="AM60" s="103">
        <f t="shared" si="47"/>
        <v>6000</v>
      </c>
      <c r="AO60" s="106">
        <f t="shared" si="37"/>
        <v>178140</v>
      </c>
      <c r="AP60" s="107">
        <f t="shared" si="38"/>
        <v>17814</v>
      </c>
      <c r="AQ60" s="106">
        <f t="shared" si="39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5"/>
        <v>0</v>
      </c>
      <c r="J61" s="103">
        <f t="shared" si="45"/>
        <v>0</v>
      </c>
      <c r="K61" s="103">
        <f t="shared" si="45"/>
        <v>0</v>
      </c>
      <c r="L61" s="103">
        <f t="shared" ref="L61:AM61" si="48">L14+L26-L92</f>
        <v>0</v>
      </c>
      <c r="M61" s="103">
        <f t="shared" si="48"/>
        <v>0</v>
      </c>
      <c r="N61" s="103">
        <f t="shared" si="48"/>
        <v>0</v>
      </c>
      <c r="O61" s="103">
        <f t="shared" si="48"/>
        <v>0</v>
      </c>
      <c r="P61" s="103">
        <f t="shared" si="48"/>
        <v>0</v>
      </c>
      <c r="Q61" s="103">
        <f t="shared" si="48"/>
        <v>0</v>
      </c>
      <c r="R61" s="103">
        <f t="shared" si="48"/>
        <v>0</v>
      </c>
      <c r="S61" s="103">
        <f t="shared" si="48"/>
        <v>0</v>
      </c>
      <c r="T61" s="103">
        <f t="shared" si="48"/>
        <v>0</v>
      </c>
      <c r="U61" s="103">
        <f t="shared" si="48"/>
        <v>0</v>
      </c>
      <c r="V61" s="103">
        <f t="shared" si="48"/>
        <v>0</v>
      </c>
      <c r="W61" s="103">
        <f t="shared" si="48"/>
        <v>0</v>
      </c>
      <c r="X61" s="103">
        <f t="shared" si="48"/>
        <v>0</v>
      </c>
      <c r="Y61" s="103">
        <f t="shared" si="48"/>
        <v>0</v>
      </c>
      <c r="Z61" s="103">
        <f t="shared" si="48"/>
        <v>0</v>
      </c>
      <c r="AA61" s="103">
        <f t="shared" si="48"/>
        <v>0</v>
      </c>
      <c r="AB61" s="103">
        <f t="shared" si="48"/>
        <v>0</v>
      </c>
      <c r="AC61" s="103">
        <f t="shared" si="48"/>
        <v>0</v>
      </c>
      <c r="AD61" s="103">
        <f t="shared" si="48"/>
        <v>0</v>
      </c>
      <c r="AE61" s="103">
        <f t="shared" si="48"/>
        <v>0</v>
      </c>
      <c r="AF61" s="103">
        <f t="shared" si="48"/>
        <v>0</v>
      </c>
      <c r="AG61" s="103">
        <f t="shared" si="48"/>
        <v>0</v>
      </c>
      <c r="AH61" s="103">
        <f t="shared" si="48"/>
        <v>0</v>
      </c>
      <c r="AI61" s="103">
        <f t="shared" si="48"/>
        <v>0</v>
      </c>
      <c r="AJ61" s="103">
        <f t="shared" si="48"/>
        <v>0</v>
      </c>
      <c r="AK61" s="103">
        <f t="shared" si="48"/>
        <v>0</v>
      </c>
      <c r="AL61" s="103">
        <f t="shared" si="48"/>
        <v>0</v>
      </c>
      <c r="AM61" s="103">
        <f t="shared" si="48"/>
        <v>0</v>
      </c>
      <c r="AO61" s="106">
        <f t="shared" si="37"/>
        <v>0</v>
      </c>
      <c r="AP61" s="107">
        <f t="shared" si="38"/>
        <v>0</v>
      </c>
      <c r="AQ61" s="106">
        <f t="shared" si="39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49">I27-I93</f>
        <v>0</v>
      </c>
      <c r="J62" s="103">
        <f t="shared" si="49"/>
        <v>0</v>
      </c>
      <c r="K62" s="103">
        <f t="shared" si="49"/>
        <v>0</v>
      </c>
      <c r="L62" s="103">
        <f t="shared" si="49"/>
        <v>0</v>
      </c>
      <c r="M62" s="103">
        <f t="shared" si="49"/>
        <v>0</v>
      </c>
      <c r="N62" s="103">
        <f t="shared" si="49"/>
        <v>0</v>
      </c>
      <c r="O62" s="103">
        <f t="shared" si="49"/>
        <v>0</v>
      </c>
      <c r="P62" s="103">
        <f t="shared" si="49"/>
        <v>0</v>
      </c>
      <c r="Q62" s="103">
        <f t="shared" si="49"/>
        <v>0</v>
      </c>
      <c r="R62" s="103">
        <f t="shared" si="49"/>
        <v>0</v>
      </c>
      <c r="S62" s="103">
        <f t="shared" si="49"/>
        <v>0</v>
      </c>
      <c r="T62" s="103">
        <f t="shared" si="49"/>
        <v>0</v>
      </c>
      <c r="U62" s="103">
        <f t="shared" si="49"/>
        <v>0</v>
      </c>
      <c r="V62" s="103">
        <f t="shared" si="49"/>
        <v>0</v>
      </c>
      <c r="W62" s="103">
        <f t="shared" si="49"/>
        <v>0</v>
      </c>
      <c r="X62" s="103">
        <f t="shared" si="49"/>
        <v>0</v>
      </c>
      <c r="Y62" s="103">
        <f t="shared" si="49"/>
        <v>0</v>
      </c>
      <c r="Z62" s="103">
        <f t="shared" si="49"/>
        <v>0</v>
      </c>
      <c r="AA62" s="103">
        <f t="shared" si="49"/>
        <v>0</v>
      </c>
      <c r="AB62" s="103">
        <f t="shared" si="49"/>
        <v>0</v>
      </c>
      <c r="AC62" s="103">
        <f t="shared" si="49"/>
        <v>0</v>
      </c>
      <c r="AD62" s="103">
        <f t="shared" si="49"/>
        <v>0</v>
      </c>
      <c r="AE62" s="103">
        <f t="shared" si="49"/>
        <v>0</v>
      </c>
      <c r="AF62" s="103">
        <f t="shared" si="49"/>
        <v>0</v>
      </c>
      <c r="AG62" s="103">
        <f t="shared" si="49"/>
        <v>0</v>
      </c>
      <c r="AH62" s="103">
        <f t="shared" si="49"/>
        <v>0</v>
      </c>
      <c r="AI62" s="103">
        <f t="shared" si="49"/>
        <v>0</v>
      </c>
      <c r="AJ62" s="103">
        <f t="shared" si="49"/>
        <v>0</v>
      </c>
      <c r="AK62" s="103">
        <f t="shared" si="49"/>
        <v>0</v>
      </c>
      <c r="AL62" s="103">
        <f t="shared" si="49"/>
        <v>0</v>
      </c>
      <c r="AM62" s="103">
        <f>AM16</f>
        <v>0</v>
      </c>
      <c r="AO62" s="106">
        <f t="shared" si="37"/>
        <v>0</v>
      </c>
      <c r="AP62" s="107">
        <f t="shared" si="38"/>
        <v>0</v>
      </c>
      <c r="AQ62" s="106">
        <f t="shared" si="39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0">I29-I94</f>
        <v>0</v>
      </c>
      <c r="J63" s="103">
        <f t="shared" si="50"/>
        <v>0</v>
      </c>
      <c r="K63" s="103">
        <f t="shared" si="50"/>
        <v>0</v>
      </c>
      <c r="L63" s="103">
        <f t="shared" si="50"/>
        <v>0</v>
      </c>
      <c r="M63" s="103">
        <f t="shared" si="50"/>
        <v>0</v>
      </c>
      <c r="N63" s="103">
        <f t="shared" si="50"/>
        <v>0</v>
      </c>
      <c r="O63" s="103">
        <f t="shared" si="50"/>
        <v>0</v>
      </c>
      <c r="P63" s="103">
        <f t="shared" si="50"/>
        <v>0</v>
      </c>
      <c r="Q63" s="103">
        <f t="shared" si="50"/>
        <v>0</v>
      </c>
      <c r="R63" s="103">
        <f t="shared" si="50"/>
        <v>0</v>
      </c>
      <c r="S63" s="103">
        <f t="shared" si="50"/>
        <v>0</v>
      </c>
      <c r="T63" s="103">
        <f t="shared" si="50"/>
        <v>0</v>
      </c>
      <c r="U63" s="103">
        <f t="shared" si="50"/>
        <v>0</v>
      </c>
      <c r="V63" s="103">
        <f t="shared" si="50"/>
        <v>0</v>
      </c>
      <c r="W63" s="103">
        <f t="shared" si="50"/>
        <v>0</v>
      </c>
      <c r="X63" s="103">
        <f t="shared" si="50"/>
        <v>0</v>
      </c>
      <c r="Y63" s="103">
        <f t="shared" si="50"/>
        <v>0</v>
      </c>
      <c r="Z63" s="103">
        <f t="shared" si="50"/>
        <v>0</v>
      </c>
      <c r="AA63" s="103">
        <f t="shared" si="50"/>
        <v>0</v>
      </c>
      <c r="AB63" s="103">
        <f t="shared" si="50"/>
        <v>0</v>
      </c>
      <c r="AC63" s="103">
        <f t="shared" si="50"/>
        <v>0</v>
      </c>
      <c r="AD63" s="103">
        <f t="shared" si="50"/>
        <v>0</v>
      </c>
      <c r="AE63" s="103">
        <f t="shared" si="50"/>
        <v>0</v>
      </c>
      <c r="AF63" s="103">
        <f t="shared" si="50"/>
        <v>0</v>
      </c>
      <c r="AG63" s="103">
        <f t="shared" si="50"/>
        <v>0</v>
      </c>
      <c r="AH63" s="103">
        <f t="shared" si="50"/>
        <v>0</v>
      </c>
      <c r="AI63" s="103">
        <f t="shared" si="50"/>
        <v>0</v>
      </c>
      <c r="AJ63" s="103">
        <f t="shared" si="50"/>
        <v>0</v>
      </c>
      <c r="AK63" s="103">
        <f t="shared" si="50"/>
        <v>0</v>
      </c>
      <c r="AL63" s="103">
        <f t="shared" si="50"/>
        <v>0</v>
      </c>
      <c r="AM63" s="103">
        <f t="shared" si="50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J64" si="51">I30-I95</f>
        <v>1900</v>
      </c>
      <c r="J64" s="103">
        <f t="shared" si="51"/>
        <v>1900</v>
      </c>
      <c r="K64" s="103">
        <f t="shared" si="51"/>
        <v>1900</v>
      </c>
      <c r="L64" s="103">
        <f t="shared" si="51"/>
        <v>1900</v>
      </c>
      <c r="M64" s="103">
        <f t="shared" si="51"/>
        <v>1900</v>
      </c>
      <c r="N64" s="103">
        <f t="shared" si="51"/>
        <v>1900</v>
      </c>
      <c r="O64" s="103">
        <f t="shared" si="51"/>
        <v>1900</v>
      </c>
      <c r="P64" s="103">
        <f t="shared" si="51"/>
        <v>1900</v>
      </c>
      <c r="Q64" s="103">
        <f t="shared" si="51"/>
        <v>1900</v>
      </c>
      <c r="R64" s="103">
        <f t="shared" si="51"/>
        <v>1900</v>
      </c>
      <c r="S64" s="103">
        <f t="shared" si="51"/>
        <v>1900</v>
      </c>
      <c r="T64" s="103">
        <f t="shared" si="51"/>
        <v>1900</v>
      </c>
      <c r="U64" s="103">
        <f t="shared" si="51"/>
        <v>1900</v>
      </c>
      <c r="V64" s="103">
        <f t="shared" si="51"/>
        <v>1900</v>
      </c>
      <c r="W64" s="103">
        <f t="shared" si="51"/>
        <v>1900</v>
      </c>
      <c r="X64" s="103">
        <f t="shared" si="51"/>
        <v>1900</v>
      </c>
      <c r="Y64" s="103">
        <f t="shared" si="51"/>
        <v>1900</v>
      </c>
      <c r="Z64" s="103">
        <f t="shared" si="51"/>
        <v>1900</v>
      </c>
      <c r="AA64" s="103">
        <f t="shared" si="51"/>
        <v>1900</v>
      </c>
      <c r="AB64" s="103">
        <f t="shared" si="51"/>
        <v>1900</v>
      </c>
      <c r="AC64" s="103">
        <f t="shared" si="51"/>
        <v>1900</v>
      </c>
      <c r="AD64" s="103">
        <f t="shared" si="51"/>
        <v>1900</v>
      </c>
      <c r="AE64" s="103">
        <f t="shared" si="51"/>
        <v>1900</v>
      </c>
      <c r="AF64" s="103">
        <f t="shared" si="51"/>
        <v>1900</v>
      </c>
      <c r="AG64" s="103">
        <f t="shared" si="51"/>
        <v>1900</v>
      </c>
      <c r="AH64" s="103">
        <f t="shared" si="51"/>
        <v>1900</v>
      </c>
      <c r="AI64" s="103">
        <f t="shared" si="51"/>
        <v>1900</v>
      </c>
      <c r="AJ64" s="103">
        <f t="shared" si="51"/>
        <v>1900</v>
      </c>
      <c r="AK64" s="103">
        <f>AK30-AK95</f>
        <v>1900</v>
      </c>
      <c r="AL64" s="103">
        <f>AL30-AL95</f>
        <v>1900</v>
      </c>
      <c r="AM64" s="103">
        <f>AM30-AM95</f>
        <v>1900</v>
      </c>
      <c r="AO64" s="106">
        <f t="shared" si="37"/>
        <v>56411</v>
      </c>
      <c r="AP64" s="107">
        <f t="shared" si="38"/>
        <v>5641.1</v>
      </c>
      <c r="AQ64" s="106">
        <f t="shared" si="39"/>
        <v>589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2">I15+I31-I96</f>
        <v>0</v>
      </c>
      <c r="J65" s="103">
        <f t="shared" si="52"/>
        <v>0</v>
      </c>
      <c r="K65" s="103">
        <f t="shared" si="52"/>
        <v>0</v>
      </c>
      <c r="L65" s="103">
        <f t="shared" si="52"/>
        <v>0</v>
      </c>
      <c r="M65" s="103">
        <f t="shared" si="52"/>
        <v>0</v>
      </c>
      <c r="N65" s="103">
        <f t="shared" si="52"/>
        <v>0</v>
      </c>
      <c r="O65" s="103">
        <f t="shared" si="52"/>
        <v>0</v>
      </c>
      <c r="P65" s="103">
        <f t="shared" si="52"/>
        <v>0</v>
      </c>
      <c r="Q65" s="103">
        <f t="shared" si="52"/>
        <v>0</v>
      </c>
      <c r="R65" s="103">
        <f t="shared" si="52"/>
        <v>0</v>
      </c>
      <c r="S65" s="103">
        <f t="shared" si="52"/>
        <v>0</v>
      </c>
      <c r="T65" s="103">
        <f t="shared" si="52"/>
        <v>0</v>
      </c>
      <c r="U65" s="103">
        <f t="shared" si="52"/>
        <v>0</v>
      </c>
      <c r="V65" s="103">
        <f t="shared" si="52"/>
        <v>0</v>
      </c>
      <c r="W65" s="103">
        <f t="shared" si="52"/>
        <v>0</v>
      </c>
      <c r="X65" s="103">
        <f t="shared" si="52"/>
        <v>0</v>
      </c>
      <c r="Y65" s="103">
        <f t="shared" si="52"/>
        <v>0</v>
      </c>
      <c r="Z65" s="103">
        <f t="shared" si="52"/>
        <v>0</v>
      </c>
      <c r="AA65" s="103">
        <f t="shared" si="52"/>
        <v>0</v>
      </c>
      <c r="AB65" s="103">
        <f t="shared" si="52"/>
        <v>0</v>
      </c>
      <c r="AC65" s="103">
        <f t="shared" si="52"/>
        <v>0</v>
      </c>
      <c r="AD65" s="103">
        <f t="shared" si="52"/>
        <v>0</v>
      </c>
      <c r="AE65" s="103">
        <f t="shared" si="52"/>
        <v>0</v>
      </c>
      <c r="AF65" s="103">
        <f t="shared" si="52"/>
        <v>0</v>
      </c>
      <c r="AG65" s="103">
        <f t="shared" si="52"/>
        <v>0</v>
      </c>
      <c r="AH65" s="103">
        <f t="shared" si="52"/>
        <v>0</v>
      </c>
      <c r="AI65" s="103">
        <f t="shared" si="52"/>
        <v>0</v>
      </c>
      <c r="AJ65" s="103">
        <f t="shared" si="52"/>
        <v>0</v>
      </c>
      <c r="AK65" s="103">
        <f t="shared" si="52"/>
        <v>0</v>
      </c>
      <c r="AL65" s="103">
        <f t="shared" si="52"/>
        <v>0</v>
      </c>
      <c r="AM65" s="103">
        <f t="shared" si="52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14580</v>
      </c>
      <c r="J66" s="103">
        <f>J16+J32-J97</f>
        <v>14580</v>
      </c>
      <c r="K66" s="103">
        <f t="shared" ref="K66:AM66" si="53">K32-K97</f>
        <v>14580</v>
      </c>
      <c r="L66" s="103">
        <f t="shared" si="53"/>
        <v>14580</v>
      </c>
      <c r="M66" s="103">
        <f t="shared" si="53"/>
        <v>14580</v>
      </c>
      <c r="N66" s="103">
        <f t="shared" si="53"/>
        <v>14580</v>
      </c>
      <c r="O66" s="103">
        <f t="shared" si="53"/>
        <v>14580</v>
      </c>
      <c r="P66" s="103">
        <f t="shared" si="53"/>
        <v>14580</v>
      </c>
      <c r="Q66" s="103">
        <f t="shared" si="53"/>
        <v>14580</v>
      </c>
      <c r="R66" s="103">
        <f t="shared" si="53"/>
        <v>14580</v>
      </c>
      <c r="S66" s="103">
        <f t="shared" si="53"/>
        <v>14580</v>
      </c>
      <c r="T66" s="103">
        <f t="shared" si="53"/>
        <v>14580</v>
      </c>
      <c r="U66" s="103">
        <f t="shared" si="53"/>
        <v>14580</v>
      </c>
      <c r="V66" s="103">
        <f t="shared" si="53"/>
        <v>14580</v>
      </c>
      <c r="W66" s="103">
        <f t="shared" si="53"/>
        <v>14580</v>
      </c>
      <c r="X66" s="103">
        <f t="shared" si="53"/>
        <v>14580</v>
      </c>
      <c r="Y66" s="103">
        <f t="shared" si="53"/>
        <v>14580</v>
      </c>
      <c r="Z66" s="103">
        <f t="shared" si="53"/>
        <v>14580</v>
      </c>
      <c r="AA66" s="103">
        <f t="shared" si="53"/>
        <v>14580</v>
      </c>
      <c r="AB66" s="103">
        <f t="shared" si="53"/>
        <v>14580</v>
      </c>
      <c r="AC66" s="103">
        <f t="shared" si="53"/>
        <v>14580</v>
      </c>
      <c r="AD66" s="103">
        <f t="shared" si="53"/>
        <v>14580</v>
      </c>
      <c r="AE66" s="103">
        <f t="shared" si="53"/>
        <v>14580</v>
      </c>
      <c r="AF66" s="103">
        <f t="shared" si="53"/>
        <v>14580</v>
      </c>
      <c r="AG66" s="103">
        <f t="shared" si="53"/>
        <v>14580</v>
      </c>
      <c r="AH66" s="103">
        <f t="shared" si="53"/>
        <v>14580</v>
      </c>
      <c r="AI66" s="103">
        <f t="shared" si="53"/>
        <v>14580</v>
      </c>
      <c r="AJ66" s="103">
        <f t="shared" si="53"/>
        <v>14580</v>
      </c>
      <c r="AK66" s="103">
        <f t="shared" si="53"/>
        <v>14580</v>
      </c>
      <c r="AL66" s="103">
        <f t="shared" si="53"/>
        <v>14580</v>
      </c>
      <c r="AM66" s="103">
        <f t="shared" si="53"/>
        <v>14580</v>
      </c>
      <c r="AO66" s="106">
        <f t="shared" si="37"/>
        <v>432880.2</v>
      </c>
      <c r="AP66" s="107">
        <f t="shared" si="38"/>
        <v>43288.020000000004</v>
      </c>
      <c r="AQ66" s="106">
        <f t="shared" si="39"/>
        <v>4519.8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4">K33-K98</f>
        <v>0</v>
      </c>
      <c r="L67" s="109">
        <f t="shared" si="54"/>
        <v>0</v>
      </c>
      <c r="M67" s="109">
        <f t="shared" si="54"/>
        <v>0</v>
      </c>
      <c r="N67" s="109">
        <f t="shared" si="54"/>
        <v>0</v>
      </c>
      <c r="O67" s="109">
        <f t="shared" si="54"/>
        <v>0</v>
      </c>
      <c r="P67" s="109">
        <f t="shared" si="54"/>
        <v>0</v>
      </c>
      <c r="Q67" s="109">
        <f t="shared" si="54"/>
        <v>0</v>
      </c>
      <c r="R67" s="109">
        <f t="shared" si="54"/>
        <v>0</v>
      </c>
      <c r="S67" s="109">
        <f t="shared" si="54"/>
        <v>0</v>
      </c>
      <c r="T67" s="109">
        <f t="shared" si="54"/>
        <v>0</v>
      </c>
      <c r="U67" s="109">
        <f t="shared" si="54"/>
        <v>0</v>
      </c>
      <c r="V67" s="109">
        <f t="shared" si="54"/>
        <v>0</v>
      </c>
      <c r="W67" s="109">
        <f t="shared" si="54"/>
        <v>0</v>
      </c>
      <c r="X67" s="109">
        <f t="shared" si="54"/>
        <v>0</v>
      </c>
      <c r="Y67" s="109">
        <f t="shared" si="54"/>
        <v>0</v>
      </c>
      <c r="Z67" s="109">
        <f t="shared" si="54"/>
        <v>0</v>
      </c>
      <c r="AA67" s="109">
        <f t="shared" si="54"/>
        <v>0</v>
      </c>
      <c r="AB67" s="109">
        <f t="shared" si="54"/>
        <v>0</v>
      </c>
      <c r="AC67" s="109">
        <f t="shared" si="54"/>
        <v>0</v>
      </c>
      <c r="AD67" s="109">
        <f t="shared" si="54"/>
        <v>0</v>
      </c>
      <c r="AE67" s="109">
        <f t="shared" si="54"/>
        <v>0</v>
      </c>
      <c r="AF67" s="109">
        <f t="shared" si="54"/>
        <v>0</v>
      </c>
      <c r="AG67" s="109">
        <f t="shared" si="54"/>
        <v>0</v>
      </c>
      <c r="AH67" s="109">
        <f t="shared" si="54"/>
        <v>0</v>
      </c>
      <c r="AI67" s="109">
        <f t="shared" si="54"/>
        <v>0</v>
      </c>
      <c r="AJ67" s="109">
        <f t="shared" si="54"/>
        <v>0</v>
      </c>
      <c r="AK67" s="109">
        <f t="shared" si="54"/>
        <v>0</v>
      </c>
      <c r="AL67" s="109">
        <f t="shared" si="54"/>
        <v>0</v>
      </c>
      <c r="AM67" s="109">
        <f t="shared" si="54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5">SUM(I53:I67)</f>
        <v>45000</v>
      </c>
      <c r="J69" s="112">
        <f t="shared" si="55"/>
        <v>45000</v>
      </c>
      <c r="K69" s="112">
        <f t="shared" si="55"/>
        <v>45000</v>
      </c>
      <c r="L69" s="112">
        <f t="shared" si="55"/>
        <v>45000</v>
      </c>
      <c r="M69" s="112">
        <f t="shared" si="55"/>
        <v>45000</v>
      </c>
      <c r="N69" s="112">
        <f t="shared" si="55"/>
        <v>45000</v>
      </c>
      <c r="O69" s="112">
        <f t="shared" si="55"/>
        <v>45000</v>
      </c>
      <c r="P69" s="112">
        <f t="shared" si="55"/>
        <v>45000</v>
      </c>
      <c r="Q69" s="112">
        <f t="shared" si="55"/>
        <v>45000</v>
      </c>
      <c r="R69" s="112">
        <f t="shared" si="55"/>
        <v>45000</v>
      </c>
      <c r="S69" s="112">
        <f t="shared" si="55"/>
        <v>45000</v>
      </c>
      <c r="T69" s="112">
        <f t="shared" si="55"/>
        <v>45000</v>
      </c>
      <c r="U69" s="112">
        <f t="shared" si="55"/>
        <v>45000</v>
      </c>
      <c r="V69" s="112">
        <f t="shared" si="55"/>
        <v>45000</v>
      </c>
      <c r="W69" s="112">
        <f t="shared" si="55"/>
        <v>45000</v>
      </c>
      <c r="X69" s="112">
        <f t="shared" si="55"/>
        <v>45000</v>
      </c>
      <c r="Y69" s="112">
        <f t="shared" si="55"/>
        <v>45000</v>
      </c>
      <c r="Z69" s="112">
        <f t="shared" si="55"/>
        <v>45000</v>
      </c>
      <c r="AA69" s="112">
        <f t="shared" si="55"/>
        <v>31000</v>
      </c>
      <c r="AB69" s="112">
        <f t="shared" si="55"/>
        <v>31000</v>
      </c>
      <c r="AC69" s="112">
        <f t="shared" si="55"/>
        <v>31000</v>
      </c>
      <c r="AD69" s="112">
        <f t="shared" si="55"/>
        <v>31000</v>
      </c>
      <c r="AE69" s="112">
        <f t="shared" si="55"/>
        <v>31000</v>
      </c>
      <c r="AF69" s="112">
        <f t="shared" si="55"/>
        <v>31000</v>
      </c>
      <c r="AG69" s="112">
        <f t="shared" si="55"/>
        <v>31000</v>
      </c>
      <c r="AH69" s="112">
        <f t="shared" si="55"/>
        <v>31000</v>
      </c>
      <c r="AI69" s="112">
        <f t="shared" si="55"/>
        <v>31000</v>
      </c>
      <c r="AJ69" s="112">
        <f t="shared" si="55"/>
        <v>31000</v>
      </c>
      <c r="AK69" s="112">
        <f t="shared" si="55"/>
        <v>31000</v>
      </c>
      <c r="AL69" s="112">
        <f t="shared" si="55"/>
        <v>31000</v>
      </c>
      <c r="AM69" s="112">
        <f>SUM(AM53:AM68)</f>
        <v>45000</v>
      </c>
      <c r="AO69" s="112">
        <f>SUM(AO53:AO68)</f>
        <v>1169730</v>
      </c>
      <c r="AP69" s="113">
        <f>SUM(AP53:AP68)</f>
        <v>116973.00000000001</v>
      </c>
      <c r="AQ69" s="112">
        <f>SUM(AQ53:AQ68)</f>
        <v>12270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6">I69-(I53*$F53+I54*$F54+I55*$F55+I56*$F56+I57*$F57+I59*$F59+I60*$F60+I61*$F61+I62*$F62+I63*$F63+I64*$F64+I65*$F65+I66*$F66+I67*$F67+I58*$F58)-I68*$F68-I99-I102-I106-I112-I116+I99</f>
        <v>44550</v>
      </c>
      <c r="J81" s="106">
        <f t="shared" si="56"/>
        <v>44550</v>
      </c>
      <c r="K81" s="106">
        <f t="shared" si="56"/>
        <v>44550</v>
      </c>
      <c r="L81" s="106">
        <f t="shared" si="56"/>
        <v>44550</v>
      </c>
      <c r="M81" s="106">
        <f t="shared" si="56"/>
        <v>44550</v>
      </c>
      <c r="N81" s="106">
        <f t="shared" si="56"/>
        <v>44550</v>
      </c>
      <c r="O81" s="106">
        <f t="shared" si="56"/>
        <v>44550</v>
      </c>
      <c r="P81" s="106">
        <f t="shared" si="56"/>
        <v>44550</v>
      </c>
      <c r="Q81" s="106">
        <f t="shared" si="56"/>
        <v>44550</v>
      </c>
      <c r="R81" s="106">
        <f t="shared" si="56"/>
        <v>44550</v>
      </c>
      <c r="S81" s="106">
        <f t="shared" si="56"/>
        <v>44550</v>
      </c>
      <c r="T81" s="106">
        <f t="shared" si="56"/>
        <v>44550</v>
      </c>
      <c r="U81" s="106">
        <f t="shared" si="56"/>
        <v>44550</v>
      </c>
      <c r="V81" s="106">
        <f t="shared" si="56"/>
        <v>44550</v>
      </c>
      <c r="W81" s="106">
        <f t="shared" si="56"/>
        <v>44550</v>
      </c>
      <c r="X81" s="106">
        <f t="shared" si="56"/>
        <v>44550</v>
      </c>
      <c r="Y81" s="106">
        <f t="shared" si="56"/>
        <v>44550</v>
      </c>
      <c r="Z81" s="106">
        <f t="shared" si="56"/>
        <v>44550</v>
      </c>
      <c r="AA81" s="106">
        <f t="shared" si="56"/>
        <v>30690</v>
      </c>
      <c r="AB81" s="106">
        <f t="shared" si="56"/>
        <v>30690</v>
      </c>
      <c r="AC81" s="106">
        <f t="shared" si="56"/>
        <v>30690</v>
      </c>
      <c r="AD81" s="106">
        <f t="shared" si="56"/>
        <v>30690</v>
      </c>
      <c r="AE81" s="106">
        <f t="shared" si="56"/>
        <v>30690</v>
      </c>
      <c r="AF81" s="106">
        <f t="shared" si="56"/>
        <v>30690</v>
      </c>
      <c r="AG81" s="106">
        <f t="shared" si="56"/>
        <v>30690</v>
      </c>
      <c r="AH81" s="106">
        <f t="shared" si="56"/>
        <v>30690</v>
      </c>
      <c r="AI81" s="106">
        <f t="shared" si="56"/>
        <v>30690</v>
      </c>
      <c r="AJ81" s="106">
        <f t="shared" si="56"/>
        <v>30690</v>
      </c>
      <c r="AK81" s="106">
        <f t="shared" si="56"/>
        <v>30690</v>
      </c>
      <c r="AL81" s="106">
        <f t="shared" si="56"/>
        <v>30690</v>
      </c>
      <c r="AM81" s="106">
        <f t="shared" si="56"/>
        <v>44550</v>
      </c>
      <c r="AO81" s="106">
        <f>SUM(I81:AN81)</f>
        <v>1214730</v>
      </c>
      <c r="AP81" s="107">
        <f>AP17+AP34+AP37+AP40+AP69+AP72+AP75-AP99-AP102-AP106-AP112-AP116</f>
        <v>3577331.5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7">K84</f>
        <v>0</v>
      </c>
      <c r="M84" s="11">
        <f t="shared" si="57"/>
        <v>0</v>
      </c>
      <c r="N84" s="11">
        <f t="shared" si="57"/>
        <v>0</v>
      </c>
      <c r="O84" s="11">
        <f t="shared" si="57"/>
        <v>0</v>
      </c>
      <c r="P84" s="11">
        <f t="shared" si="57"/>
        <v>0</v>
      </c>
      <c r="Q84" s="11">
        <f t="shared" si="57"/>
        <v>0</v>
      </c>
      <c r="R84" s="11">
        <f t="shared" si="57"/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v>0</v>
      </c>
      <c r="AI84" s="11">
        <f t="shared" ref="AI84:AL85" si="58">AH84</f>
        <v>0</v>
      </c>
      <c r="AJ84" s="11">
        <f t="shared" si="58"/>
        <v>0</v>
      </c>
      <c r="AK84" s="11">
        <f t="shared" si="58"/>
        <v>0</v>
      </c>
      <c r="AL84" s="11">
        <f t="shared" si="58"/>
        <v>0</v>
      </c>
      <c r="AM84" s="11">
        <v>0</v>
      </c>
      <c r="AO84" s="16">
        <f>SUM(I84:AN84)</f>
        <v>0</v>
      </c>
      <c r="AP84" s="16">
        <f t="shared" ref="AP84:AP98" si="59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8"/>
        <v>0</v>
      </c>
      <c r="AJ85" s="11">
        <f t="shared" si="58"/>
        <v>0</v>
      </c>
      <c r="AK85" s="11">
        <f t="shared" si="58"/>
        <v>0</v>
      </c>
      <c r="AL85" s="11">
        <f t="shared" si="58"/>
        <v>0</v>
      </c>
      <c r="AM85" s="11">
        <v>0</v>
      </c>
      <c r="AO85" s="16">
        <f>SUM(I85:AN85)</f>
        <v>0</v>
      </c>
      <c r="AP85" s="16">
        <f t="shared" si="59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0">AI86</f>
        <v>0</v>
      </c>
      <c r="AK86" s="11">
        <f t="shared" si="60"/>
        <v>0</v>
      </c>
      <c r="AL86" s="11">
        <f t="shared" si="60"/>
        <v>0</v>
      </c>
      <c r="AM86" s="11">
        <v>0</v>
      </c>
      <c r="AO86" s="16">
        <f>SUM(I86:AL86)</f>
        <v>0</v>
      </c>
      <c r="AP86" s="16">
        <f t="shared" si="59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1">AH87</f>
        <v>0</v>
      </c>
      <c r="AJ87" s="11">
        <f t="shared" si="60"/>
        <v>0</v>
      </c>
      <c r="AK87" s="11">
        <f t="shared" si="60"/>
        <v>0</v>
      </c>
      <c r="AL87" s="11">
        <f t="shared" si="60"/>
        <v>0</v>
      </c>
      <c r="AM87" s="11">
        <f>AL87</f>
        <v>0</v>
      </c>
      <c r="AO87" s="16">
        <f t="shared" ref="AO87:AO117" si="62">SUM(I87:AN87)</f>
        <v>0</v>
      </c>
      <c r="AP87" s="16">
        <f t="shared" si="59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1"/>
        <v>0</v>
      </c>
      <c r="AJ88" s="11">
        <f t="shared" si="60"/>
        <v>0</v>
      </c>
      <c r="AK88" s="11">
        <f t="shared" si="60"/>
        <v>0</v>
      </c>
      <c r="AL88" s="11">
        <f t="shared" si="60"/>
        <v>0</v>
      </c>
      <c r="AM88" s="11">
        <v>0</v>
      </c>
      <c r="AO88" s="16">
        <f t="shared" si="62"/>
        <v>0</v>
      </c>
      <c r="AP88" s="16">
        <f t="shared" si="59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1"/>
        <v>0</v>
      </c>
      <c r="AJ89" s="11">
        <f t="shared" si="60"/>
        <v>0</v>
      </c>
      <c r="AK89" s="11">
        <f t="shared" si="60"/>
        <v>0</v>
      </c>
      <c r="AL89" s="11">
        <f t="shared" si="60"/>
        <v>0</v>
      </c>
      <c r="AM89" s="11">
        <f>AL89</f>
        <v>0</v>
      </c>
      <c r="AO89" s="16">
        <f t="shared" si="62"/>
        <v>0</v>
      </c>
      <c r="AP89" s="16">
        <f t="shared" si="59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1"/>
        <v>0</v>
      </c>
      <c r="AJ90" s="11">
        <f t="shared" si="60"/>
        <v>0</v>
      </c>
      <c r="AK90" s="11">
        <f t="shared" si="60"/>
        <v>0</v>
      </c>
      <c r="AL90" s="11">
        <f t="shared" si="60"/>
        <v>0</v>
      </c>
      <c r="AM90" s="11">
        <f>AL90</f>
        <v>0</v>
      </c>
      <c r="AO90" s="16">
        <f t="shared" si="62"/>
        <v>0</v>
      </c>
      <c r="AP90" s="16">
        <f t="shared" si="59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1"/>
        <v>0</v>
      </c>
      <c r="AJ91" s="11">
        <f t="shared" si="60"/>
        <v>0</v>
      </c>
      <c r="AK91" s="11">
        <f t="shared" si="60"/>
        <v>0</v>
      </c>
      <c r="AL91" s="11">
        <f t="shared" si="60"/>
        <v>0</v>
      </c>
      <c r="AM91" s="11">
        <v>0</v>
      </c>
      <c r="AO91" s="16">
        <f t="shared" si="62"/>
        <v>0</v>
      </c>
      <c r="AP91" s="16">
        <f t="shared" si="59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1"/>
        <v>0</v>
      </c>
      <c r="AJ92" s="11">
        <f t="shared" si="60"/>
        <v>0</v>
      </c>
      <c r="AK92" s="11">
        <f t="shared" si="60"/>
        <v>0</v>
      </c>
      <c r="AL92" s="11">
        <f t="shared" si="60"/>
        <v>0</v>
      </c>
      <c r="AM92" s="11">
        <f t="shared" ref="AM92:AM98" si="63">AL92</f>
        <v>0</v>
      </c>
      <c r="AO92" s="16">
        <f t="shared" si="62"/>
        <v>0</v>
      </c>
      <c r="AP92" s="16">
        <f t="shared" si="59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1"/>
        <v>0</v>
      </c>
      <c r="AJ93" s="11">
        <f t="shared" si="60"/>
        <v>0</v>
      </c>
      <c r="AK93" s="11">
        <f t="shared" si="60"/>
        <v>0</v>
      </c>
      <c r="AL93" s="11">
        <f t="shared" si="60"/>
        <v>0</v>
      </c>
      <c r="AM93" s="11">
        <f t="shared" si="63"/>
        <v>0</v>
      </c>
      <c r="AO93" s="16">
        <f t="shared" si="62"/>
        <v>0</v>
      </c>
      <c r="AP93" s="16">
        <f t="shared" si="59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1"/>
        <v>0</v>
      </c>
      <c r="AJ94" s="11">
        <f t="shared" si="60"/>
        <v>0</v>
      </c>
      <c r="AK94" s="11">
        <f t="shared" si="60"/>
        <v>0</v>
      </c>
      <c r="AL94" s="11">
        <f t="shared" si="60"/>
        <v>0</v>
      </c>
      <c r="AM94" s="11">
        <f t="shared" si="63"/>
        <v>0</v>
      </c>
      <c r="AO94" s="16">
        <f t="shared" si="62"/>
        <v>0</v>
      </c>
      <c r="AP94" s="16">
        <f t="shared" si="59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1"/>
        <v>0</v>
      </c>
      <c r="AJ95" s="11">
        <f t="shared" si="60"/>
        <v>0</v>
      </c>
      <c r="AK95" s="11">
        <f t="shared" si="60"/>
        <v>0</v>
      </c>
      <c r="AL95" s="11">
        <f t="shared" si="60"/>
        <v>0</v>
      </c>
      <c r="AM95" s="11">
        <f t="shared" si="63"/>
        <v>0</v>
      </c>
      <c r="AO95" s="16">
        <f t="shared" si="62"/>
        <v>0</v>
      </c>
      <c r="AP95" s="16">
        <f t="shared" si="59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1"/>
        <v>0</v>
      </c>
      <c r="AJ96" s="11">
        <f t="shared" si="60"/>
        <v>0</v>
      </c>
      <c r="AK96" s="11">
        <f t="shared" si="60"/>
        <v>0</v>
      </c>
      <c r="AL96" s="11">
        <f t="shared" si="60"/>
        <v>0</v>
      </c>
      <c r="AM96" s="11">
        <f t="shared" si="63"/>
        <v>0</v>
      </c>
      <c r="AO96" s="16">
        <f t="shared" si="62"/>
        <v>0</v>
      </c>
      <c r="AP96" s="16">
        <f t="shared" si="59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1"/>
        <v>0</v>
      </c>
      <c r="AJ97" s="11">
        <f t="shared" si="60"/>
        <v>0</v>
      </c>
      <c r="AK97" s="11">
        <f t="shared" si="60"/>
        <v>0</v>
      </c>
      <c r="AL97" s="11">
        <f t="shared" si="60"/>
        <v>0</v>
      </c>
      <c r="AM97" s="11">
        <f t="shared" si="63"/>
        <v>0</v>
      </c>
      <c r="AO97" s="64">
        <f t="shared" si="62"/>
        <v>0</v>
      </c>
      <c r="AP97" s="64">
        <f t="shared" si="59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1"/>
        <v>0</v>
      </c>
      <c r="AJ98" s="59">
        <f t="shared" si="60"/>
        <v>0</v>
      </c>
      <c r="AK98" s="59">
        <f t="shared" si="60"/>
        <v>0</v>
      </c>
      <c r="AL98" s="59">
        <f t="shared" si="60"/>
        <v>0</v>
      </c>
      <c r="AM98" s="59">
        <f t="shared" si="63"/>
        <v>0</v>
      </c>
      <c r="AO98" s="60">
        <f t="shared" si="62"/>
        <v>0</v>
      </c>
      <c r="AP98" s="60">
        <f t="shared" si="59"/>
        <v>0</v>
      </c>
      <c r="AR98" s="17"/>
    </row>
    <row r="99" spans="2:44" x14ac:dyDescent="0.2">
      <c r="I99" s="58">
        <f t="shared" ref="I99:AM99" si="64">SUM(I84:I98)</f>
        <v>0</v>
      </c>
      <c r="J99" s="58">
        <f t="shared" si="64"/>
        <v>0</v>
      </c>
      <c r="K99" s="58">
        <f t="shared" si="64"/>
        <v>0</v>
      </c>
      <c r="L99" s="58">
        <f t="shared" si="64"/>
        <v>0</v>
      </c>
      <c r="M99" s="58">
        <f t="shared" si="64"/>
        <v>0</v>
      </c>
      <c r="N99" s="58">
        <f t="shared" si="64"/>
        <v>0</v>
      </c>
      <c r="O99" s="58">
        <f t="shared" si="64"/>
        <v>0</v>
      </c>
      <c r="P99" s="58">
        <f t="shared" si="64"/>
        <v>0</v>
      </c>
      <c r="Q99" s="58">
        <f t="shared" si="64"/>
        <v>0</v>
      </c>
      <c r="R99" s="58">
        <f t="shared" si="64"/>
        <v>0</v>
      </c>
      <c r="S99" s="58">
        <f t="shared" si="64"/>
        <v>0</v>
      </c>
      <c r="T99" s="58">
        <f t="shared" si="64"/>
        <v>0</v>
      </c>
      <c r="U99" s="58">
        <f t="shared" si="64"/>
        <v>0</v>
      </c>
      <c r="V99" s="58">
        <f t="shared" si="64"/>
        <v>0</v>
      </c>
      <c r="W99" s="58">
        <f t="shared" si="64"/>
        <v>0</v>
      </c>
      <c r="X99" s="58">
        <f t="shared" si="64"/>
        <v>0</v>
      </c>
      <c r="Y99" s="58">
        <f t="shared" si="64"/>
        <v>0</v>
      </c>
      <c r="Z99" s="58">
        <f t="shared" si="64"/>
        <v>0</v>
      </c>
      <c r="AA99" s="58">
        <f t="shared" si="64"/>
        <v>0</v>
      </c>
      <c r="AB99" s="58">
        <f t="shared" si="64"/>
        <v>0</v>
      </c>
      <c r="AC99" s="58">
        <f t="shared" si="64"/>
        <v>0</v>
      </c>
      <c r="AD99" s="58">
        <f t="shared" si="64"/>
        <v>0</v>
      </c>
      <c r="AE99" s="58">
        <f t="shared" si="64"/>
        <v>0</v>
      </c>
      <c r="AF99" s="58">
        <f t="shared" si="64"/>
        <v>0</v>
      </c>
      <c r="AG99" s="58">
        <f t="shared" si="64"/>
        <v>0</v>
      </c>
      <c r="AH99" s="58">
        <f t="shared" si="64"/>
        <v>0</v>
      </c>
      <c r="AI99" s="58">
        <f t="shared" si="64"/>
        <v>0</v>
      </c>
      <c r="AJ99" s="58">
        <f t="shared" si="64"/>
        <v>0</v>
      </c>
      <c r="AK99" s="58">
        <f t="shared" si="64"/>
        <v>0</v>
      </c>
      <c r="AL99" s="58">
        <f t="shared" si="64"/>
        <v>0</v>
      </c>
      <c r="AM99" s="58">
        <f t="shared" si="64"/>
        <v>0</v>
      </c>
      <c r="AO99" s="16">
        <f t="shared" si="62"/>
        <v>0</v>
      </c>
      <c r="AP99" s="20">
        <f>SUM(AP84:AP98)</f>
        <v>0</v>
      </c>
    </row>
    <row r="100" spans="2:44" x14ac:dyDescent="0.2">
      <c r="AO100" s="16">
        <f t="shared" si="62"/>
        <v>0</v>
      </c>
    </row>
    <row r="101" spans="2:44" hidden="1" x14ac:dyDescent="0.2">
      <c r="B101" s="61" t="s">
        <v>95</v>
      </c>
      <c r="AO101" s="16">
        <f t="shared" si="62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2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2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2"/>
        <v>0</v>
      </c>
    </row>
    <row r="105" spans="2:44" hidden="1" x14ac:dyDescent="0.2">
      <c r="B105" s="61" t="s">
        <v>95</v>
      </c>
      <c r="AO105" s="16">
        <f t="shared" si="62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2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2"/>
        <v>0</v>
      </c>
    </row>
    <row r="108" spans="2:44" hidden="1" x14ac:dyDescent="0.2">
      <c r="C108" s="1" t="s">
        <v>193</v>
      </c>
      <c r="AO108" s="16">
        <f t="shared" si="62"/>
        <v>0</v>
      </c>
    </row>
    <row r="109" spans="2:44" hidden="1" x14ac:dyDescent="0.2">
      <c r="C109" s="1" t="s">
        <v>194</v>
      </c>
      <c r="AO109" s="16">
        <f t="shared" si="62"/>
        <v>0</v>
      </c>
    </row>
    <row r="110" spans="2:44" hidden="1" x14ac:dyDescent="0.2">
      <c r="C110" s="1" t="s">
        <v>195</v>
      </c>
      <c r="AO110" s="16">
        <f t="shared" si="62"/>
        <v>0</v>
      </c>
    </row>
    <row r="111" spans="2:44" hidden="1" x14ac:dyDescent="0.2">
      <c r="B111" s="61" t="s">
        <v>95</v>
      </c>
      <c r="AO111" s="16">
        <f t="shared" si="62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2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2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2"/>
        <v>0</v>
      </c>
    </row>
    <row r="115" spans="2:42" hidden="1" x14ac:dyDescent="0.2">
      <c r="B115" s="61" t="s">
        <v>95</v>
      </c>
      <c r="AO115" s="16">
        <f t="shared" si="62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2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2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452000</v>
      </c>
      <c r="AP120" s="71">
        <f>AP17</f>
        <v>1140396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2319962.5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1169730</v>
      </c>
      <c r="AP124" s="71">
        <f>AP69</f>
        <v>116973.00000000001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1214730</v>
      </c>
      <c r="AP128" s="71">
        <f>AP81+AP49</f>
        <v>3577331.5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1227000</v>
      </c>
      <c r="AP129" s="71">
        <f>AO129*G81</f>
        <v>49080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3626411.5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12270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2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2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2" hidden="1" thickBot="1" x14ac:dyDescent="0.25">
      <c r="AM148" s="1">
        <v>0</v>
      </c>
    </row>
    <row r="149" spans="3:41" ht="12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hidden="1" thickBot="1" x14ac:dyDescent="0.25">
      <c r="AA160" s="17"/>
    </row>
    <row r="161" spans="3:41" ht="12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6">L150*L138</f>
        <v>0</v>
      </c>
      <c r="M162" s="72">
        <f t="shared" si="66"/>
        <v>0</v>
      </c>
      <c r="N162" s="72">
        <f t="shared" si="66"/>
        <v>0</v>
      </c>
      <c r="O162" s="72">
        <f t="shared" si="66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6"/>
        <v>0</v>
      </c>
      <c r="M163" s="72">
        <f t="shared" si="66"/>
        <v>0</v>
      </c>
      <c r="N163" s="72">
        <f t="shared" si="66"/>
        <v>0</v>
      </c>
      <c r="O163" s="72">
        <f t="shared" si="66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7">M142*M154</f>
        <v>0</v>
      </c>
      <c r="N166" s="72">
        <f t="shared" si="67"/>
        <v>0</v>
      </c>
      <c r="O166" s="72">
        <f t="shared" si="67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8">AL142*AL154</f>
        <v>0</v>
      </c>
      <c r="AM166" s="72">
        <f t="shared" si="68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7"/>
        <v>0</v>
      </c>
      <c r="N167" s="72">
        <f t="shared" si="67"/>
        <v>0</v>
      </c>
      <c r="O167" s="72">
        <f t="shared" si="67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8"/>
        <v>0</v>
      </c>
      <c r="AM167" s="72">
        <f t="shared" si="68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7"/>
        <v>0</v>
      </c>
      <c r="N168" s="72">
        <f t="shared" si="67"/>
        <v>0</v>
      </c>
      <c r="O168" s="72">
        <f t="shared" si="67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8"/>
        <v>0</v>
      </c>
      <c r="AM168" s="72">
        <f t="shared" si="68"/>
        <v>0</v>
      </c>
      <c r="AO168" s="126">
        <f>SUM(I168:AM168)</f>
        <v>0</v>
      </c>
    </row>
    <row r="169" spans="3:41" ht="12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69">SUM(I161:I170)</f>
        <v>0</v>
      </c>
      <c r="J171" s="58">
        <f t="shared" si="69"/>
        <v>0</v>
      </c>
      <c r="K171" s="58">
        <f t="shared" si="69"/>
        <v>0</v>
      </c>
      <c r="L171" s="58">
        <f t="shared" si="69"/>
        <v>0</v>
      </c>
      <c r="M171" s="58">
        <f t="shared" si="69"/>
        <v>0</v>
      </c>
      <c r="N171" s="58">
        <f t="shared" si="69"/>
        <v>0</v>
      </c>
      <c r="O171" s="58">
        <f t="shared" si="69"/>
        <v>0</v>
      </c>
      <c r="P171" s="58">
        <f t="shared" si="69"/>
        <v>0</v>
      </c>
      <c r="Q171" s="58">
        <f t="shared" si="69"/>
        <v>0</v>
      </c>
      <c r="R171" s="58">
        <f t="shared" si="69"/>
        <v>0</v>
      </c>
      <c r="S171" s="58">
        <f t="shared" si="69"/>
        <v>0</v>
      </c>
      <c r="T171" s="58">
        <f t="shared" si="69"/>
        <v>0</v>
      </c>
      <c r="U171" s="58">
        <f t="shared" si="69"/>
        <v>0</v>
      </c>
      <c r="V171" s="58">
        <f t="shared" si="69"/>
        <v>0</v>
      </c>
      <c r="W171" s="58">
        <f t="shared" si="69"/>
        <v>0</v>
      </c>
      <c r="X171" s="58">
        <f t="shared" si="69"/>
        <v>0</v>
      </c>
      <c r="Y171" s="58">
        <f t="shared" si="69"/>
        <v>0</v>
      </c>
      <c r="Z171" s="58">
        <f t="shared" si="69"/>
        <v>0</v>
      </c>
      <c r="AA171" s="58">
        <f t="shared" si="69"/>
        <v>0</v>
      </c>
      <c r="AB171" s="58">
        <f t="shared" si="69"/>
        <v>0</v>
      </c>
      <c r="AC171" s="58">
        <f t="shared" si="69"/>
        <v>0</v>
      </c>
      <c r="AD171" s="58">
        <f t="shared" si="69"/>
        <v>0</v>
      </c>
      <c r="AE171" s="58">
        <f t="shared" si="69"/>
        <v>0</v>
      </c>
      <c r="AF171" s="58">
        <f t="shared" si="69"/>
        <v>0</v>
      </c>
      <c r="AG171" s="58">
        <f t="shared" si="69"/>
        <v>0</v>
      </c>
      <c r="AH171" s="58">
        <f t="shared" si="69"/>
        <v>0</v>
      </c>
      <c r="AI171" s="58">
        <f t="shared" si="69"/>
        <v>0</v>
      </c>
      <c r="AJ171" s="58">
        <f t="shared" si="69"/>
        <v>0</v>
      </c>
      <c r="AK171" s="58">
        <f t="shared" si="69"/>
        <v>0</v>
      </c>
      <c r="AL171" s="58">
        <f t="shared" si="69"/>
        <v>0</v>
      </c>
      <c r="AM171" s="11">
        <f t="shared" si="69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abSelected="1" topLeftCell="A4" zoomScale="90" workbookViewId="0">
      <pane xSplit="8" ySplit="4" topLeftCell="I11" activePane="bottomRight" state="frozen"/>
      <selection activeCell="A4" sqref="A4"/>
      <selection pane="topRight" activeCell="I4" sqref="I4"/>
      <selection pane="bottomLeft" activeCell="A8" sqref="A8"/>
      <selection pane="bottomRight" activeCell="AP26" sqref="AP26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6" width="7.7109375" style="1" customWidth="1"/>
    <col min="37" max="37" width="7.7109375" style="1" hidden="1" customWidth="1"/>
    <col min="38" max="38" width="9" style="1" hidden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211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1.1000000000000001</v>
      </c>
      <c r="J7" s="65">
        <f t="shared" ref="J7:AM7" si="0">I7+1</f>
        <v>2.1</v>
      </c>
      <c r="K7" s="65">
        <f t="shared" si="0"/>
        <v>3.1</v>
      </c>
      <c r="L7" s="65">
        <f t="shared" si="0"/>
        <v>4.0999999999999996</v>
      </c>
      <c r="M7" s="65">
        <f t="shared" si="0"/>
        <v>5.0999999999999996</v>
      </c>
      <c r="N7" s="65">
        <f t="shared" si="0"/>
        <v>6.1</v>
      </c>
      <c r="O7" s="65">
        <f t="shared" si="0"/>
        <v>7.1</v>
      </c>
      <c r="P7" s="65">
        <f t="shared" si="0"/>
        <v>8.1</v>
      </c>
      <c r="Q7" s="65">
        <f t="shared" si="0"/>
        <v>9.1</v>
      </c>
      <c r="R7" s="65">
        <f t="shared" si="0"/>
        <v>10.1</v>
      </c>
      <c r="S7" s="65">
        <f t="shared" si="0"/>
        <v>11.1</v>
      </c>
      <c r="T7" s="65">
        <f t="shared" si="0"/>
        <v>12.1</v>
      </c>
      <c r="U7" s="65">
        <f t="shared" si="0"/>
        <v>13.1</v>
      </c>
      <c r="V7" s="65">
        <f t="shared" si="0"/>
        <v>14.1</v>
      </c>
      <c r="W7" s="65">
        <f t="shared" si="0"/>
        <v>15.1</v>
      </c>
      <c r="X7" s="65">
        <f t="shared" si="0"/>
        <v>16.100000000000001</v>
      </c>
      <c r="Y7" s="65">
        <f t="shared" si="0"/>
        <v>17.100000000000001</v>
      </c>
      <c r="Z7" s="65">
        <f t="shared" si="0"/>
        <v>18.100000000000001</v>
      </c>
      <c r="AA7" s="65">
        <f t="shared" si="0"/>
        <v>19.100000000000001</v>
      </c>
      <c r="AB7" s="65">
        <f t="shared" si="0"/>
        <v>20.100000000000001</v>
      </c>
      <c r="AC7" s="65">
        <f t="shared" si="0"/>
        <v>21.1</v>
      </c>
      <c r="AD7" s="65">
        <f t="shared" si="0"/>
        <v>22.1</v>
      </c>
      <c r="AE7" s="65">
        <f t="shared" si="0"/>
        <v>23.1</v>
      </c>
      <c r="AF7" s="65">
        <f t="shared" si="0"/>
        <v>24.1</v>
      </c>
      <c r="AG7" s="65">
        <f t="shared" si="0"/>
        <v>25.1</v>
      </c>
      <c r="AH7" s="65">
        <f t="shared" si="0"/>
        <v>26.1</v>
      </c>
      <c r="AI7" s="65">
        <f t="shared" si="0"/>
        <v>27.1</v>
      </c>
      <c r="AJ7" s="65">
        <f t="shared" si="0"/>
        <v>28.1</v>
      </c>
      <c r="AK7" s="65">
        <f t="shared" si="0"/>
        <v>29.1</v>
      </c>
      <c r="AL7" s="65">
        <f t="shared" si="0"/>
        <v>30.1</v>
      </c>
      <c r="AM7" s="65">
        <f t="shared" si="0"/>
        <v>31.1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2.5230000000000001</v>
      </c>
      <c r="I11" s="11">
        <v>10000</v>
      </c>
      <c r="J11" s="11">
        <f t="shared" ref="J11:Z11" si="4">I11</f>
        <v>10000</v>
      </c>
      <c r="K11" s="11">
        <f t="shared" si="4"/>
        <v>10000</v>
      </c>
      <c r="L11" s="11">
        <f t="shared" si="4"/>
        <v>10000</v>
      </c>
      <c r="M11" s="11">
        <f t="shared" si="4"/>
        <v>10000</v>
      </c>
      <c r="N11" s="11">
        <f t="shared" si="4"/>
        <v>10000</v>
      </c>
      <c r="O11" s="11">
        <f t="shared" si="4"/>
        <v>10000</v>
      </c>
      <c r="P11" s="11">
        <f t="shared" si="4"/>
        <v>10000</v>
      </c>
      <c r="Q11" s="11">
        <f t="shared" si="4"/>
        <v>10000</v>
      </c>
      <c r="R11" s="11">
        <f t="shared" si="4"/>
        <v>10000</v>
      </c>
      <c r="S11" s="11">
        <f t="shared" si="4"/>
        <v>10000</v>
      </c>
      <c r="T11" s="11">
        <f t="shared" si="4"/>
        <v>10000</v>
      </c>
      <c r="U11" s="11">
        <f t="shared" si="4"/>
        <v>10000</v>
      </c>
      <c r="V11" s="11">
        <f t="shared" si="4"/>
        <v>10000</v>
      </c>
      <c r="W11" s="11">
        <f t="shared" si="4"/>
        <v>10000</v>
      </c>
      <c r="X11" s="11">
        <f t="shared" si="4"/>
        <v>10000</v>
      </c>
      <c r="Y11" s="11">
        <f t="shared" si="4"/>
        <v>10000</v>
      </c>
      <c r="Z11" s="11">
        <f t="shared" si="4"/>
        <v>10000</v>
      </c>
      <c r="AA11" s="11">
        <v>10000</v>
      </c>
      <c r="AB11" s="11">
        <f t="shared" ref="AB11:AJ11" si="5">AA11</f>
        <v>10000</v>
      </c>
      <c r="AC11" s="11">
        <f t="shared" si="5"/>
        <v>10000</v>
      </c>
      <c r="AD11" s="11">
        <f t="shared" si="5"/>
        <v>10000</v>
      </c>
      <c r="AE11" s="11">
        <f t="shared" si="5"/>
        <v>10000</v>
      </c>
      <c r="AF11" s="11">
        <f t="shared" si="5"/>
        <v>10000</v>
      </c>
      <c r="AG11" s="11">
        <f t="shared" si="5"/>
        <v>10000</v>
      </c>
      <c r="AH11" s="11">
        <f t="shared" si="5"/>
        <v>10000</v>
      </c>
      <c r="AI11" s="11">
        <f t="shared" si="5"/>
        <v>10000</v>
      </c>
      <c r="AJ11" s="11">
        <f t="shared" si="5"/>
        <v>10000</v>
      </c>
      <c r="AK11" s="11">
        <v>0</v>
      </c>
      <c r="AL11" s="11">
        <v>0</v>
      </c>
      <c r="AM11" s="11">
        <v>0</v>
      </c>
      <c r="AO11" s="16">
        <f t="shared" si="2"/>
        <v>280000</v>
      </c>
      <c r="AP11" s="16">
        <f t="shared" si="3"/>
        <v>706440</v>
      </c>
    </row>
    <row r="12" spans="1:75" x14ac:dyDescent="0.2">
      <c r="C12" s="1" t="s">
        <v>197</v>
      </c>
      <c r="D12" s="1" t="s">
        <v>198</v>
      </c>
      <c r="E12" s="1">
        <v>2.5230000000000001</v>
      </c>
      <c r="I12" s="11">
        <v>0</v>
      </c>
      <c r="J12" s="11">
        <f t="shared" ref="J12:U12" si="6">I12</f>
        <v>0</v>
      </c>
      <c r="K12" s="11">
        <f t="shared" si="6"/>
        <v>0</v>
      </c>
      <c r="L12" s="11">
        <f t="shared" si="6"/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2.5230000000000001</v>
      </c>
      <c r="I13" s="11">
        <v>10000</v>
      </c>
      <c r="J13" s="11">
        <f t="shared" ref="J13:U13" si="9">I13</f>
        <v>10000</v>
      </c>
      <c r="K13" s="11">
        <f t="shared" si="9"/>
        <v>10000</v>
      </c>
      <c r="L13" s="11">
        <f t="shared" si="9"/>
        <v>10000</v>
      </c>
      <c r="M13" s="11">
        <f t="shared" si="9"/>
        <v>10000</v>
      </c>
      <c r="N13" s="11">
        <f t="shared" si="9"/>
        <v>10000</v>
      </c>
      <c r="O13" s="11">
        <f t="shared" si="9"/>
        <v>10000</v>
      </c>
      <c r="P13" s="11">
        <f t="shared" si="9"/>
        <v>10000</v>
      </c>
      <c r="Q13" s="11">
        <f t="shared" si="9"/>
        <v>10000</v>
      </c>
      <c r="R13" s="11">
        <f t="shared" si="9"/>
        <v>10000</v>
      </c>
      <c r="S13" s="11">
        <f t="shared" si="9"/>
        <v>10000</v>
      </c>
      <c r="T13" s="11">
        <f t="shared" si="9"/>
        <v>10000</v>
      </c>
      <c r="U13" s="11">
        <f t="shared" si="9"/>
        <v>10000</v>
      </c>
      <c r="V13" s="11">
        <f>U13</f>
        <v>10000</v>
      </c>
      <c r="W13" s="11">
        <f>V13</f>
        <v>10000</v>
      </c>
      <c r="X13" s="11">
        <f>W13</f>
        <v>10000</v>
      </c>
      <c r="Y13" s="11">
        <f>X13</f>
        <v>10000</v>
      </c>
      <c r="Z13" s="11">
        <f t="shared" si="7"/>
        <v>10000</v>
      </c>
      <c r="AA13" s="11">
        <f t="shared" si="7"/>
        <v>10000</v>
      </c>
      <c r="AB13" s="11">
        <f t="shared" si="7"/>
        <v>10000</v>
      </c>
      <c r="AC13" s="11">
        <f>AB13</f>
        <v>10000</v>
      </c>
      <c r="AD13" s="11">
        <f t="shared" ref="AD13:AJ13" si="10">AC13</f>
        <v>10000</v>
      </c>
      <c r="AE13" s="11">
        <f t="shared" si="10"/>
        <v>10000</v>
      </c>
      <c r="AF13" s="11">
        <f t="shared" si="10"/>
        <v>10000</v>
      </c>
      <c r="AG13" s="11">
        <f t="shared" si="10"/>
        <v>10000</v>
      </c>
      <c r="AH13" s="11">
        <f t="shared" si="10"/>
        <v>10000</v>
      </c>
      <c r="AI13" s="11">
        <f t="shared" si="10"/>
        <v>10000</v>
      </c>
      <c r="AJ13" s="11">
        <f t="shared" si="10"/>
        <v>10000</v>
      </c>
      <c r="AK13" s="11">
        <v>0</v>
      </c>
      <c r="AL13" s="11">
        <v>0</v>
      </c>
      <c r="AM13" s="11">
        <v>0</v>
      </c>
      <c r="AO13" s="16">
        <f t="shared" si="2"/>
        <v>280000</v>
      </c>
      <c r="AP13" s="16">
        <f t="shared" si="3"/>
        <v>706440</v>
      </c>
    </row>
    <row r="14" spans="1:75" x14ac:dyDescent="0.2">
      <c r="C14" s="1" t="s">
        <v>37</v>
      </c>
      <c r="D14" s="1" t="s">
        <v>169</v>
      </c>
      <c r="E14" s="1">
        <v>2.5230000000000001</v>
      </c>
      <c r="I14" s="11">
        <v>0</v>
      </c>
      <c r="J14" s="11">
        <f>I14</f>
        <v>0</v>
      </c>
      <c r="K14" s="11">
        <f>J14</f>
        <v>0</v>
      </c>
      <c r="L14" s="11">
        <f>K14</f>
        <v>0</v>
      </c>
      <c r="M14" s="11">
        <f>L14</f>
        <v>0</v>
      </c>
      <c r="N14" s="11">
        <f>M14</f>
        <v>0</v>
      </c>
      <c r="O14" s="11">
        <v>0</v>
      </c>
      <c r="P14" s="11">
        <v>0</v>
      </c>
      <c r="Q14" s="11">
        <f t="shared" ref="Q14:U16" si="11">P14</f>
        <v>0</v>
      </c>
      <c r="R14" s="11">
        <f t="shared" si="11"/>
        <v>0</v>
      </c>
      <c r="S14" s="11">
        <f t="shared" si="11"/>
        <v>0</v>
      </c>
      <c r="T14" s="11">
        <f t="shared" si="11"/>
        <v>0</v>
      </c>
      <c r="U14" s="11">
        <f t="shared" si="11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2">Y14</f>
        <v>0</v>
      </c>
      <c r="AA14" s="11">
        <f t="shared" si="12"/>
        <v>0</v>
      </c>
      <c r="AB14" s="11">
        <v>0</v>
      </c>
      <c r="AC14" s="11">
        <f>AB14</f>
        <v>0</v>
      </c>
      <c r="AD14" s="11">
        <f t="shared" ref="AD14:AL14" si="13">AC14</f>
        <v>0</v>
      </c>
      <c r="AE14" s="11">
        <f t="shared" si="13"/>
        <v>0</v>
      </c>
      <c r="AF14" s="11">
        <f t="shared" si="13"/>
        <v>0</v>
      </c>
      <c r="AG14" s="11">
        <f t="shared" si="13"/>
        <v>0</v>
      </c>
      <c r="AH14" s="11">
        <f t="shared" si="13"/>
        <v>0</v>
      </c>
      <c r="AI14" s="11">
        <f t="shared" si="13"/>
        <v>0</v>
      </c>
      <c r="AJ14" s="11">
        <f t="shared" si="13"/>
        <v>0</v>
      </c>
      <c r="AK14" s="11">
        <f t="shared" si="13"/>
        <v>0</v>
      </c>
      <c r="AL14" s="11">
        <f t="shared" si="13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>K15</f>
        <v>0</v>
      </c>
      <c r="M15" s="11">
        <f>L15</f>
        <v>0</v>
      </c>
      <c r="N15" s="11">
        <f>M15</f>
        <v>0</v>
      </c>
      <c r="O15" s="11">
        <v>0</v>
      </c>
      <c r="P15" s="11">
        <f>O15</f>
        <v>0</v>
      </c>
      <c r="Q15" s="11">
        <f t="shared" si="11"/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2"/>
        <v>0</v>
      </c>
      <c r="AA15" s="11">
        <f t="shared" si="12"/>
        <v>0</v>
      </c>
      <c r="AB15" s="11">
        <f>AA15</f>
        <v>0</v>
      </c>
      <c r="AC15" s="11">
        <f>AB15</f>
        <v>0</v>
      </c>
      <c r="AD15" s="11">
        <f t="shared" ref="AD15:AI16" si="14">AC15</f>
        <v>0</v>
      </c>
      <c r="AE15" s="11">
        <f t="shared" si="14"/>
        <v>0</v>
      </c>
      <c r="AF15" s="11">
        <f t="shared" si="14"/>
        <v>0</v>
      </c>
      <c r="AG15" s="11">
        <f t="shared" si="14"/>
        <v>0</v>
      </c>
      <c r="AH15" s="11">
        <f t="shared" si="14"/>
        <v>0</v>
      </c>
      <c r="AI15" s="11">
        <f t="shared" si="14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1"/>
        <v>0</v>
      </c>
      <c r="R16" s="59">
        <f t="shared" si="11"/>
        <v>0</v>
      </c>
      <c r="S16" s="59">
        <f t="shared" si="11"/>
        <v>0</v>
      </c>
      <c r="T16" s="59">
        <f t="shared" si="11"/>
        <v>0</v>
      </c>
      <c r="U16" s="59">
        <f t="shared" si="11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2"/>
        <v>0</v>
      </c>
      <c r="AA16" s="59">
        <f t="shared" si="12"/>
        <v>0</v>
      </c>
      <c r="AB16" s="59">
        <f>AA16</f>
        <v>0</v>
      </c>
      <c r="AC16" s="59">
        <f>AB16</f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20000</v>
      </c>
      <c r="W17" s="58">
        <f t="shared" si="15"/>
        <v>20000</v>
      </c>
      <c r="X17" s="58">
        <f t="shared" si="15"/>
        <v>20000</v>
      </c>
      <c r="Y17" s="58">
        <f t="shared" si="15"/>
        <v>20000</v>
      </c>
      <c r="Z17" s="58">
        <f t="shared" si="15"/>
        <v>20000</v>
      </c>
      <c r="AA17" s="58">
        <f t="shared" si="15"/>
        <v>20000</v>
      </c>
      <c r="AB17" s="58">
        <f t="shared" si="15"/>
        <v>20000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0</v>
      </c>
      <c r="AL17" s="58">
        <f t="shared" si="15"/>
        <v>0</v>
      </c>
      <c r="AM17" s="58">
        <f t="shared" si="15"/>
        <v>0</v>
      </c>
      <c r="AO17" s="20">
        <f>SUM(AO10:AO16)</f>
        <v>560000</v>
      </c>
      <c r="AP17" s="20">
        <f>SUM(AP10:AP16)</f>
        <v>1412880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212</v>
      </c>
      <c r="D20" s="1" t="s">
        <v>213</v>
      </c>
      <c r="E20" s="1">
        <v>2.5499999999999998</v>
      </c>
      <c r="F20" s="57">
        <v>0.48</v>
      </c>
      <c r="G20" s="1">
        <v>-3.6499999999999998E-2</v>
      </c>
      <c r="I20" s="11">
        <v>7000</v>
      </c>
      <c r="J20" s="16">
        <f t="shared" ref="J20:Q23" si="16">I20</f>
        <v>7000</v>
      </c>
      <c r="K20" s="16">
        <f t="shared" si="16"/>
        <v>7000</v>
      </c>
      <c r="L20" s="16">
        <f t="shared" si="16"/>
        <v>7000</v>
      </c>
      <c r="M20" s="16">
        <f t="shared" si="16"/>
        <v>7000</v>
      </c>
      <c r="N20" s="16">
        <f t="shared" si="16"/>
        <v>7000</v>
      </c>
      <c r="O20" s="16">
        <f t="shared" si="16"/>
        <v>7000</v>
      </c>
      <c r="P20" s="16">
        <f t="shared" si="16"/>
        <v>7000</v>
      </c>
      <c r="Q20" s="16">
        <f t="shared" si="16"/>
        <v>7000</v>
      </c>
      <c r="R20" s="16">
        <v>7000</v>
      </c>
      <c r="S20" s="16">
        <f t="shared" ref="S20:U23" si="17">R20</f>
        <v>7000</v>
      </c>
      <c r="T20" s="16">
        <f t="shared" si="17"/>
        <v>7000</v>
      </c>
      <c r="U20" s="16">
        <f t="shared" si="17"/>
        <v>7000</v>
      </c>
      <c r="V20" s="16">
        <v>7000</v>
      </c>
      <c r="W20" s="16">
        <v>7000</v>
      </c>
      <c r="X20" s="16">
        <f>W20</f>
        <v>7000</v>
      </c>
      <c r="Y20" s="16">
        <f t="shared" ref="Y20:AJ20" si="18">X20</f>
        <v>7000</v>
      </c>
      <c r="Z20" s="16">
        <f t="shared" si="18"/>
        <v>7000</v>
      </c>
      <c r="AA20" s="16">
        <f t="shared" si="18"/>
        <v>7000</v>
      </c>
      <c r="AB20" s="16">
        <f t="shared" si="18"/>
        <v>7000</v>
      </c>
      <c r="AC20" s="16">
        <f t="shared" si="18"/>
        <v>7000</v>
      </c>
      <c r="AD20" s="16">
        <f t="shared" si="18"/>
        <v>7000</v>
      </c>
      <c r="AE20" s="16">
        <f t="shared" si="18"/>
        <v>7000</v>
      </c>
      <c r="AF20" s="16">
        <f t="shared" si="18"/>
        <v>7000</v>
      </c>
      <c r="AG20" s="16">
        <f t="shared" si="18"/>
        <v>7000</v>
      </c>
      <c r="AH20" s="16">
        <f t="shared" si="18"/>
        <v>7000</v>
      </c>
      <c r="AI20" s="16">
        <f t="shared" si="18"/>
        <v>7000</v>
      </c>
      <c r="AJ20" s="16">
        <f t="shared" si="18"/>
        <v>7000</v>
      </c>
      <c r="AK20" s="16">
        <v>0</v>
      </c>
      <c r="AL20" s="16">
        <v>0</v>
      </c>
      <c r="AM20" s="16">
        <v>0</v>
      </c>
      <c r="AO20" s="16">
        <f t="shared" ref="AO20:AO33" si="19">SUM(I20:AN20)</f>
        <v>196000</v>
      </c>
      <c r="AP20" s="16">
        <f t="shared" ref="AP20:AP33" si="20">SUM(I20:AM20)*E20+SUM(I20:AM20)*F20+SUM(I20:AM20)*G20</f>
        <v>586726</v>
      </c>
    </row>
    <row r="21" spans="2:42" x14ac:dyDescent="0.2">
      <c r="C21" s="1" t="s">
        <v>48</v>
      </c>
      <c r="D21" s="1" t="s">
        <v>49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6"/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>Q21</f>
        <v>0</v>
      </c>
      <c r="S21" s="16">
        <f t="shared" si="17"/>
        <v>0</v>
      </c>
      <c r="T21" s="16">
        <f t="shared" si="17"/>
        <v>0</v>
      </c>
      <c r="U21" s="16">
        <f t="shared" si="17"/>
        <v>0</v>
      </c>
      <c r="V21" s="16">
        <f t="shared" ref="V21:Y23" si="21">U21</f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ref="Z21:AC22" si="22">Y21</f>
        <v>0</v>
      </c>
      <c r="AA21" s="16">
        <f t="shared" si="22"/>
        <v>0</v>
      </c>
      <c r="AB21" s="16">
        <f t="shared" si="22"/>
        <v>0</v>
      </c>
      <c r="AC21" s="16">
        <f t="shared" si="22"/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6"/>
        <v>0</v>
      </c>
      <c r="K22" s="16">
        <f t="shared" si="16"/>
        <v>0</v>
      </c>
      <c r="L22" s="16">
        <f t="shared" si="16"/>
        <v>0</v>
      </c>
      <c r="M22" s="16">
        <f t="shared" si="16"/>
        <v>0</v>
      </c>
      <c r="N22" s="16">
        <f t="shared" si="16"/>
        <v>0</v>
      </c>
      <c r="O22" s="16">
        <f t="shared" si="16"/>
        <v>0</v>
      </c>
      <c r="P22" s="16">
        <f t="shared" si="16"/>
        <v>0</v>
      </c>
      <c r="Q22" s="16">
        <f t="shared" si="16"/>
        <v>0</v>
      </c>
      <c r="R22" s="16">
        <f>Q22</f>
        <v>0</v>
      </c>
      <c r="S22" s="16">
        <f t="shared" si="17"/>
        <v>0</v>
      </c>
      <c r="T22" s="16">
        <f t="shared" si="17"/>
        <v>0</v>
      </c>
      <c r="U22" s="16">
        <f t="shared" si="17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2"/>
        <v>0</v>
      </c>
      <c r="AA22" s="16">
        <f t="shared" si="22"/>
        <v>0</v>
      </c>
      <c r="AB22" s="16">
        <f t="shared" si="22"/>
        <v>0</v>
      </c>
      <c r="AC22" s="16">
        <f t="shared" si="22"/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6"/>
        <v>0</v>
      </c>
      <c r="K23" s="16">
        <f t="shared" si="16"/>
        <v>0</v>
      </c>
      <c r="L23" s="16">
        <f t="shared" si="16"/>
        <v>0</v>
      </c>
      <c r="M23" s="16">
        <f t="shared" si="16"/>
        <v>0</v>
      </c>
      <c r="N23" s="16">
        <f t="shared" si="16"/>
        <v>0</v>
      </c>
      <c r="O23" s="16">
        <f t="shared" si="16"/>
        <v>0</v>
      </c>
      <c r="P23" s="16">
        <f t="shared" si="16"/>
        <v>0</v>
      </c>
      <c r="Q23" s="16">
        <f t="shared" si="16"/>
        <v>0</v>
      </c>
      <c r="R23" s="16">
        <f>Q23</f>
        <v>0</v>
      </c>
      <c r="S23" s="16">
        <f t="shared" si="17"/>
        <v>0</v>
      </c>
      <c r="T23" s="16">
        <f t="shared" si="17"/>
        <v>0</v>
      </c>
      <c r="U23" s="16">
        <f t="shared" si="17"/>
        <v>0</v>
      </c>
      <c r="V23" s="16">
        <f t="shared" si="21"/>
        <v>0</v>
      </c>
      <c r="W23" s="16">
        <f t="shared" si="21"/>
        <v>0</v>
      </c>
      <c r="X23" s="16">
        <f t="shared" si="21"/>
        <v>0</v>
      </c>
      <c r="Y23" s="16">
        <f t="shared" si="21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f t="shared" ref="J27:AL27" si="26">I27</f>
        <v>0</v>
      </c>
      <c r="K27" s="11">
        <f t="shared" si="26"/>
        <v>0</v>
      </c>
      <c r="L27" s="11">
        <f t="shared" si="26"/>
        <v>0</v>
      </c>
      <c r="M27" s="11">
        <f t="shared" si="26"/>
        <v>0</v>
      </c>
      <c r="N27" s="11">
        <f t="shared" si="26"/>
        <v>0</v>
      </c>
      <c r="O27" s="11">
        <f t="shared" si="26"/>
        <v>0</v>
      </c>
      <c r="P27" s="11">
        <f t="shared" si="26"/>
        <v>0</v>
      </c>
      <c r="Q27" s="11">
        <f t="shared" si="26"/>
        <v>0</v>
      </c>
      <c r="R27" s="11">
        <f t="shared" si="26"/>
        <v>0</v>
      </c>
      <c r="S27" s="11">
        <f t="shared" si="26"/>
        <v>0</v>
      </c>
      <c r="T27" s="11">
        <f t="shared" si="26"/>
        <v>0</v>
      </c>
      <c r="U27" s="11">
        <f t="shared" si="26"/>
        <v>0</v>
      </c>
      <c r="V27" s="11">
        <f t="shared" si="26"/>
        <v>0</v>
      </c>
      <c r="W27" s="11">
        <f t="shared" si="26"/>
        <v>0</v>
      </c>
      <c r="X27" s="11">
        <f t="shared" si="26"/>
        <v>0</v>
      </c>
      <c r="Y27" s="11">
        <f t="shared" si="26"/>
        <v>0</v>
      </c>
      <c r="Z27" s="11">
        <f t="shared" si="26"/>
        <v>0</v>
      </c>
      <c r="AA27" s="11">
        <f t="shared" si="26"/>
        <v>0</v>
      </c>
      <c r="AB27" s="11">
        <f t="shared" si="26"/>
        <v>0</v>
      </c>
      <c r="AC27" s="11">
        <f t="shared" si="26"/>
        <v>0</v>
      </c>
      <c r="AD27" s="11">
        <f t="shared" si="26"/>
        <v>0</v>
      </c>
      <c r="AE27" s="11">
        <f t="shared" si="26"/>
        <v>0</v>
      </c>
      <c r="AF27" s="11">
        <f t="shared" si="26"/>
        <v>0</v>
      </c>
      <c r="AG27" s="11">
        <f t="shared" si="26"/>
        <v>0</v>
      </c>
      <c r="AH27" s="11">
        <f t="shared" si="26"/>
        <v>0</v>
      </c>
      <c r="AI27" s="11">
        <f t="shared" si="26"/>
        <v>0</v>
      </c>
      <c r="AJ27" s="11">
        <f t="shared" si="26"/>
        <v>0</v>
      </c>
      <c r="AK27" s="11">
        <f t="shared" si="26"/>
        <v>0</v>
      </c>
      <c r="AL27" s="11">
        <f t="shared" si="26"/>
        <v>0</v>
      </c>
      <c r="AM27" s="11">
        <v>0</v>
      </c>
      <c r="AO27" s="16">
        <f t="shared" si="19"/>
        <v>0</v>
      </c>
      <c r="AP27" s="16">
        <f t="shared" si="20"/>
        <v>0</v>
      </c>
    </row>
    <row r="28" spans="2:42" x14ac:dyDescent="0.2">
      <c r="C28" s="1" t="s">
        <v>121</v>
      </c>
      <c r="D28" s="1" t="s">
        <v>122</v>
      </c>
      <c r="E28" s="1">
        <v>2.5499999999999998</v>
      </c>
      <c r="F28" s="57">
        <v>0.48</v>
      </c>
      <c r="G28" s="1">
        <v>-3.6499999999999998E-2</v>
      </c>
      <c r="I28" s="11">
        <v>13715</v>
      </c>
      <c r="J28" s="11">
        <f t="shared" ref="J28:AL28" si="27">I28</f>
        <v>13715</v>
      </c>
      <c r="K28" s="11">
        <f t="shared" si="27"/>
        <v>13715</v>
      </c>
      <c r="L28" s="11">
        <f t="shared" si="27"/>
        <v>13715</v>
      </c>
      <c r="M28" s="11">
        <f t="shared" si="27"/>
        <v>13715</v>
      </c>
      <c r="N28" s="11">
        <f t="shared" si="27"/>
        <v>13715</v>
      </c>
      <c r="O28" s="11">
        <f t="shared" si="27"/>
        <v>13715</v>
      </c>
      <c r="P28" s="11">
        <f t="shared" si="27"/>
        <v>13715</v>
      </c>
      <c r="Q28" s="11">
        <f t="shared" si="27"/>
        <v>13715</v>
      </c>
      <c r="R28" s="11">
        <f t="shared" si="27"/>
        <v>13715</v>
      </c>
      <c r="S28" s="11">
        <f t="shared" si="27"/>
        <v>13715</v>
      </c>
      <c r="T28" s="11">
        <f t="shared" si="27"/>
        <v>13715</v>
      </c>
      <c r="U28" s="11">
        <f t="shared" si="27"/>
        <v>13715</v>
      </c>
      <c r="V28" s="11">
        <f t="shared" si="27"/>
        <v>13715</v>
      </c>
      <c r="W28" s="11">
        <f t="shared" si="27"/>
        <v>13715</v>
      </c>
      <c r="X28" s="11">
        <f t="shared" si="27"/>
        <v>13715</v>
      </c>
      <c r="Y28" s="11">
        <f t="shared" si="27"/>
        <v>13715</v>
      </c>
      <c r="Z28" s="11">
        <f t="shared" si="27"/>
        <v>13715</v>
      </c>
      <c r="AA28" s="11">
        <f t="shared" si="27"/>
        <v>13715</v>
      </c>
      <c r="AB28" s="11">
        <f t="shared" si="27"/>
        <v>13715</v>
      </c>
      <c r="AC28" s="11">
        <f t="shared" si="27"/>
        <v>13715</v>
      </c>
      <c r="AD28" s="11">
        <f t="shared" si="27"/>
        <v>13715</v>
      </c>
      <c r="AE28" s="11">
        <f t="shared" si="27"/>
        <v>13715</v>
      </c>
      <c r="AF28" s="11">
        <f t="shared" si="27"/>
        <v>13715</v>
      </c>
      <c r="AG28" s="11">
        <f t="shared" si="27"/>
        <v>13715</v>
      </c>
      <c r="AH28" s="11">
        <f t="shared" si="27"/>
        <v>13715</v>
      </c>
      <c r="AI28" s="11">
        <f t="shared" si="27"/>
        <v>13715</v>
      </c>
      <c r="AJ28" s="11">
        <f t="shared" si="27"/>
        <v>13715</v>
      </c>
      <c r="AK28" s="11">
        <v>0</v>
      </c>
      <c r="AL28" s="11">
        <f t="shared" si="27"/>
        <v>0</v>
      </c>
      <c r="AM28" s="11">
        <f>AL28</f>
        <v>0</v>
      </c>
      <c r="AO28" s="16">
        <f t="shared" si="19"/>
        <v>384020</v>
      </c>
      <c r="AP28" s="16">
        <f t="shared" si="20"/>
        <v>1149563.8699999999</v>
      </c>
    </row>
    <row r="29" spans="2:42" x14ac:dyDescent="0.2">
      <c r="C29" s="1" t="s">
        <v>86</v>
      </c>
      <c r="D29" s="1" t="s">
        <v>53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2.5499999999999998</v>
      </c>
      <c r="F30" s="57">
        <v>0.48</v>
      </c>
      <c r="G30" s="1">
        <v>-3.6499999999999998E-2</v>
      </c>
      <c r="I30" s="11">
        <v>0</v>
      </c>
      <c r="J30" s="11">
        <f t="shared" ref="J30:AM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f t="shared" si="28"/>
        <v>0</v>
      </c>
      <c r="AH30" s="11">
        <f t="shared" si="28"/>
        <v>0</v>
      </c>
      <c r="AI30" s="11">
        <f t="shared" si="28"/>
        <v>0</v>
      </c>
      <c r="AJ30" s="11">
        <f t="shared" si="28"/>
        <v>0</v>
      </c>
      <c r="AK30" s="11">
        <v>0</v>
      </c>
      <c r="AL30" s="11">
        <f t="shared" si="28"/>
        <v>0</v>
      </c>
      <c r="AM30" s="11">
        <f t="shared" si="28"/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29">I31</f>
        <v>0</v>
      </c>
      <c r="K31" s="16">
        <f t="shared" si="29"/>
        <v>0</v>
      </c>
      <c r="L31" s="16">
        <f t="shared" si="29"/>
        <v>0</v>
      </c>
      <c r="M31" s="16">
        <f t="shared" si="29"/>
        <v>0</v>
      </c>
      <c r="N31" s="16">
        <f t="shared" si="29"/>
        <v>0</v>
      </c>
      <c r="O31" s="16">
        <f t="shared" si="29"/>
        <v>0</v>
      </c>
      <c r="P31" s="16">
        <f t="shared" si="29"/>
        <v>0</v>
      </c>
      <c r="Q31" s="16">
        <f t="shared" si="29"/>
        <v>0</v>
      </c>
      <c r="R31" s="16">
        <f t="shared" si="29"/>
        <v>0</v>
      </c>
      <c r="S31" s="16">
        <f t="shared" si="29"/>
        <v>0</v>
      </c>
      <c r="T31" s="16">
        <f t="shared" si="29"/>
        <v>0</v>
      </c>
      <c r="U31" s="16">
        <f t="shared" si="29"/>
        <v>0</v>
      </c>
      <c r="V31" s="16">
        <f t="shared" si="29"/>
        <v>0</v>
      </c>
      <c r="W31" s="16">
        <f t="shared" si="29"/>
        <v>0</v>
      </c>
      <c r="X31" s="16">
        <f t="shared" si="29"/>
        <v>0</v>
      </c>
      <c r="Y31" s="16">
        <f t="shared" si="29"/>
        <v>0</v>
      </c>
      <c r="Z31" s="16">
        <f t="shared" si="29"/>
        <v>0</v>
      </c>
      <c r="AA31" s="16">
        <f t="shared" si="29"/>
        <v>0</v>
      </c>
      <c r="AB31" s="16">
        <v>0</v>
      </c>
      <c r="AC31" s="16">
        <f t="shared" ref="AC31:AM31" si="30">AB31</f>
        <v>0</v>
      </c>
      <c r="AD31" s="16">
        <f t="shared" si="30"/>
        <v>0</v>
      </c>
      <c r="AE31" s="16">
        <f t="shared" si="30"/>
        <v>0</v>
      </c>
      <c r="AF31" s="16">
        <f t="shared" si="30"/>
        <v>0</v>
      </c>
      <c r="AG31" s="16">
        <f t="shared" si="30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2.5499999999999998</v>
      </c>
      <c r="F32" s="57">
        <v>0.48</v>
      </c>
      <c r="G32" s="1">
        <v>-3.6499999999999998E-2</v>
      </c>
      <c r="I32" s="11">
        <v>4285</v>
      </c>
      <c r="J32" s="16">
        <f t="shared" ref="J32:AA32" si="31">I32</f>
        <v>4285</v>
      </c>
      <c r="K32" s="16">
        <f t="shared" si="31"/>
        <v>4285</v>
      </c>
      <c r="L32" s="16">
        <f t="shared" si="31"/>
        <v>4285</v>
      </c>
      <c r="M32" s="16">
        <f t="shared" si="31"/>
        <v>4285</v>
      </c>
      <c r="N32" s="16">
        <f t="shared" si="31"/>
        <v>4285</v>
      </c>
      <c r="O32" s="16">
        <f t="shared" si="31"/>
        <v>4285</v>
      </c>
      <c r="P32" s="16">
        <f t="shared" si="31"/>
        <v>4285</v>
      </c>
      <c r="Q32" s="16">
        <f t="shared" si="31"/>
        <v>4285</v>
      </c>
      <c r="R32" s="16">
        <f t="shared" si="31"/>
        <v>4285</v>
      </c>
      <c r="S32" s="16">
        <f t="shared" si="31"/>
        <v>4285</v>
      </c>
      <c r="T32" s="16">
        <f t="shared" si="31"/>
        <v>4285</v>
      </c>
      <c r="U32" s="16">
        <f t="shared" si="31"/>
        <v>4285</v>
      </c>
      <c r="V32" s="16">
        <f t="shared" si="31"/>
        <v>4285</v>
      </c>
      <c r="W32" s="16">
        <f t="shared" si="31"/>
        <v>4285</v>
      </c>
      <c r="X32" s="16">
        <f t="shared" si="31"/>
        <v>4285</v>
      </c>
      <c r="Y32" s="16">
        <f t="shared" si="31"/>
        <v>4285</v>
      </c>
      <c r="Z32" s="16">
        <f t="shared" si="31"/>
        <v>4285</v>
      </c>
      <c r="AA32" s="16">
        <f t="shared" si="31"/>
        <v>4285</v>
      </c>
      <c r="AB32" s="16">
        <f>AA32</f>
        <v>4285</v>
      </c>
      <c r="AC32" s="16">
        <f t="shared" ref="AC32:AM32" si="32">AB32</f>
        <v>4285</v>
      </c>
      <c r="AD32" s="16">
        <f t="shared" si="32"/>
        <v>4285</v>
      </c>
      <c r="AE32" s="16">
        <f t="shared" si="32"/>
        <v>4285</v>
      </c>
      <c r="AF32" s="16">
        <f t="shared" si="32"/>
        <v>4285</v>
      </c>
      <c r="AG32" s="16">
        <f t="shared" si="32"/>
        <v>4285</v>
      </c>
      <c r="AH32" s="16">
        <f t="shared" si="32"/>
        <v>4285</v>
      </c>
      <c r="AI32" s="16">
        <f t="shared" si="32"/>
        <v>4285</v>
      </c>
      <c r="AJ32" s="16">
        <f t="shared" si="32"/>
        <v>4285</v>
      </c>
      <c r="AK32" s="16">
        <v>0</v>
      </c>
      <c r="AL32" s="16">
        <f t="shared" si="32"/>
        <v>0</v>
      </c>
      <c r="AM32" s="16">
        <f t="shared" si="32"/>
        <v>0</v>
      </c>
      <c r="AO32" s="16">
        <f t="shared" si="19"/>
        <v>119980</v>
      </c>
      <c r="AP32" s="16">
        <f t="shared" si="20"/>
        <v>359160.13</v>
      </c>
    </row>
    <row r="33" spans="2:42" x14ac:dyDescent="0.2">
      <c r="C33" s="1" t="s">
        <v>57</v>
      </c>
      <c r="D33" s="1" t="s">
        <v>56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 t="shared" ref="J33:AA33" si="33">I33</f>
        <v>0</v>
      </c>
      <c r="K33" s="60">
        <f t="shared" si="33"/>
        <v>0</v>
      </c>
      <c r="L33" s="60">
        <f t="shared" si="33"/>
        <v>0</v>
      </c>
      <c r="M33" s="60">
        <f t="shared" si="33"/>
        <v>0</v>
      </c>
      <c r="N33" s="60">
        <f t="shared" si="33"/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>AA33</f>
        <v>0</v>
      </c>
      <c r="AC33" s="60">
        <f t="shared" ref="AC33:AM33" si="34">AB33</f>
        <v>0</v>
      </c>
      <c r="AD33" s="60">
        <f t="shared" si="34"/>
        <v>0</v>
      </c>
      <c r="AE33" s="60">
        <f t="shared" si="34"/>
        <v>0</v>
      </c>
      <c r="AF33" s="60">
        <f t="shared" si="34"/>
        <v>0</v>
      </c>
      <c r="AG33" s="60">
        <f t="shared" si="34"/>
        <v>0</v>
      </c>
      <c r="AH33" s="60">
        <f t="shared" si="34"/>
        <v>0</v>
      </c>
      <c r="AI33" s="60">
        <f t="shared" si="34"/>
        <v>0</v>
      </c>
      <c r="AJ33" s="60">
        <f t="shared" si="34"/>
        <v>0</v>
      </c>
      <c r="AK33" s="60">
        <f t="shared" si="34"/>
        <v>0</v>
      </c>
      <c r="AL33" s="60">
        <f t="shared" si="34"/>
        <v>0</v>
      </c>
      <c r="AM33" s="60">
        <f t="shared" si="34"/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0</v>
      </c>
      <c r="AL34" s="58">
        <f t="shared" si="35"/>
        <v>0</v>
      </c>
      <c r="AM34" s="58">
        <f t="shared" si="35"/>
        <v>0</v>
      </c>
      <c r="AO34" s="20">
        <f>SUM(AO20:AO33)</f>
        <v>700000</v>
      </c>
      <c r="AP34" s="20">
        <f>SUM(AP20:AP33)</f>
        <v>2095450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hidden="1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212</v>
      </c>
      <c r="D53" s="1" t="s">
        <v>213</v>
      </c>
      <c r="E53" s="104">
        <v>0.1</v>
      </c>
      <c r="F53" s="105">
        <v>0.01</v>
      </c>
      <c r="I53" s="103">
        <f t="shared" ref="I53:AM53" si="37">I20-I84</f>
        <v>7000</v>
      </c>
      <c r="J53" s="103">
        <f t="shared" si="37"/>
        <v>7000</v>
      </c>
      <c r="K53" s="103">
        <f t="shared" si="37"/>
        <v>7000</v>
      </c>
      <c r="L53" s="103">
        <f t="shared" si="37"/>
        <v>7000</v>
      </c>
      <c r="M53" s="103">
        <f t="shared" si="37"/>
        <v>7000</v>
      </c>
      <c r="N53" s="103">
        <f t="shared" si="37"/>
        <v>7000</v>
      </c>
      <c r="O53" s="103">
        <f t="shared" si="37"/>
        <v>7000</v>
      </c>
      <c r="P53" s="103">
        <f t="shared" si="37"/>
        <v>7000</v>
      </c>
      <c r="Q53" s="103">
        <f t="shared" si="37"/>
        <v>7000</v>
      </c>
      <c r="R53" s="103">
        <f t="shared" si="37"/>
        <v>7000</v>
      </c>
      <c r="S53" s="103">
        <f t="shared" si="37"/>
        <v>7000</v>
      </c>
      <c r="T53" s="103">
        <f t="shared" si="37"/>
        <v>7000</v>
      </c>
      <c r="U53" s="103">
        <f t="shared" si="37"/>
        <v>7000</v>
      </c>
      <c r="V53" s="103">
        <f t="shared" si="37"/>
        <v>7000</v>
      </c>
      <c r="W53" s="103">
        <f t="shared" si="37"/>
        <v>7000</v>
      </c>
      <c r="X53" s="103">
        <f t="shared" si="37"/>
        <v>7000</v>
      </c>
      <c r="Y53" s="103">
        <f t="shared" si="37"/>
        <v>7000</v>
      </c>
      <c r="Z53" s="103">
        <f t="shared" si="37"/>
        <v>7000</v>
      </c>
      <c r="AA53" s="103">
        <f t="shared" si="37"/>
        <v>7000</v>
      </c>
      <c r="AB53" s="103">
        <f t="shared" si="37"/>
        <v>7000</v>
      </c>
      <c r="AC53" s="103">
        <f t="shared" si="37"/>
        <v>7000</v>
      </c>
      <c r="AD53" s="103">
        <f t="shared" si="37"/>
        <v>7000</v>
      </c>
      <c r="AE53" s="103">
        <f t="shared" si="37"/>
        <v>7000</v>
      </c>
      <c r="AF53" s="103">
        <f t="shared" si="37"/>
        <v>7000</v>
      </c>
      <c r="AG53" s="103">
        <f t="shared" si="37"/>
        <v>7000</v>
      </c>
      <c r="AH53" s="103">
        <f t="shared" si="37"/>
        <v>7000</v>
      </c>
      <c r="AI53" s="103">
        <f t="shared" si="37"/>
        <v>7000</v>
      </c>
      <c r="AJ53" s="103">
        <f t="shared" si="37"/>
        <v>7000</v>
      </c>
      <c r="AK53" s="103">
        <f t="shared" si="37"/>
        <v>0</v>
      </c>
      <c r="AL53" s="103">
        <f t="shared" si="37"/>
        <v>0</v>
      </c>
      <c r="AM53" s="103">
        <f t="shared" si="37"/>
        <v>0</v>
      </c>
      <c r="AO53" s="106">
        <f t="shared" ref="AO53:AO66" si="38">SUM(I53:AL53)-AQ53</f>
        <v>194040</v>
      </c>
      <c r="AP53" s="107">
        <f t="shared" ref="AP53:AP68" si="39">AO53*E53</f>
        <v>19404</v>
      </c>
      <c r="AQ53" s="106">
        <f t="shared" ref="AQ53:AQ67" si="40">SUM(I53:AM53)*F53</f>
        <v>1960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si="41"/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23715</v>
      </c>
      <c r="J55" s="103">
        <f>J11+J28-J86</f>
        <v>23715</v>
      </c>
      <c r="K55" s="103">
        <f>K11+K28-K86</f>
        <v>23715</v>
      </c>
      <c r="L55" s="103">
        <f t="shared" ref="L55:AA55" si="42">L11+L28-L86-L107</f>
        <v>23715</v>
      </c>
      <c r="M55" s="103">
        <f t="shared" si="42"/>
        <v>23715</v>
      </c>
      <c r="N55" s="103">
        <f t="shared" si="42"/>
        <v>23715</v>
      </c>
      <c r="O55" s="103">
        <f t="shared" si="42"/>
        <v>23715</v>
      </c>
      <c r="P55" s="103">
        <f t="shared" si="42"/>
        <v>23715</v>
      </c>
      <c r="Q55" s="103">
        <f t="shared" si="42"/>
        <v>23715</v>
      </c>
      <c r="R55" s="103">
        <f t="shared" si="42"/>
        <v>23715</v>
      </c>
      <c r="S55" s="103">
        <f t="shared" si="42"/>
        <v>23715</v>
      </c>
      <c r="T55" s="103">
        <f t="shared" si="42"/>
        <v>23715</v>
      </c>
      <c r="U55" s="103">
        <f t="shared" si="42"/>
        <v>23715</v>
      </c>
      <c r="V55" s="103">
        <f t="shared" si="42"/>
        <v>23715</v>
      </c>
      <c r="W55" s="103">
        <f t="shared" si="42"/>
        <v>23715</v>
      </c>
      <c r="X55" s="103">
        <f t="shared" si="42"/>
        <v>23715</v>
      </c>
      <c r="Y55" s="103">
        <f t="shared" si="42"/>
        <v>23715</v>
      </c>
      <c r="Z55" s="103">
        <f t="shared" si="42"/>
        <v>23715</v>
      </c>
      <c r="AA55" s="103">
        <f t="shared" si="42"/>
        <v>23715</v>
      </c>
      <c r="AB55" s="103">
        <f t="shared" ref="AB55:AM55" si="43">AB11+AB28-AB86</f>
        <v>23715</v>
      </c>
      <c r="AC55" s="103">
        <f t="shared" si="43"/>
        <v>23715</v>
      </c>
      <c r="AD55" s="103">
        <f t="shared" si="43"/>
        <v>23715</v>
      </c>
      <c r="AE55" s="103">
        <f t="shared" si="43"/>
        <v>23715</v>
      </c>
      <c r="AF55" s="103">
        <f t="shared" si="43"/>
        <v>23715</v>
      </c>
      <c r="AG55" s="103">
        <f t="shared" si="43"/>
        <v>23715</v>
      </c>
      <c r="AH55" s="103">
        <f t="shared" si="43"/>
        <v>23715</v>
      </c>
      <c r="AI55" s="103">
        <f t="shared" si="43"/>
        <v>23715</v>
      </c>
      <c r="AJ55" s="103">
        <f t="shared" si="43"/>
        <v>23715</v>
      </c>
      <c r="AK55" s="103">
        <f t="shared" si="43"/>
        <v>0</v>
      </c>
      <c r="AL55" s="103">
        <f t="shared" si="43"/>
        <v>0</v>
      </c>
      <c r="AM55" s="103">
        <f t="shared" si="43"/>
        <v>0</v>
      </c>
      <c r="AO55" s="106">
        <f t="shared" si="38"/>
        <v>657379.80000000005</v>
      </c>
      <c r="AP55" s="107">
        <f t="shared" si="39"/>
        <v>65737.98000000001</v>
      </c>
      <c r="AQ55" s="106">
        <f t="shared" si="40"/>
        <v>6640.2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0</v>
      </c>
      <c r="J59" s="103">
        <f t="shared" si="46"/>
        <v>0</v>
      </c>
      <c r="K59" s="103">
        <f t="shared" si="46"/>
        <v>0</v>
      </c>
      <c r="L59" s="103">
        <f t="shared" ref="L59:AM59" si="47">L12+L24-L90-L117</f>
        <v>0</v>
      </c>
      <c r="M59" s="103">
        <f t="shared" si="47"/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 t="shared" si="47"/>
        <v>0</v>
      </c>
      <c r="U59" s="103">
        <f t="shared" si="47"/>
        <v>0</v>
      </c>
      <c r="V59" s="103">
        <f t="shared" si="47"/>
        <v>0</v>
      </c>
      <c r="W59" s="103">
        <f t="shared" si="47"/>
        <v>0</v>
      </c>
      <c r="X59" s="103">
        <f t="shared" si="47"/>
        <v>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0</v>
      </c>
      <c r="AD59" s="103">
        <f t="shared" si="47"/>
        <v>0</v>
      </c>
      <c r="AE59" s="103">
        <f t="shared" si="47"/>
        <v>0</v>
      </c>
      <c r="AF59" s="103">
        <f t="shared" si="47"/>
        <v>0</v>
      </c>
      <c r="AG59" s="103">
        <f t="shared" si="47"/>
        <v>0</v>
      </c>
      <c r="AH59" s="103">
        <f t="shared" si="47"/>
        <v>0</v>
      </c>
      <c r="AI59" s="103">
        <f t="shared" si="47"/>
        <v>0</v>
      </c>
      <c r="AJ59" s="103">
        <f t="shared" si="47"/>
        <v>0</v>
      </c>
      <c r="AK59" s="103">
        <f t="shared" si="47"/>
        <v>0</v>
      </c>
      <c r="AL59" s="103">
        <f t="shared" si="47"/>
        <v>0</v>
      </c>
      <c r="AM59" s="103">
        <f t="shared" si="47"/>
        <v>0</v>
      </c>
      <c r="AO59" s="106">
        <f t="shared" si="38"/>
        <v>0</v>
      </c>
      <c r="AP59" s="107">
        <f t="shared" si="39"/>
        <v>0</v>
      </c>
      <c r="AQ59" s="106">
        <f t="shared" si="40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6"/>
        <v>10000</v>
      </c>
      <c r="J60" s="103">
        <f t="shared" si="46"/>
        <v>10000</v>
      </c>
      <c r="K60" s="103">
        <f t="shared" si="46"/>
        <v>10000</v>
      </c>
      <c r="L60" s="103">
        <f t="shared" ref="L60:AL60" si="48">L13+L25-L91</f>
        <v>10000</v>
      </c>
      <c r="M60" s="103">
        <f t="shared" si="48"/>
        <v>10000</v>
      </c>
      <c r="N60" s="103">
        <f t="shared" si="48"/>
        <v>10000</v>
      </c>
      <c r="O60" s="103">
        <f t="shared" si="48"/>
        <v>10000</v>
      </c>
      <c r="P60" s="103">
        <f t="shared" si="48"/>
        <v>10000</v>
      </c>
      <c r="Q60" s="103">
        <f t="shared" si="48"/>
        <v>10000</v>
      </c>
      <c r="R60" s="103">
        <f t="shared" si="48"/>
        <v>10000</v>
      </c>
      <c r="S60" s="103">
        <f t="shared" si="48"/>
        <v>10000</v>
      </c>
      <c r="T60" s="103">
        <f t="shared" si="48"/>
        <v>10000</v>
      </c>
      <c r="U60" s="103">
        <f t="shared" si="48"/>
        <v>10000</v>
      </c>
      <c r="V60" s="103">
        <f t="shared" si="48"/>
        <v>10000</v>
      </c>
      <c r="W60" s="103">
        <f t="shared" si="48"/>
        <v>10000</v>
      </c>
      <c r="X60" s="103">
        <f t="shared" si="48"/>
        <v>10000</v>
      </c>
      <c r="Y60" s="103">
        <f t="shared" si="48"/>
        <v>10000</v>
      </c>
      <c r="Z60" s="103">
        <f t="shared" si="48"/>
        <v>10000</v>
      </c>
      <c r="AA60" s="103">
        <f t="shared" si="48"/>
        <v>10000</v>
      </c>
      <c r="AB60" s="103">
        <f t="shared" si="48"/>
        <v>10000</v>
      </c>
      <c r="AC60" s="103">
        <f t="shared" si="48"/>
        <v>10000</v>
      </c>
      <c r="AD60" s="103">
        <f t="shared" si="48"/>
        <v>10000</v>
      </c>
      <c r="AE60" s="103">
        <f t="shared" si="48"/>
        <v>10000</v>
      </c>
      <c r="AF60" s="103">
        <f t="shared" si="48"/>
        <v>10000</v>
      </c>
      <c r="AG60" s="103">
        <f t="shared" si="48"/>
        <v>10000</v>
      </c>
      <c r="AH60" s="103">
        <f t="shared" si="48"/>
        <v>10000</v>
      </c>
      <c r="AI60" s="103">
        <f t="shared" si="48"/>
        <v>10000</v>
      </c>
      <c r="AJ60" s="103">
        <f t="shared" si="48"/>
        <v>10000</v>
      </c>
      <c r="AK60" s="103">
        <f t="shared" si="48"/>
        <v>0</v>
      </c>
      <c r="AL60" s="103">
        <f t="shared" si="48"/>
        <v>0</v>
      </c>
      <c r="AM60" s="103">
        <v>0</v>
      </c>
      <c r="AO60" s="106">
        <f t="shared" si="38"/>
        <v>277200</v>
      </c>
      <c r="AP60" s="107">
        <f t="shared" si="39"/>
        <v>27720</v>
      </c>
      <c r="AQ60" s="106">
        <f t="shared" si="40"/>
        <v>2800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0</v>
      </c>
      <c r="J61" s="103">
        <f t="shared" si="46"/>
        <v>0</v>
      </c>
      <c r="K61" s="103">
        <f t="shared" si="46"/>
        <v>0</v>
      </c>
      <c r="L61" s="103">
        <f t="shared" ref="L61:AM61" si="49">L14+L26-L92</f>
        <v>0</v>
      </c>
      <c r="M61" s="103">
        <f t="shared" si="49"/>
        <v>0</v>
      </c>
      <c r="N61" s="103">
        <f t="shared" si="49"/>
        <v>0</v>
      </c>
      <c r="O61" s="103">
        <f t="shared" si="49"/>
        <v>0</v>
      </c>
      <c r="P61" s="103">
        <f t="shared" si="49"/>
        <v>0</v>
      </c>
      <c r="Q61" s="103">
        <f t="shared" si="49"/>
        <v>0</v>
      </c>
      <c r="R61" s="103">
        <f t="shared" si="49"/>
        <v>0</v>
      </c>
      <c r="S61" s="103">
        <f t="shared" si="49"/>
        <v>0</v>
      </c>
      <c r="T61" s="103">
        <f t="shared" si="49"/>
        <v>0</v>
      </c>
      <c r="U61" s="103">
        <f t="shared" si="49"/>
        <v>0</v>
      </c>
      <c r="V61" s="103">
        <f t="shared" si="49"/>
        <v>0</v>
      </c>
      <c r="W61" s="103">
        <f t="shared" si="49"/>
        <v>0</v>
      </c>
      <c r="X61" s="103">
        <f t="shared" si="49"/>
        <v>0</v>
      </c>
      <c r="Y61" s="103">
        <f t="shared" si="49"/>
        <v>0</v>
      </c>
      <c r="Z61" s="103">
        <f t="shared" si="49"/>
        <v>0</v>
      </c>
      <c r="AA61" s="103">
        <f t="shared" si="49"/>
        <v>0</v>
      </c>
      <c r="AB61" s="103">
        <f t="shared" si="49"/>
        <v>0</v>
      </c>
      <c r="AC61" s="103">
        <f t="shared" si="49"/>
        <v>0</v>
      </c>
      <c r="AD61" s="103">
        <f t="shared" si="49"/>
        <v>0</v>
      </c>
      <c r="AE61" s="103">
        <f t="shared" si="49"/>
        <v>0</v>
      </c>
      <c r="AF61" s="103">
        <f t="shared" si="49"/>
        <v>0</v>
      </c>
      <c r="AG61" s="103">
        <f t="shared" si="49"/>
        <v>0</v>
      </c>
      <c r="AH61" s="103">
        <f t="shared" si="49"/>
        <v>0</v>
      </c>
      <c r="AI61" s="103">
        <f t="shared" si="49"/>
        <v>0</v>
      </c>
      <c r="AJ61" s="103">
        <f t="shared" si="49"/>
        <v>0</v>
      </c>
      <c r="AK61" s="103">
        <f t="shared" si="49"/>
        <v>0</v>
      </c>
      <c r="AL61" s="103">
        <f t="shared" si="49"/>
        <v>0</v>
      </c>
      <c r="AM61" s="103">
        <f t="shared" si="49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50">I27-I93</f>
        <v>0</v>
      </c>
      <c r="J62" s="103">
        <f t="shared" si="50"/>
        <v>0</v>
      </c>
      <c r="K62" s="103">
        <f t="shared" si="50"/>
        <v>0</v>
      </c>
      <c r="L62" s="103">
        <f t="shared" si="50"/>
        <v>0</v>
      </c>
      <c r="M62" s="103">
        <f t="shared" si="50"/>
        <v>0</v>
      </c>
      <c r="N62" s="103">
        <f t="shared" si="50"/>
        <v>0</v>
      </c>
      <c r="O62" s="103">
        <f t="shared" si="50"/>
        <v>0</v>
      </c>
      <c r="P62" s="103">
        <f t="shared" si="50"/>
        <v>0</v>
      </c>
      <c r="Q62" s="103">
        <f t="shared" si="50"/>
        <v>0</v>
      </c>
      <c r="R62" s="103">
        <f t="shared" si="50"/>
        <v>0</v>
      </c>
      <c r="S62" s="103">
        <f t="shared" si="50"/>
        <v>0</v>
      </c>
      <c r="T62" s="103">
        <f t="shared" si="50"/>
        <v>0</v>
      </c>
      <c r="U62" s="103">
        <f t="shared" si="50"/>
        <v>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 t="shared" si="50"/>
        <v>0</v>
      </c>
      <c r="AA62" s="103">
        <f t="shared" si="50"/>
        <v>0</v>
      </c>
      <c r="AB62" s="103">
        <f t="shared" si="50"/>
        <v>0</v>
      </c>
      <c r="AC62" s="103">
        <f t="shared" si="50"/>
        <v>0</v>
      </c>
      <c r="AD62" s="103">
        <f t="shared" si="50"/>
        <v>0</v>
      </c>
      <c r="AE62" s="103">
        <f t="shared" si="50"/>
        <v>0</v>
      </c>
      <c r="AF62" s="103">
        <f t="shared" si="50"/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0</v>
      </c>
      <c r="AL62" s="103">
        <f t="shared" si="50"/>
        <v>0</v>
      </c>
      <c r="AM62" s="103">
        <f>AM16</f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f t="shared" si="52"/>
        <v>0</v>
      </c>
      <c r="AI64" s="103">
        <f t="shared" si="52"/>
        <v>0</v>
      </c>
      <c r="AJ64" s="103">
        <f t="shared" si="52"/>
        <v>0</v>
      </c>
      <c r="AK64" s="103">
        <f t="shared" si="52"/>
        <v>0</v>
      </c>
      <c r="AL64" s="103">
        <f t="shared" si="52"/>
        <v>0</v>
      </c>
      <c r="AM64" s="103">
        <f t="shared" si="52"/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0</v>
      </c>
      <c r="J65" s="103">
        <f t="shared" si="53"/>
        <v>0</v>
      </c>
      <c r="K65" s="103">
        <f t="shared" si="53"/>
        <v>0</v>
      </c>
      <c r="L65" s="103">
        <f t="shared" si="53"/>
        <v>0</v>
      </c>
      <c r="M65" s="103">
        <f t="shared" si="53"/>
        <v>0</v>
      </c>
      <c r="N65" s="103">
        <f t="shared" si="53"/>
        <v>0</v>
      </c>
      <c r="O65" s="103">
        <f t="shared" si="53"/>
        <v>0</v>
      </c>
      <c r="P65" s="103">
        <f t="shared" si="53"/>
        <v>0</v>
      </c>
      <c r="Q65" s="103">
        <f t="shared" si="53"/>
        <v>0</v>
      </c>
      <c r="R65" s="103">
        <f t="shared" si="53"/>
        <v>0</v>
      </c>
      <c r="S65" s="103">
        <f t="shared" si="53"/>
        <v>0</v>
      </c>
      <c r="T65" s="103">
        <f t="shared" si="53"/>
        <v>0</v>
      </c>
      <c r="U65" s="103">
        <f t="shared" si="53"/>
        <v>0</v>
      </c>
      <c r="V65" s="103">
        <f t="shared" si="53"/>
        <v>0</v>
      </c>
      <c r="W65" s="103">
        <f t="shared" si="53"/>
        <v>0</v>
      </c>
      <c r="X65" s="103">
        <f t="shared" si="53"/>
        <v>0</v>
      </c>
      <c r="Y65" s="103">
        <f t="shared" si="53"/>
        <v>0</v>
      </c>
      <c r="Z65" s="103">
        <f t="shared" si="53"/>
        <v>0</v>
      </c>
      <c r="AA65" s="103">
        <f t="shared" si="53"/>
        <v>0</v>
      </c>
      <c r="AB65" s="103">
        <f t="shared" si="53"/>
        <v>0</v>
      </c>
      <c r="AC65" s="103">
        <f t="shared" si="53"/>
        <v>0</v>
      </c>
      <c r="AD65" s="103">
        <f t="shared" si="53"/>
        <v>0</v>
      </c>
      <c r="AE65" s="103">
        <f t="shared" si="53"/>
        <v>0</v>
      </c>
      <c r="AF65" s="103">
        <f t="shared" si="53"/>
        <v>0</v>
      </c>
      <c r="AG65" s="103">
        <f t="shared" si="53"/>
        <v>0</v>
      </c>
      <c r="AH65" s="103">
        <f t="shared" si="53"/>
        <v>0</v>
      </c>
      <c r="AI65" s="103">
        <f t="shared" si="53"/>
        <v>0</v>
      </c>
      <c r="AJ65" s="103">
        <f t="shared" si="53"/>
        <v>0</v>
      </c>
      <c r="AK65" s="103">
        <f t="shared" si="53"/>
        <v>0</v>
      </c>
      <c r="AL65" s="103">
        <f t="shared" si="53"/>
        <v>0</v>
      </c>
      <c r="AM65" s="103">
        <f t="shared" si="53"/>
        <v>0</v>
      </c>
      <c r="AO65" s="106">
        <f t="shared" si="38"/>
        <v>0</v>
      </c>
      <c r="AP65" s="107">
        <f t="shared" si="39"/>
        <v>0</v>
      </c>
      <c r="AQ65" s="106">
        <f t="shared" si="40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4285</v>
      </c>
      <c r="J66" s="103">
        <f>J16+J32-J97</f>
        <v>4285</v>
      </c>
      <c r="K66" s="103">
        <f t="shared" ref="K66:AM66" si="54">K32-K97</f>
        <v>4285</v>
      </c>
      <c r="L66" s="103">
        <f t="shared" si="54"/>
        <v>4285</v>
      </c>
      <c r="M66" s="103">
        <f t="shared" si="54"/>
        <v>4285</v>
      </c>
      <c r="N66" s="103">
        <f t="shared" si="54"/>
        <v>4285</v>
      </c>
      <c r="O66" s="103">
        <f t="shared" si="54"/>
        <v>4285</v>
      </c>
      <c r="P66" s="103">
        <f t="shared" si="54"/>
        <v>4285</v>
      </c>
      <c r="Q66" s="103">
        <f t="shared" si="54"/>
        <v>4285</v>
      </c>
      <c r="R66" s="103">
        <f t="shared" si="54"/>
        <v>4285</v>
      </c>
      <c r="S66" s="103">
        <f t="shared" si="54"/>
        <v>4285</v>
      </c>
      <c r="T66" s="103">
        <f t="shared" si="54"/>
        <v>4285</v>
      </c>
      <c r="U66" s="103">
        <f t="shared" si="54"/>
        <v>4285</v>
      </c>
      <c r="V66" s="103">
        <f t="shared" si="54"/>
        <v>4285</v>
      </c>
      <c r="W66" s="103">
        <f t="shared" si="54"/>
        <v>4285</v>
      </c>
      <c r="X66" s="103">
        <f t="shared" si="54"/>
        <v>4285</v>
      </c>
      <c r="Y66" s="103">
        <f t="shared" si="54"/>
        <v>4285</v>
      </c>
      <c r="Z66" s="103">
        <f t="shared" si="54"/>
        <v>4285</v>
      </c>
      <c r="AA66" s="103">
        <f t="shared" si="54"/>
        <v>4285</v>
      </c>
      <c r="AB66" s="103">
        <f t="shared" si="54"/>
        <v>4285</v>
      </c>
      <c r="AC66" s="103">
        <f t="shared" si="54"/>
        <v>4285</v>
      </c>
      <c r="AD66" s="103">
        <f t="shared" si="54"/>
        <v>4285</v>
      </c>
      <c r="AE66" s="103">
        <f t="shared" si="54"/>
        <v>4285</v>
      </c>
      <c r="AF66" s="103">
        <f t="shared" si="54"/>
        <v>4285</v>
      </c>
      <c r="AG66" s="103">
        <f t="shared" si="54"/>
        <v>4285</v>
      </c>
      <c r="AH66" s="103">
        <f t="shared" si="54"/>
        <v>4285</v>
      </c>
      <c r="AI66" s="103">
        <f t="shared" si="54"/>
        <v>4285</v>
      </c>
      <c r="AJ66" s="103">
        <f t="shared" si="54"/>
        <v>4285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8"/>
        <v>118780.2</v>
      </c>
      <c r="AP66" s="107">
        <f t="shared" si="39"/>
        <v>11878.02</v>
      </c>
      <c r="AQ66" s="106">
        <f t="shared" si="40"/>
        <v>1199.8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45000</v>
      </c>
      <c r="P69" s="112">
        <f t="shared" si="56"/>
        <v>45000</v>
      </c>
      <c r="Q69" s="112">
        <f t="shared" si="56"/>
        <v>45000</v>
      </c>
      <c r="R69" s="112">
        <f t="shared" si="56"/>
        <v>45000</v>
      </c>
      <c r="S69" s="112">
        <f t="shared" si="56"/>
        <v>45000</v>
      </c>
      <c r="T69" s="112">
        <f t="shared" si="56"/>
        <v>45000</v>
      </c>
      <c r="U69" s="112">
        <f t="shared" si="56"/>
        <v>45000</v>
      </c>
      <c r="V69" s="112">
        <f t="shared" si="56"/>
        <v>45000</v>
      </c>
      <c r="W69" s="112">
        <f t="shared" si="56"/>
        <v>45000</v>
      </c>
      <c r="X69" s="112">
        <f t="shared" si="56"/>
        <v>45000</v>
      </c>
      <c r="Y69" s="112">
        <f t="shared" si="56"/>
        <v>45000</v>
      </c>
      <c r="Z69" s="112">
        <f t="shared" si="56"/>
        <v>45000</v>
      </c>
      <c r="AA69" s="112">
        <f t="shared" si="56"/>
        <v>45000</v>
      </c>
      <c r="AB69" s="112">
        <f t="shared" si="56"/>
        <v>45000</v>
      </c>
      <c r="AC69" s="112">
        <f t="shared" si="56"/>
        <v>45000</v>
      </c>
      <c r="AD69" s="112">
        <f t="shared" si="56"/>
        <v>45000</v>
      </c>
      <c r="AE69" s="112">
        <f t="shared" si="56"/>
        <v>45000</v>
      </c>
      <c r="AF69" s="112">
        <f t="shared" si="56"/>
        <v>45000</v>
      </c>
      <c r="AG69" s="112">
        <f t="shared" si="56"/>
        <v>45000</v>
      </c>
      <c r="AH69" s="112">
        <f t="shared" si="56"/>
        <v>45000</v>
      </c>
      <c r="AI69" s="112">
        <f t="shared" si="56"/>
        <v>45000</v>
      </c>
      <c r="AJ69" s="112">
        <f t="shared" si="56"/>
        <v>45000</v>
      </c>
      <c r="AK69" s="112">
        <f t="shared" si="56"/>
        <v>0</v>
      </c>
      <c r="AL69" s="112">
        <f t="shared" si="56"/>
        <v>0</v>
      </c>
      <c r="AM69" s="112">
        <f>SUM(AM53:AM68)</f>
        <v>0</v>
      </c>
      <c r="AO69" s="112">
        <f>SUM(AO53:AO68)</f>
        <v>1247400</v>
      </c>
      <c r="AP69" s="113">
        <f>SUM(AP53:AP68)</f>
        <v>124740.00000000001</v>
      </c>
      <c r="AQ69" s="112">
        <f>SUM(AQ53:AQ68)</f>
        <v>12600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44550</v>
      </c>
      <c r="P81" s="106">
        <f t="shared" si="57"/>
        <v>44550</v>
      </c>
      <c r="Q81" s="106">
        <f t="shared" si="57"/>
        <v>44550</v>
      </c>
      <c r="R81" s="106">
        <f t="shared" si="57"/>
        <v>44550</v>
      </c>
      <c r="S81" s="106">
        <f t="shared" si="57"/>
        <v>44550</v>
      </c>
      <c r="T81" s="106">
        <f t="shared" si="57"/>
        <v>44550</v>
      </c>
      <c r="U81" s="106">
        <f t="shared" si="57"/>
        <v>44550</v>
      </c>
      <c r="V81" s="106">
        <f t="shared" si="57"/>
        <v>44550</v>
      </c>
      <c r="W81" s="106">
        <f t="shared" si="57"/>
        <v>44550</v>
      </c>
      <c r="X81" s="106">
        <f t="shared" si="57"/>
        <v>44550</v>
      </c>
      <c r="Y81" s="106">
        <f t="shared" si="57"/>
        <v>44550</v>
      </c>
      <c r="Z81" s="106">
        <f t="shared" si="57"/>
        <v>44550</v>
      </c>
      <c r="AA81" s="106">
        <f t="shared" si="57"/>
        <v>44550</v>
      </c>
      <c r="AB81" s="106">
        <f t="shared" si="57"/>
        <v>44550</v>
      </c>
      <c r="AC81" s="106">
        <f t="shared" si="57"/>
        <v>44550</v>
      </c>
      <c r="AD81" s="106">
        <f t="shared" si="57"/>
        <v>44550</v>
      </c>
      <c r="AE81" s="106">
        <f t="shared" si="57"/>
        <v>44550</v>
      </c>
      <c r="AF81" s="106">
        <f t="shared" si="57"/>
        <v>44550</v>
      </c>
      <c r="AG81" s="106">
        <f t="shared" si="57"/>
        <v>44550</v>
      </c>
      <c r="AH81" s="106">
        <f t="shared" si="57"/>
        <v>44550</v>
      </c>
      <c r="AI81" s="106">
        <f t="shared" si="57"/>
        <v>44550</v>
      </c>
      <c r="AJ81" s="106">
        <f t="shared" si="57"/>
        <v>44550</v>
      </c>
      <c r="AK81" s="106">
        <f t="shared" si="57"/>
        <v>0</v>
      </c>
      <c r="AL81" s="106">
        <f t="shared" si="57"/>
        <v>0</v>
      </c>
      <c r="AM81" s="106">
        <f t="shared" si="57"/>
        <v>0</v>
      </c>
      <c r="AO81" s="106">
        <f>SUM(I81:AN81)</f>
        <v>1247400</v>
      </c>
      <c r="AP81" s="107">
        <f>AP17+AP34+AP37+AP40+AP69+AP72+AP75-AP99-AP102-AP106-AP112-AP116</f>
        <v>3633070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560000</v>
      </c>
      <c r="AP120" s="71">
        <f>AP17</f>
        <v>1412880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700000</v>
      </c>
      <c r="AP121" s="71">
        <f>AP34</f>
        <v>2095450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1247400</v>
      </c>
      <c r="AP124" s="71">
        <f>AP69</f>
        <v>124740.00000000001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1247400</v>
      </c>
      <c r="AP128" s="71">
        <f>AP81+AP49</f>
        <v>3633070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1260000</v>
      </c>
      <c r="AP129" s="71">
        <f>AO129*G81</f>
        <v>50400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3683470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12600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2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2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6">SUM(I137:I146)</f>
        <v>0</v>
      </c>
      <c r="J147" s="58">
        <f t="shared" si="66"/>
        <v>0</v>
      </c>
      <c r="K147" s="58">
        <f t="shared" si="66"/>
        <v>0</v>
      </c>
      <c r="L147" s="58">
        <f t="shared" si="66"/>
        <v>0</v>
      </c>
      <c r="M147" s="58">
        <f t="shared" si="66"/>
        <v>0</v>
      </c>
      <c r="N147" s="58">
        <f t="shared" si="66"/>
        <v>0</v>
      </c>
      <c r="O147" s="58">
        <f t="shared" si="66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2" hidden="1" thickBot="1" x14ac:dyDescent="0.25">
      <c r="AM148" s="1">
        <v>0</v>
      </c>
    </row>
    <row r="149" spans="3:41" ht="12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hidden="1" thickBot="1" x14ac:dyDescent="0.25">
      <c r="AA160" s="17"/>
    </row>
    <row r="161" spans="3:41" ht="12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7">L150*L138</f>
        <v>0</v>
      </c>
      <c r="M162" s="72">
        <f t="shared" si="67"/>
        <v>0</v>
      </c>
      <c r="N162" s="72">
        <f t="shared" si="67"/>
        <v>0</v>
      </c>
      <c r="O162" s="72">
        <f t="shared" si="67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7"/>
        <v>0</v>
      </c>
      <c r="M163" s="72">
        <f t="shared" si="67"/>
        <v>0</v>
      </c>
      <c r="N163" s="72">
        <f t="shared" si="67"/>
        <v>0</v>
      </c>
      <c r="O163" s="72">
        <f t="shared" si="67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8">M142*M154</f>
        <v>0</v>
      </c>
      <c r="N166" s="72">
        <f t="shared" si="68"/>
        <v>0</v>
      </c>
      <c r="O166" s="72">
        <f t="shared" si="68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9">AL142*AL154</f>
        <v>0</v>
      </c>
      <c r="AM166" s="72">
        <f t="shared" si="69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8"/>
        <v>0</v>
      </c>
      <c r="N167" s="72">
        <f t="shared" si="68"/>
        <v>0</v>
      </c>
      <c r="O167" s="72">
        <f t="shared" si="68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9"/>
        <v>0</v>
      </c>
      <c r="AM167" s="72">
        <f t="shared" si="69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8"/>
        <v>0</v>
      </c>
      <c r="N168" s="72">
        <f t="shared" si="68"/>
        <v>0</v>
      </c>
      <c r="O168" s="72">
        <f t="shared" si="68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9"/>
        <v>0</v>
      </c>
      <c r="AM168" s="72">
        <f t="shared" si="69"/>
        <v>0</v>
      </c>
      <c r="AO168" s="126">
        <f>SUM(I168:AM168)</f>
        <v>0</v>
      </c>
    </row>
    <row r="169" spans="3:41" ht="12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70">SUM(I161:I170)</f>
        <v>0</v>
      </c>
      <c r="J171" s="58">
        <f t="shared" si="70"/>
        <v>0</v>
      </c>
      <c r="K171" s="58">
        <f t="shared" si="70"/>
        <v>0</v>
      </c>
      <c r="L171" s="58">
        <f t="shared" si="70"/>
        <v>0</v>
      </c>
      <c r="M171" s="58">
        <f t="shared" si="70"/>
        <v>0</v>
      </c>
      <c r="N171" s="58">
        <f t="shared" si="70"/>
        <v>0</v>
      </c>
      <c r="O171" s="58">
        <f t="shared" si="70"/>
        <v>0</v>
      </c>
      <c r="P171" s="58">
        <f t="shared" si="70"/>
        <v>0</v>
      </c>
      <c r="Q171" s="58">
        <f t="shared" si="70"/>
        <v>0</v>
      </c>
      <c r="R171" s="58">
        <f t="shared" si="70"/>
        <v>0</v>
      </c>
      <c r="S171" s="58">
        <f t="shared" si="70"/>
        <v>0</v>
      </c>
      <c r="T171" s="58">
        <f t="shared" si="70"/>
        <v>0</v>
      </c>
      <c r="U171" s="58">
        <f t="shared" si="70"/>
        <v>0</v>
      </c>
      <c r="V171" s="58">
        <f t="shared" si="70"/>
        <v>0</v>
      </c>
      <c r="W171" s="58">
        <f t="shared" si="70"/>
        <v>0</v>
      </c>
      <c r="X171" s="58">
        <f t="shared" si="70"/>
        <v>0</v>
      </c>
      <c r="Y171" s="58">
        <f t="shared" si="70"/>
        <v>0</v>
      </c>
      <c r="Z171" s="58">
        <f t="shared" si="70"/>
        <v>0</v>
      </c>
      <c r="AA171" s="58">
        <f t="shared" si="70"/>
        <v>0</v>
      </c>
      <c r="AB171" s="58">
        <f t="shared" si="70"/>
        <v>0</v>
      </c>
      <c r="AC171" s="58">
        <f t="shared" si="70"/>
        <v>0</v>
      </c>
      <c r="AD171" s="58">
        <f t="shared" si="70"/>
        <v>0</v>
      </c>
      <c r="AE171" s="58">
        <f t="shared" si="70"/>
        <v>0</v>
      </c>
      <c r="AF171" s="58">
        <f t="shared" si="70"/>
        <v>0</v>
      </c>
      <c r="AG171" s="58">
        <f t="shared" si="70"/>
        <v>0</v>
      </c>
      <c r="AH171" s="58">
        <f t="shared" si="70"/>
        <v>0</v>
      </c>
      <c r="AI171" s="58">
        <f t="shared" si="70"/>
        <v>0</v>
      </c>
      <c r="AJ171" s="58">
        <f t="shared" si="70"/>
        <v>0</v>
      </c>
      <c r="AK171" s="58">
        <f t="shared" si="70"/>
        <v>0</v>
      </c>
      <c r="AL171" s="58">
        <f t="shared" si="70"/>
        <v>0</v>
      </c>
      <c r="AM171" s="11">
        <f t="shared" si="70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topLeftCell="A38" zoomScale="90" workbookViewId="0">
      <selection activeCell="G103" sqref="G10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hidden="1" x14ac:dyDescent="0.2">
      <c r="B72" s="61" t="s">
        <v>95</v>
      </c>
      <c r="K72" s="16"/>
      <c r="AR72" s="17"/>
    </row>
    <row r="73" spans="1:44" ht="12" hidden="1" customHeight="1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65" t="s">
        <v>79</v>
      </c>
      <c r="AL87" s="166"/>
      <c r="AM87" s="166"/>
      <c r="AN87" s="166"/>
      <c r="AO87" s="166"/>
      <c r="AP87" s="167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J40" activePane="bottomRight" state="frozen"/>
      <selection activeCell="A4" sqref="A4"/>
      <selection pane="topRight" activeCell="I4" sqref="I4"/>
      <selection pane="bottomLeft" activeCell="A8" sqref="A8"/>
      <selection pane="bottomRight" activeCell="C106" sqref="C106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O21" activePane="bottomRight" state="frozen"/>
      <selection activeCell="A4" sqref="A4"/>
      <selection pane="topRight" activeCell="I4" sqref="I4"/>
      <selection pane="bottomLeft" activeCell="A8" sqref="A8"/>
      <selection pane="bottomRight" activeCell="A24" sqref="A24:IV24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92">
        <f t="shared" si="29"/>
        <v>13570</v>
      </c>
      <c r="Z51" s="92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92">
        <f t="shared" si="54"/>
        <v>0</v>
      </c>
      <c r="Z82" s="92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9" activePane="bottomRight" state="frozen"/>
      <selection activeCell="A4" sqref="A4"/>
      <selection pane="topRight" activeCell="I4" sqref="I4"/>
      <selection pane="bottomLeft" activeCell="A8" sqref="A8"/>
      <selection pane="bottomRight" activeCell="AO73" sqref="AO7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9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D23" sqref="D2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7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I20-I82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I21-I83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I11+I28-I84</f>
        <v>5000</v>
      </c>
      <c r="J48" s="103">
        <f t="shared" ref="J48:AM48" si="23">J11+J28-J84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I23-I85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I10-I86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I12+I24-I88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I13+I25-I89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I14+I26-I90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I27-I91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I29-I92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I30-I93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I15+I31-I94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I16+I32-I95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I33-I96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2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2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2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2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2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2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2" s="102" customFormat="1" x14ac:dyDescent="0.2"/>
    <row r="72" spans="1:42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2" x14ac:dyDescent="0.2">
      <c r="A73" s="5"/>
      <c r="B73" s="95" t="s">
        <v>113</v>
      </c>
    </row>
    <row r="74" spans="1:42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I62-(I46*$F46+I47*$F47+I48*$F48+I49*$F49+I50*$F50+I52*$F52+I53*$F53+I54*$F54+I55*$F55+I56*$F56+I57*$F57+I58*$F58+I59*$F59+I60*$F60+I51*$F51)-I61*$F61-I97-I100-I103-I106-I109+I97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AP17+AP34+AP37+AP40+AP62+AP65+AP68-AP97-AP100-AP103-AP106-AP109</f>
        <v>2003539.9179999998</v>
      </c>
    </row>
    <row r="75" spans="1:42" s="3" customFormat="1" x14ac:dyDescent="0.2">
      <c r="B75" s="132" t="s">
        <v>145</v>
      </c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O75" s="126"/>
      <c r="AP75" s="131"/>
    </row>
    <row r="76" spans="1:42" s="3" customFormat="1" x14ac:dyDescent="0.2">
      <c r="C76" s="3" t="s">
        <v>146</v>
      </c>
      <c r="D76" s="1" t="s">
        <v>16</v>
      </c>
      <c r="E76" s="3">
        <v>3.54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0</v>
      </c>
      <c r="W76" s="126">
        <v>0</v>
      </c>
      <c r="X76" s="126">
        <v>0</v>
      </c>
      <c r="Y76" s="126">
        <v>0</v>
      </c>
      <c r="Z76" s="126">
        <v>0</v>
      </c>
      <c r="AA76" s="126">
        <v>0</v>
      </c>
      <c r="AB76" s="126">
        <v>0</v>
      </c>
      <c r="AC76" s="126">
        <v>0</v>
      </c>
      <c r="AD76" s="126">
        <v>0</v>
      </c>
      <c r="AE76" s="126">
        <v>0</v>
      </c>
      <c r="AF76" s="126">
        <v>0</v>
      </c>
      <c r="AG76" s="126">
        <v>0</v>
      </c>
      <c r="AH76" s="126">
        <v>0</v>
      </c>
      <c r="AI76" s="126">
        <v>0</v>
      </c>
      <c r="AJ76" s="126">
        <v>0</v>
      </c>
      <c r="AK76" s="126">
        <v>0</v>
      </c>
      <c r="AL76" s="126">
        <v>0</v>
      </c>
      <c r="AM76" s="126">
        <v>15000</v>
      </c>
      <c r="AO76" s="126">
        <v>15000</v>
      </c>
      <c r="AP76" s="16">
        <f>SUM(I76:AM76)*E76</f>
        <v>53100</v>
      </c>
    </row>
    <row r="77" spans="1:42" s="3" customFormat="1" x14ac:dyDescent="0.2">
      <c r="D77" s="1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O77" s="126"/>
      <c r="AP77" s="16"/>
    </row>
    <row r="78" spans="1:42" s="3" customFormat="1" x14ac:dyDescent="0.2">
      <c r="B78" s="132" t="s">
        <v>149</v>
      </c>
      <c r="D78" s="1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O78" s="126"/>
      <c r="AP78" s="16"/>
    </row>
    <row r="79" spans="1:42" s="3" customFormat="1" x14ac:dyDescent="0.2">
      <c r="C79" s="3" t="s">
        <v>151</v>
      </c>
      <c r="D79" s="3" t="s">
        <v>150</v>
      </c>
      <c r="E79" s="3">
        <v>3.92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W79" s="126">
        <v>0</v>
      </c>
      <c r="X79" s="126">
        <v>0</v>
      </c>
      <c r="Y79" s="126">
        <v>0</v>
      </c>
      <c r="Z79" s="126">
        <v>0</v>
      </c>
      <c r="AA79" s="126">
        <v>0</v>
      </c>
      <c r="AB79" s="126">
        <v>0</v>
      </c>
      <c r="AC79" s="126">
        <v>0</v>
      </c>
      <c r="AD79" s="126">
        <v>0</v>
      </c>
      <c r="AE79" s="126">
        <v>3295</v>
      </c>
      <c r="AF79" s="126">
        <v>0</v>
      </c>
      <c r="AG79" s="126">
        <v>0</v>
      </c>
      <c r="AH79" s="126">
        <v>0</v>
      </c>
      <c r="AI79" s="126">
        <v>0</v>
      </c>
      <c r="AJ79" s="126">
        <v>0</v>
      </c>
      <c r="AK79" s="126">
        <v>0</v>
      </c>
      <c r="AL79" s="126">
        <v>0</v>
      </c>
      <c r="AM79" s="126">
        <v>0</v>
      </c>
      <c r="AO79" s="126">
        <v>3295</v>
      </c>
      <c r="AP79" s="16">
        <f>SUM(I79:AM79)*E79</f>
        <v>12916.4</v>
      </c>
    </row>
    <row r="80" spans="1:42" x14ac:dyDescent="0.2">
      <c r="K80" s="16"/>
      <c r="AP80" s="16"/>
    </row>
    <row r="81" spans="2:44" x14ac:dyDescent="0.2">
      <c r="B81" s="95" t="s">
        <v>110</v>
      </c>
      <c r="K81" s="16"/>
      <c r="AP81" s="16"/>
      <c r="AR81" s="17"/>
    </row>
    <row r="82" spans="2:44" x14ac:dyDescent="0.2">
      <c r="B82" s="56"/>
      <c r="C82" s="1" t="s">
        <v>35</v>
      </c>
      <c r="D82" s="1" t="s">
        <v>16</v>
      </c>
      <c r="E82" s="1">
        <v>3.0390000000000001</v>
      </c>
      <c r="I82" s="11">
        <v>0</v>
      </c>
      <c r="J82" s="11">
        <f>I82</f>
        <v>0</v>
      </c>
      <c r="K82" s="11">
        <f t="shared" ref="K82:AM91" si="37">J82</f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ref="AO82:AO96" si="38">SUM(I82:AN82)</f>
        <v>0</v>
      </c>
      <c r="AP82" s="16">
        <f t="shared" ref="AP82:AP96" si="39">SUM(I82:AM82)*E82</f>
        <v>0</v>
      </c>
      <c r="AR82" s="17"/>
    </row>
    <row r="83" spans="2:44" x14ac:dyDescent="0.2">
      <c r="B83" s="56"/>
      <c r="C83" s="1" t="s">
        <v>48</v>
      </c>
      <c r="D83" s="1" t="s">
        <v>49</v>
      </c>
      <c r="E83" s="1">
        <v>3.0390000000000001</v>
      </c>
      <c r="I83" s="11">
        <v>0</v>
      </c>
      <c r="J83" s="11">
        <f>I83</f>
        <v>0</v>
      </c>
      <c r="K83" s="11">
        <f t="shared" ref="K83:Y83" si="40">J83</f>
        <v>0</v>
      </c>
      <c r="L83" s="11">
        <f t="shared" si="40"/>
        <v>0</v>
      </c>
      <c r="M83" s="11">
        <f t="shared" si="40"/>
        <v>0</v>
      </c>
      <c r="N83" s="11">
        <f t="shared" si="40"/>
        <v>0</v>
      </c>
      <c r="O83" s="11">
        <f t="shared" si="40"/>
        <v>0</v>
      </c>
      <c r="P83" s="11">
        <f t="shared" si="40"/>
        <v>0</v>
      </c>
      <c r="Q83" s="11">
        <f t="shared" si="40"/>
        <v>0</v>
      </c>
      <c r="R83" s="11">
        <f t="shared" si="40"/>
        <v>0</v>
      </c>
      <c r="S83" s="11">
        <f t="shared" si="40"/>
        <v>0</v>
      </c>
      <c r="T83" s="11">
        <f t="shared" si="40"/>
        <v>0</v>
      </c>
      <c r="U83" s="11">
        <f t="shared" si="40"/>
        <v>0</v>
      </c>
      <c r="V83" s="11">
        <f t="shared" si="40"/>
        <v>0</v>
      </c>
      <c r="W83" s="11">
        <f t="shared" si="40"/>
        <v>0</v>
      </c>
      <c r="X83" s="11">
        <f t="shared" si="40"/>
        <v>0</v>
      </c>
      <c r="Y83" s="11">
        <f t="shared" si="40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121</v>
      </c>
      <c r="D84" s="1" t="s">
        <v>122</v>
      </c>
      <c r="E84" s="1">
        <v>3.0390000000000001</v>
      </c>
      <c r="I84" s="11">
        <v>0</v>
      </c>
      <c r="J84" s="11">
        <v>4297</v>
      </c>
      <c r="K84" s="11">
        <v>4066</v>
      </c>
      <c r="L84" s="11">
        <v>5067</v>
      </c>
      <c r="M84" s="11">
        <v>4651</v>
      </c>
      <c r="N84" s="11">
        <v>15000</v>
      </c>
      <c r="O84" s="11">
        <f t="shared" si="37"/>
        <v>15000</v>
      </c>
      <c r="P84" s="11">
        <f t="shared" si="37"/>
        <v>15000</v>
      </c>
      <c r="Q84" s="11">
        <f t="shared" si="37"/>
        <v>15000</v>
      </c>
      <c r="R84" s="11">
        <f t="shared" si="37"/>
        <v>15000</v>
      </c>
      <c r="S84" s="11">
        <f t="shared" si="37"/>
        <v>15000</v>
      </c>
      <c r="T84" s="11">
        <f t="shared" si="37"/>
        <v>15000</v>
      </c>
      <c r="U84" s="11">
        <f t="shared" si="37"/>
        <v>15000</v>
      </c>
      <c r="V84" s="11">
        <v>11015</v>
      </c>
      <c r="W84" s="11">
        <v>9918</v>
      </c>
      <c r="X84" s="11">
        <v>10000</v>
      </c>
      <c r="Y84" s="11">
        <v>7807</v>
      </c>
      <c r="Z84" s="11">
        <v>8539</v>
      </c>
      <c r="AA84" s="11">
        <v>10000</v>
      </c>
      <c r="AB84" s="11">
        <v>10000</v>
      </c>
      <c r="AC84" s="11">
        <v>10000</v>
      </c>
      <c r="AD84" s="11">
        <f t="shared" si="37"/>
        <v>10000</v>
      </c>
      <c r="AE84" s="11">
        <v>10000</v>
      </c>
      <c r="AF84" s="11">
        <v>4982</v>
      </c>
      <c r="AG84" s="11">
        <v>7400</v>
      </c>
      <c r="AH84" s="11">
        <v>6976</v>
      </c>
      <c r="AI84" s="11">
        <v>4489</v>
      </c>
      <c r="AJ84" s="11">
        <v>4843</v>
      </c>
      <c r="AK84" s="11">
        <v>4081</v>
      </c>
      <c r="AL84" s="11">
        <v>0</v>
      </c>
      <c r="AM84" s="11">
        <f t="shared" si="37"/>
        <v>0</v>
      </c>
      <c r="AO84" s="16">
        <f t="shared" si="38"/>
        <v>268131</v>
      </c>
      <c r="AP84" s="16">
        <f t="shared" si="39"/>
        <v>814850.10900000005</v>
      </c>
      <c r="AR84" s="17"/>
    </row>
    <row r="85" spans="2:44" x14ac:dyDescent="0.2">
      <c r="B85" s="56"/>
      <c r="C85" s="1" t="s">
        <v>34</v>
      </c>
      <c r="D85" s="1" t="s">
        <v>17</v>
      </c>
      <c r="E85" s="1">
        <v>3.0390000000000001</v>
      </c>
      <c r="I85" s="11">
        <v>0</v>
      </c>
      <c r="J85" s="11"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v>9026</v>
      </c>
      <c r="O85" s="11">
        <v>15000</v>
      </c>
      <c r="P85" s="11">
        <f t="shared" si="37"/>
        <v>15000</v>
      </c>
      <c r="Q85" s="11">
        <f t="shared" si="37"/>
        <v>15000</v>
      </c>
      <c r="R85" s="11">
        <f t="shared" si="37"/>
        <v>15000</v>
      </c>
      <c r="S85" s="11">
        <f t="shared" si="37"/>
        <v>15000</v>
      </c>
      <c r="T85" s="11">
        <f t="shared" si="37"/>
        <v>15000</v>
      </c>
      <c r="U85" s="11">
        <f t="shared" si="37"/>
        <v>15000</v>
      </c>
      <c r="V85" s="11">
        <v>0</v>
      </c>
      <c r="W85" s="11">
        <v>0</v>
      </c>
      <c r="X85" s="11">
        <v>0</v>
      </c>
      <c r="Y85" s="11"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114026</v>
      </c>
      <c r="AP85" s="16">
        <f t="shared" si="39"/>
        <v>346525.01400000002</v>
      </c>
      <c r="AR85" s="17"/>
    </row>
    <row r="86" spans="2:44" x14ac:dyDescent="0.2">
      <c r="B86" s="56"/>
      <c r="C86" s="1" t="s">
        <v>33</v>
      </c>
      <c r="D86" s="1" t="s">
        <v>14</v>
      </c>
      <c r="E86" s="1">
        <v>3.0390000000000001</v>
      </c>
      <c r="I86" s="11">
        <v>0</v>
      </c>
      <c r="J86" s="11">
        <f t="shared" ref="J86:J94" si="41">I86</f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si="37"/>
        <v>0</v>
      </c>
      <c r="U86" s="11">
        <f t="shared" si="37"/>
        <v>0</v>
      </c>
      <c r="V86" s="11">
        <f t="shared" si="37"/>
        <v>0</v>
      </c>
      <c r="W86" s="11">
        <f t="shared" si="37"/>
        <v>0</v>
      </c>
      <c r="X86" s="11">
        <f t="shared" si="37"/>
        <v>0</v>
      </c>
      <c r="Y86" s="11">
        <f t="shared" si="37"/>
        <v>0</v>
      </c>
      <c r="Z86" s="11">
        <f t="shared" si="37"/>
        <v>0</v>
      </c>
      <c r="AA86" s="11">
        <f t="shared" si="37"/>
        <v>0</v>
      </c>
      <c r="AB86" s="11">
        <f t="shared" si="37"/>
        <v>0</v>
      </c>
      <c r="AC86" s="11">
        <f t="shared" si="37"/>
        <v>0</v>
      </c>
      <c r="AD86" s="11">
        <f t="shared" si="37"/>
        <v>0</v>
      </c>
      <c r="AE86" s="11">
        <f t="shared" si="37"/>
        <v>0</v>
      </c>
      <c r="AF86" s="11">
        <f t="shared" si="37"/>
        <v>0</v>
      </c>
      <c r="AG86" s="11">
        <f t="shared" si="37"/>
        <v>0</v>
      </c>
      <c r="AH86" s="11">
        <f t="shared" si="37"/>
        <v>0</v>
      </c>
      <c r="AI86" s="11">
        <f t="shared" si="37"/>
        <v>0</v>
      </c>
      <c r="AJ86" s="11">
        <f t="shared" si="37"/>
        <v>0</v>
      </c>
      <c r="AK86" s="11">
        <f t="shared" si="37"/>
        <v>0</v>
      </c>
      <c r="AL86" s="11">
        <f t="shared" si="37"/>
        <v>0</v>
      </c>
      <c r="AM86" s="11">
        <f t="shared" si="37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108</v>
      </c>
      <c r="D87" s="1" t="s">
        <v>109</v>
      </c>
      <c r="E87" s="1">
        <v>3.0390000000000001</v>
      </c>
      <c r="I87" s="11">
        <v>0</v>
      </c>
      <c r="J87" s="11">
        <f t="shared" si="41"/>
        <v>0</v>
      </c>
      <c r="K87" s="11">
        <f t="shared" si="37"/>
        <v>0</v>
      </c>
      <c r="L87" s="11">
        <f t="shared" si="37"/>
        <v>0</v>
      </c>
      <c r="M87" s="11">
        <f t="shared" si="37"/>
        <v>0</v>
      </c>
      <c r="N87" s="11">
        <f t="shared" si="37"/>
        <v>0</v>
      </c>
      <c r="O87" s="11">
        <f t="shared" si="37"/>
        <v>0</v>
      </c>
      <c r="P87" s="11">
        <f t="shared" si="37"/>
        <v>0</v>
      </c>
      <c r="Q87" s="11">
        <f t="shared" si="37"/>
        <v>0</v>
      </c>
      <c r="R87" s="11">
        <f t="shared" si="37"/>
        <v>0</v>
      </c>
      <c r="S87" s="11">
        <f t="shared" si="37"/>
        <v>0</v>
      </c>
      <c r="T87" s="11">
        <f t="shared" si="37"/>
        <v>0</v>
      </c>
      <c r="U87" s="11">
        <f t="shared" si="37"/>
        <v>0</v>
      </c>
      <c r="V87" s="11">
        <f t="shared" si="37"/>
        <v>0</v>
      </c>
      <c r="W87" s="11">
        <f t="shared" si="37"/>
        <v>0</v>
      </c>
      <c r="X87" s="11">
        <f t="shared" si="37"/>
        <v>0</v>
      </c>
      <c r="Y87" s="11">
        <f t="shared" si="37"/>
        <v>0</v>
      </c>
      <c r="Z87" s="11">
        <f t="shared" si="37"/>
        <v>0</v>
      </c>
      <c r="AA87" s="11">
        <f t="shared" si="37"/>
        <v>0</v>
      </c>
      <c r="AB87" s="11">
        <f t="shared" si="37"/>
        <v>0</v>
      </c>
      <c r="AC87" s="11">
        <f t="shared" si="37"/>
        <v>0</v>
      </c>
      <c r="AD87" s="11">
        <f t="shared" si="37"/>
        <v>0</v>
      </c>
      <c r="AE87" s="11">
        <f t="shared" si="37"/>
        <v>0</v>
      </c>
      <c r="AF87" s="11">
        <f t="shared" si="37"/>
        <v>0</v>
      </c>
      <c r="AG87" s="11">
        <f t="shared" si="37"/>
        <v>0</v>
      </c>
      <c r="AH87" s="11">
        <f t="shared" si="37"/>
        <v>0</v>
      </c>
      <c r="AI87" s="11">
        <f t="shared" si="37"/>
        <v>0</v>
      </c>
      <c r="AJ87" s="11">
        <f t="shared" si="37"/>
        <v>0</v>
      </c>
      <c r="AK87" s="11">
        <f t="shared" si="37"/>
        <v>0</v>
      </c>
      <c r="AL87" s="11">
        <f t="shared" si="37"/>
        <v>0</v>
      </c>
      <c r="AM87" s="11">
        <f t="shared" si="37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36</v>
      </c>
      <c r="D88" s="1" t="s">
        <v>26</v>
      </c>
      <c r="E88" s="1">
        <v>3.0390000000000001</v>
      </c>
      <c r="I88" s="11">
        <v>0</v>
      </c>
      <c r="J88" s="11">
        <f t="shared" si="41"/>
        <v>0</v>
      </c>
      <c r="K88" s="11">
        <f t="shared" si="37"/>
        <v>0</v>
      </c>
      <c r="L88" s="11">
        <f t="shared" si="37"/>
        <v>0</v>
      </c>
      <c r="M88" s="11">
        <f t="shared" si="37"/>
        <v>0</v>
      </c>
      <c r="N88" s="11">
        <f t="shared" si="37"/>
        <v>0</v>
      </c>
      <c r="O88" s="11">
        <f t="shared" si="37"/>
        <v>0</v>
      </c>
      <c r="P88" s="11">
        <f t="shared" si="37"/>
        <v>0</v>
      </c>
      <c r="Q88" s="11">
        <f t="shared" si="37"/>
        <v>0</v>
      </c>
      <c r="R88" s="11">
        <f t="shared" si="37"/>
        <v>0</v>
      </c>
      <c r="S88" s="11">
        <f t="shared" si="37"/>
        <v>0</v>
      </c>
      <c r="T88" s="11">
        <f t="shared" si="37"/>
        <v>0</v>
      </c>
      <c r="U88" s="11">
        <f t="shared" si="37"/>
        <v>0</v>
      </c>
      <c r="V88" s="11">
        <f t="shared" si="37"/>
        <v>0</v>
      </c>
      <c r="W88" s="11">
        <f t="shared" si="37"/>
        <v>0</v>
      </c>
      <c r="X88" s="11">
        <f t="shared" si="37"/>
        <v>0</v>
      </c>
      <c r="Y88" s="11">
        <f t="shared" si="37"/>
        <v>0</v>
      </c>
      <c r="Z88" s="11">
        <f t="shared" si="37"/>
        <v>0</v>
      </c>
      <c r="AA88" s="11">
        <f t="shared" si="37"/>
        <v>0</v>
      </c>
      <c r="AB88" s="11">
        <f t="shared" si="37"/>
        <v>0</v>
      </c>
      <c r="AC88" s="11">
        <f t="shared" si="37"/>
        <v>0</v>
      </c>
      <c r="AD88" s="11">
        <f t="shared" si="37"/>
        <v>0</v>
      </c>
      <c r="AE88" s="11">
        <f t="shared" si="37"/>
        <v>0</v>
      </c>
      <c r="AF88" s="11">
        <f t="shared" si="37"/>
        <v>0</v>
      </c>
      <c r="AG88" s="11">
        <f t="shared" si="37"/>
        <v>0</v>
      </c>
      <c r="AH88" s="11">
        <f t="shared" si="37"/>
        <v>0</v>
      </c>
      <c r="AI88" s="11">
        <f t="shared" si="37"/>
        <v>0</v>
      </c>
      <c r="AJ88" s="11">
        <f t="shared" si="37"/>
        <v>0</v>
      </c>
      <c r="AK88" s="11">
        <f t="shared" si="37"/>
        <v>0</v>
      </c>
      <c r="AL88" s="11">
        <f t="shared" si="37"/>
        <v>0</v>
      </c>
      <c r="AM88" s="11">
        <f t="shared" si="37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82</v>
      </c>
      <c r="D89" s="1" t="s">
        <v>41</v>
      </c>
      <c r="E89" s="1">
        <v>3.0390000000000001</v>
      </c>
      <c r="I89" s="11">
        <v>0</v>
      </c>
      <c r="J89" s="11">
        <f t="shared" si="41"/>
        <v>0</v>
      </c>
      <c r="K89" s="11">
        <f t="shared" si="37"/>
        <v>0</v>
      </c>
      <c r="L89" s="11">
        <f t="shared" si="37"/>
        <v>0</v>
      </c>
      <c r="M89" s="11">
        <f t="shared" si="37"/>
        <v>0</v>
      </c>
      <c r="N89" s="11">
        <v>10000</v>
      </c>
      <c r="O89" s="11">
        <f t="shared" si="37"/>
        <v>10000</v>
      </c>
      <c r="P89" s="11">
        <f t="shared" si="37"/>
        <v>10000</v>
      </c>
      <c r="Q89" s="11">
        <f t="shared" si="37"/>
        <v>10000</v>
      </c>
      <c r="R89" s="11">
        <f t="shared" si="37"/>
        <v>10000</v>
      </c>
      <c r="S89" s="11">
        <f t="shared" si="37"/>
        <v>10000</v>
      </c>
      <c r="T89" s="11">
        <f t="shared" si="37"/>
        <v>10000</v>
      </c>
      <c r="U89" s="11">
        <f t="shared" si="37"/>
        <v>10000</v>
      </c>
      <c r="V89" s="11">
        <f t="shared" si="37"/>
        <v>10000</v>
      </c>
      <c r="W89" s="11">
        <v>0</v>
      </c>
      <c r="X89" s="11">
        <v>1712</v>
      </c>
      <c r="Y89" s="11">
        <v>0</v>
      </c>
      <c r="Z89" s="11">
        <f t="shared" si="37"/>
        <v>0</v>
      </c>
      <c r="AA89" s="11">
        <v>5007</v>
      </c>
      <c r="AB89" s="11">
        <v>3813</v>
      </c>
      <c r="AC89" s="11">
        <v>4522</v>
      </c>
      <c r="AD89" s="11">
        <v>2967</v>
      </c>
      <c r="AE89" s="11">
        <v>949</v>
      </c>
      <c r="AF89" s="11">
        <v>0</v>
      </c>
      <c r="AG89" s="11">
        <f t="shared" si="37"/>
        <v>0</v>
      </c>
      <c r="AH89" s="11">
        <f t="shared" si="37"/>
        <v>0</v>
      </c>
      <c r="AI89" s="11">
        <f t="shared" si="37"/>
        <v>0</v>
      </c>
      <c r="AJ89" s="11">
        <f t="shared" si="37"/>
        <v>0</v>
      </c>
      <c r="AK89" s="11">
        <f t="shared" si="37"/>
        <v>0</v>
      </c>
      <c r="AL89" s="11">
        <f t="shared" si="37"/>
        <v>0</v>
      </c>
      <c r="AM89" s="11">
        <f t="shared" si="37"/>
        <v>0</v>
      </c>
      <c r="AO89" s="16">
        <f t="shared" si="38"/>
        <v>108970</v>
      </c>
      <c r="AP89" s="16">
        <f t="shared" si="39"/>
        <v>331159.83</v>
      </c>
      <c r="AR89" s="17"/>
    </row>
    <row r="90" spans="2:44" x14ac:dyDescent="0.2">
      <c r="B90" s="56"/>
      <c r="C90" s="1" t="s">
        <v>123</v>
      </c>
      <c r="D90" s="1" t="s">
        <v>43</v>
      </c>
      <c r="E90" s="1">
        <v>3.0390000000000001</v>
      </c>
      <c r="I90" s="11">
        <v>0</v>
      </c>
      <c r="J90" s="11">
        <f t="shared" si="41"/>
        <v>0</v>
      </c>
      <c r="K90" s="11">
        <f t="shared" si="37"/>
        <v>0</v>
      </c>
      <c r="L90" s="11">
        <f t="shared" si="37"/>
        <v>0</v>
      </c>
      <c r="M90" s="11">
        <f t="shared" si="37"/>
        <v>0</v>
      </c>
      <c r="N90" s="11">
        <f t="shared" si="37"/>
        <v>0</v>
      </c>
      <c r="O90" s="11">
        <f t="shared" si="37"/>
        <v>0</v>
      </c>
      <c r="P90" s="11">
        <f t="shared" si="37"/>
        <v>0</v>
      </c>
      <c r="Q90" s="11">
        <f t="shared" si="37"/>
        <v>0</v>
      </c>
      <c r="R90" s="11">
        <f t="shared" si="37"/>
        <v>0</v>
      </c>
      <c r="S90" s="11">
        <f t="shared" si="37"/>
        <v>0</v>
      </c>
      <c r="T90" s="11">
        <f t="shared" si="37"/>
        <v>0</v>
      </c>
      <c r="U90" s="11">
        <f t="shared" si="37"/>
        <v>0</v>
      </c>
      <c r="V90" s="11">
        <f t="shared" si="37"/>
        <v>0</v>
      </c>
      <c r="W90" s="11">
        <f t="shared" si="37"/>
        <v>0</v>
      </c>
      <c r="X90" s="11">
        <f t="shared" si="37"/>
        <v>0</v>
      </c>
      <c r="Y90" s="11">
        <f t="shared" si="37"/>
        <v>0</v>
      </c>
      <c r="Z90" s="11">
        <f t="shared" si="37"/>
        <v>0</v>
      </c>
      <c r="AA90" s="11">
        <f t="shared" si="37"/>
        <v>0</v>
      </c>
      <c r="AB90" s="11">
        <f t="shared" si="37"/>
        <v>0</v>
      </c>
      <c r="AC90" s="11">
        <f t="shared" si="37"/>
        <v>0</v>
      </c>
      <c r="AD90" s="11">
        <f t="shared" si="37"/>
        <v>0</v>
      </c>
      <c r="AE90" s="11">
        <f t="shared" si="37"/>
        <v>0</v>
      </c>
      <c r="AF90" s="11">
        <f t="shared" si="37"/>
        <v>0</v>
      </c>
      <c r="AG90" s="11">
        <f t="shared" si="37"/>
        <v>0</v>
      </c>
      <c r="AH90" s="11">
        <f t="shared" si="37"/>
        <v>0</v>
      </c>
      <c r="AI90" s="11">
        <f t="shared" si="37"/>
        <v>0</v>
      </c>
      <c r="AJ90" s="11">
        <f t="shared" si="37"/>
        <v>0</v>
      </c>
      <c r="AK90" s="11">
        <f t="shared" si="37"/>
        <v>0</v>
      </c>
      <c r="AL90" s="11">
        <f t="shared" si="37"/>
        <v>0</v>
      </c>
      <c r="AM90" s="11">
        <f t="shared" si="37"/>
        <v>0</v>
      </c>
      <c r="AO90" s="16">
        <f t="shared" si="38"/>
        <v>0</v>
      </c>
      <c r="AP90" s="16">
        <f t="shared" si="39"/>
        <v>0</v>
      </c>
      <c r="AR90" s="17"/>
    </row>
    <row r="91" spans="2:44" x14ac:dyDescent="0.2">
      <c r="B91" s="56"/>
      <c r="C91" s="1" t="s">
        <v>37</v>
      </c>
      <c r="D91" s="1" t="s">
        <v>27</v>
      </c>
      <c r="E91" s="1">
        <v>3.0390000000000001</v>
      </c>
      <c r="I91" s="11">
        <v>0</v>
      </c>
      <c r="J91" s="11">
        <f t="shared" si="41"/>
        <v>0</v>
      </c>
      <c r="K91" s="11">
        <f t="shared" si="37"/>
        <v>0</v>
      </c>
      <c r="L91" s="11">
        <f t="shared" si="37"/>
        <v>0</v>
      </c>
      <c r="M91" s="11">
        <f t="shared" si="37"/>
        <v>0</v>
      </c>
      <c r="N91" s="11">
        <f t="shared" si="37"/>
        <v>0</v>
      </c>
      <c r="O91" s="11">
        <f t="shared" si="37"/>
        <v>0</v>
      </c>
      <c r="P91" s="11">
        <f t="shared" si="37"/>
        <v>0</v>
      </c>
      <c r="Q91" s="11">
        <f t="shared" si="37"/>
        <v>0</v>
      </c>
      <c r="R91" s="11">
        <f t="shared" si="37"/>
        <v>0</v>
      </c>
      <c r="S91" s="11">
        <f t="shared" si="37"/>
        <v>0</v>
      </c>
      <c r="T91" s="11">
        <f t="shared" ref="K91:AM94" si="42">S91</f>
        <v>0</v>
      </c>
      <c r="U91" s="11">
        <f t="shared" si="42"/>
        <v>0</v>
      </c>
      <c r="V91" s="11">
        <f t="shared" si="42"/>
        <v>0</v>
      </c>
      <c r="W91" s="11">
        <f t="shared" si="42"/>
        <v>0</v>
      </c>
      <c r="X91" s="11">
        <f t="shared" si="42"/>
        <v>0</v>
      </c>
      <c r="Y91" s="11">
        <f t="shared" si="42"/>
        <v>0</v>
      </c>
      <c r="Z91" s="11">
        <f t="shared" si="42"/>
        <v>0</v>
      </c>
      <c r="AA91" s="11">
        <f t="shared" si="42"/>
        <v>0</v>
      </c>
      <c r="AB91" s="11">
        <f t="shared" si="42"/>
        <v>0</v>
      </c>
      <c r="AC91" s="11">
        <f t="shared" si="42"/>
        <v>0</v>
      </c>
      <c r="AD91" s="11">
        <f t="shared" si="42"/>
        <v>0</v>
      </c>
      <c r="AE91" s="11">
        <f t="shared" si="42"/>
        <v>0</v>
      </c>
      <c r="AF91" s="11">
        <f t="shared" si="42"/>
        <v>0</v>
      </c>
      <c r="AG91" s="11">
        <f t="shared" si="42"/>
        <v>0</v>
      </c>
      <c r="AH91" s="11">
        <f t="shared" si="42"/>
        <v>0</v>
      </c>
      <c r="AI91" s="11">
        <f t="shared" si="42"/>
        <v>0</v>
      </c>
      <c r="AJ91" s="11">
        <f t="shared" si="42"/>
        <v>0</v>
      </c>
      <c r="AK91" s="11">
        <f t="shared" si="42"/>
        <v>0</v>
      </c>
      <c r="AL91" s="11">
        <f t="shared" si="42"/>
        <v>0</v>
      </c>
      <c r="AM91" s="11">
        <f t="shared" si="42"/>
        <v>0</v>
      </c>
      <c r="AO91" s="16">
        <f t="shared" si="38"/>
        <v>0</v>
      </c>
      <c r="AP91" s="16">
        <f t="shared" si="39"/>
        <v>0</v>
      </c>
      <c r="AR91" s="17"/>
    </row>
    <row r="92" spans="2:44" x14ac:dyDescent="0.2">
      <c r="B92" s="56"/>
      <c r="C92" s="1" t="s">
        <v>86</v>
      </c>
      <c r="D92" s="1" t="s">
        <v>53</v>
      </c>
      <c r="E92" s="1">
        <v>3.0390000000000001</v>
      </c>
      <c r="I92" s="11">
        <v>0</v>
      </c>
      <c r="J92" s="11">
        <f t="shared" si="41"/>
        <v>0</v>
      </c>
      <c r="K92" s="11">
        <f t="shared" si="42"/>
        <v>0</v>
      </c>
      <c r="L92" s="11">
        <f t="shared" si="42"/>
        <v>0</v>
      </c>
      <c r="M92" s="11">
        <f t="shared" si="42"/>
        <v>0</v>
      </c>
      <c r="N92" s="11">
        <f t="shared" si="42"/>
        <v>0</v>
      </c>
      <c r="O92" s="11">
        <f t="shared" si="42"/>
        <v>0</v>
      </c>
      <c r="P92" s="11">
        <f t="shared" si="42"/>
        <v>0</v>
      </c>
      <c r="Q92" s="11">
        <f t="shared" si="42"/>
        <v>0</v>
      </c>
      <c r="R92" s="11">
        <f t="shared" si="42"/>
        <v>0</v>
      </c>
      <c r="S92" s="11">
        <f t="shared" si="42"/>
        <v>0</v>
      </c>
      <c r="T92" s="11">
        <f t="shared" si="42"/>
        <v>0</v>
      </c>
      <c r="U92" s="11">
        <f t="shared" si="42"/>
        <v>0</v>
      </c>
      <c r="V92" s="11">
        <f t="shared" si="42"/>
        <v>0</v>
      </c>
      <c r="W92" s="11">
        <f t="shared" si="42"/>
        <v>0</v>
      </c>
      <c r="X92" s="11">
        <f t="shared" si="42"/>
        <v>0</v>
      </c>
      <c r="Y92" s="11">
        <f t="shared" si="42"/>
        <v>0</v>
      </c>
      <c r="Z92" s="11">
        <f t="shared" si="42"/>
        <v>0</v>
      </c>
      <c r="AA92" s="11">
        <f t="shared" si="42"/>
        <v>0</v>
      </c>
      <c r="AB92" s="11">
        <f t="shared" si="42"/>
        <v>0</v>
      </c>
      <c r="AC92" s="11">
        <f t="shared" si="42"/>
        <v>0</v>
      </c>
      <c r="AD92" s="11">
        <f t="shared" si="42"/>
        <v>0</v>
      </c>
      <c r="AE92" s="11">
        <f t="shared" si="42"/>
        <v>0</v>
      </c>
      <c r="AF92" s="11">
        <f t="shared" si="42"/>
        <v>0</v>
      </c>
      <c r="AG92" s="11">
        <f t="shared" si="42"/>
        <v>0</v>
      </c>
      <c r="AH92" s="11">
        <f t="shared" si="42"/>
        <v>0</v>
      </c>
      <c r="AI92" s="11">
        <f t="shared" si="42"/>
        <v>0</v>
      </c>
      <c r="AJ92" s="11">
        <f t="shared" si="42"/>
        <v>0</v>
      </c>
      <c r="AK92" s="11">
        <f t="shared" si="42"/>
        <v>0</v>
      </c>
      <c r="AL92" s="11">
        <f t="shared" si="42"/>
        <v>0</v>
      </c>
      <c r="AM92" s="11">
        <f t="shared" si="42"/>
        <v>0</v>
      </c>
      <c r="AO92" s="16">
        <f t="shared" si="38"/>
        <v>0</v>
      </c>
      <c r="AP92" s="16">
        <f t="shared" si="39"/>
        <v>0</v>
      </c>
      <c r="AR92" s="17"/>
    </row>
    <row r="93" spans="2:44" x14ac:dyDescent="0.2">
      <c r="B93" s="56"/>
      <c r="C93" s="1" t="s">
        <v>54</v>
      </c>
      <c r="D93" s="1" t="s">
        <v>55</v>
      </c>
      <c r="E93" s="1">
        <v>3.0390000000000001</v>
      </c>
      <c r="I93" s="11">
        <v>0</v>
      </c>
      <c r="J93" s="11">
        <f t="shared" si="41"/>
        <v>0</v>
      </c>
      <c r="K93" s="11">
        <f t="shared" si="42"/>
        <v>0</v>
      </c>
      <c r="L93" s="11">
        <f t="shared" si="42"/>
        <v>0</v>
      </c>
      <c r="M93" s="11">
        <f t="shared" si="42"/>
        <v>0</v>
      </c>
      <c r="N93" s="11">
        <f t="shared" si="42"/>
        <v>0</v>
      </c>
      <c r="O93" s="11">
        <f t="shared" si="42"/>
        <v>0</v>
      </c>
      <c r="P93" s="11">
        <f t="shared" si="42"/>
        <v>0</v>
      </c>
      <c r="Q93" s="11">
        <f t="shared" si="42"/>
        <v>0</v>
      </c>
      <c r="R93" s="11">
        <f t="shared" si="42"/>
        <v>0</v>
      </c>
      <c r="S93" s="11">
        <f t="shared" si="42"/>
        <v>0</v>
      </c>
      <c r="T93" s="11">
        <f t="shared" si="42"/>
        <v>0</v>
      </c>
      <c r="U93" s="11">
        <f t="shared" si="42"/>
        <v>0</v>
      </c>
      <c r="V93" s="11">
        <f t="shared" si="42"/>
        <v>0</v>
      </c>
      <c r="W93" s="11">
        <f t="shared" si="42"/>
        <v>0</v>
      </c>
      <c r="X93" s="11">
        <f t="shared" si="42"/>
        <v>0</v>
      </c>
      <c r="Y93" s="11">
        <f t="shared" si="42"/>
        <v>0</v>
      </c>
      <c r="Z93" s="11">
        <f t="shared" si="42"/>
        <v>0</v>
      </c>
      <c r="AA93" s="11">
        <f t="shared" si="42"/>
        <v>0</v>
      </c>
      <c r="AB93" s="11">
        <f t="shared" si="42"/>
        <v>0</v>
      </c>
      <c r="AC93" s="11">
        <f t="shared" si="42"/>
        <v>0</v>
      </c>
      <c r="AD93" s="11">
        <f t="shared" si="42"/>
        <v>0</v>
      </c>
      <c r="AE93" s="11">
        <f t="shared" si="42"/>
        <v>0</v>
      </c>
      <c r="AF93" s="11">
        <f t="shared" si="42"/>
        <v>0</v>
      </c>
      <c r="AG93" s="11">
        <f t="shared" si="42"/>
        <v>0</v>
      </c>
      <c r="AH93" s="11">
        <f t="shared" si="42"/>
        <v>0</v>
      </c>
      <c r="AI93" s="11">
        <f t="shared" si="42"/>
        <v>0</v>
      </c>
      <c r="AJ93" s="11">
        <f t="shared" si="42"/>
        <v>0</v>
      </c>
      <c r="AK93" s="11">
        <f t="shared" si="42"/>
        <v>0</v>
      </c>
      <c r="AL93" s="11">
        <f t="shared" si="42"/>
        <v>0</v>
      </c>
      <c r="AM93" s="11">
        <f t="shared" si="42"/>
        <v>0</v>
      </c>
      <c r="AO93" s="16">
        <f t="shared" si="38"/>
        <v>0</v>
      </c>
      <c r="AP93" s="16">
        <f t="shared" si="39"/>
        <v>0</v>
      </c>
      <c r="AR93" s="17"/>
    </row>
    <row r="94" spans="2:44" x14ac:dyDescent="0.2">
      <c r="B94" s="56"/>
      <c r="C94" s="1" t="s">
        <v>44</v>
      </c>
      <c r="D94" s="1" t="s">
        <v>45</v>
      </c>
      <c r="E94" s="1">
        <v>3.0390000000000001</v>
      </c>
      <c r="I94" s="11">
        <v>0</v>
      </c>
      <c r="J94" s="11">
        <f t="shared" si="41"/>
        <v>0</v>
      </c>
      <c r="K94" s="11">
        <f t="shared" si="42"/>
        <v>0</v>
      </c>
      <c r="L94" s="11">
        <f t="shared" si="42"/>
        <v>0</v>
      </c>
      <c r="M94" s="11">
        <f t="shared" si="42"/>
        <v>0</v>
      </c>
      <c r="N94" s="11">
        <v>5000</v>
      </c>
      <c r="O94" s="11">
        <f t="shared" si="42"/>
        <v>5000</v>
      </c>
      <c r="P94" s="11">
        <f t="shared" si="42"/>
        <v>5000</v>
      </c>
      <c r="Q94" s="11">
        <f t="shared" si="42"/>
        <v>5000</v>
      </c>
      <c r="R94" s="11">
        <f t="shared" si="42"/>
        <v>5000</v>
      </c>
      <c r="S94" s="11">
        <f t="shared" si="42"/>
        <v>5000</v>
      </c>
      <c r="T94" s="11">
        <f t="shared" si="42"/>
        <v>5000</v>
      </c>
      <c r="U94" s="11">
        <f t="shared" si="42"/>
        <v>5000</v>
      </c>
      <c r="V94" s="11">
        <f t="shared" si="42"/>
        <v>5000</v>
      </c>
      <c r="W94" s="11">
        <v>0</v>
      </c>
      <c r="X94" s="11">
        <f t="shared" si="42"/>
        <v>0</v>
      </c>
      <c r="Y94" s="11">
        <f t="shared" si="42"/>
        <v>0</v>
      </c>
      <c r="Z94" s="11">
        <f t="shared" si="42"/>
        <v>0</v>
      </c>
      <c r="AA94" s="11">
        <f t="shared" si="42"/>
        <v>0</v>
      </c>
      <c r="AB94" s="11">
        <f t="shared" si="42"/>
        <v>0</v>
      </c>
      <c r="AC94" s="11">
        <f t="shared" si="42"/>
        <v>0</v>
      </c>
      <c r="AD94" s="11">
        <f t="shared" si="42"/>
        <v>0</v>
      </c>
      <c r="AE94" s="11">
        <f t="shared" si="42"/>
        <v>0</v>
      </c>
      <c r="AF94" s="11">
        <f t="shared" si="42"/>
        <v>0</v>
      </c>
      <c r="AG94" s="11">
        <f t="shared" si="42"/>
        <v>0</v>
      </c>
      <c r="AH94" s="11">
        <f t="shared" si="42"/>
        <v>0</v>
      </c>
      <c r="AI94" s="11">
        <f t="shared" si="42"/>
        <v>0</v>
      </c>
      <c r="AJ94" s="11">
        <f t="shared" si="42"/>
        <v>0</v>
      </c>
      <c r="AK94" s="11">
        <f t="shared" si="42"/>
        <v>0</v>
      </c>
      <c r="AL94" s="11">
        <f t="shared" si="42"/>
        <v>0</v>
      </c>
      <c r="AM94" s="11">
        <f t="shared" si="42"/>
        <v>0</v>
      </c>
      <c r="AO94" s="16">
        <f t="shared" si="38"/>
        <v>45000</v>
      </c>
      <c r="AP94" s="16">
        <f t="shared" si="39"/>
        <v>136755</v>
      </c>
      <c r="AR94" s="17"/>
    </row>
    <row r="95" spans="2:44" x14ac:dyDescent="0.2">
      <c r="B95" s="56"/>
      <c r="C95" s="1" t="s">
        <v>38</v>
      </c>
      <c r="D95" s="1" t="s">
        <v>18</v>
      </c>
      <c r="E95" s="1">
        <v>3.0390000000000001</v>
      </c>
      <c r="I95" s="11">
        <v>4012</v>
      </c>
      <c r="J95" s="11">
        <v>0</v>
      </c>
      <c r="K95" s="11">
        <v>0</v>
      </c>
      <c r="L95" s="11">
        <v>0</v>
      </c>
      <c r="M95" s="11">
        <f t="shared" ref="M95:AM95" si="43">L95</f>
        <v>0</v>
      </c>
      <c r="N95" s="11">
        <f t="shared" si="43"/>
        <v>0</v>
      </c>
      <c r="O95" s="11">
        <f t="shared" si="43"/>
        <v>0</v>
      </c>
      <c r="P95" s="11">
        <f t="shared" si="43"/>
        <v>0</v>
      </c>
      <c r="Q95" s="11">
        <f t="shared" si="43"/>
        <v>0</v>
      </c>
      <c r="R95" s="11">
        <f t="shared" si="43"/>
        <v>0</v>
      </c>
      <c r="S95" s="11">
        <f t="shared" si="43"/>
        <v>0</v>
      </c>
      <c r="T95" s="11">
        <f t="shared" si="43"/>
        <v>0</v>
      </c>
      <c r="U95" s="11">
        <f t="shared" si="43"/>
        <v>0</v>
      </c>
      <c r="V95" s="11">
        <f t="shared" si="43"/>
        <v>0</v>
      </c>
      <c r="W95" s="11">
        <f t="shared" si="43"/>
        <v>0</v>
      </c>
      <c r="X95" s="11">
        <f t="shared" si="43"/>
        <v>0</v>
      </c>
      <c r="Y95" s="11">
        <f t="shared" si="43"/>
        <v>0</v>
      </c>
      <c r="Z95" s="11">
        <f t="shared" si="43"/>
        <v>0</v>
      </c>
      <c r="AA95" s="11">
        <f t="shared" si="43"/>
        <v>0</v>
      </c>
      <c r="AB95" s="11">
        <f t="shared" si="43"/>
        <v>0</v>
      </c>
      <c r="AC95" s="11">
        <f t="shared" si="43"/>
        <v>0</v>
      </c>
      <c r="AD95" s="11">
        <f t="shared" si="43"/>
        <v>0</v>
      </c>
      <c r="AE95" s="11">
        <f t="shared" si="43"/>
        <v>0</v>
      </c>
      <c r="AF95" s="11">
        <f t="shared" si="43"/>
        <v>0</v>
      </c>
      <c r="AG95" s="11">
        <f t="shared" si="43"/>
        <v>0</v>
      </c>
      <c r="AH95" s="11">
        <f t="shared" si="43"/>
        <v>0</v>
      </c>
      <c r="AI95" s="11">
        <f t="shared" si="43"/>
        <v>0</v>
      </c>
      <c r="AJ95" s="11">
        <f t="shared" si="43"/>
        <v>0</v>
      </c>
      <c r="AK95" s="11">
        <f t="shared" si="43"/>
        <v>0</v>
      </c>
      <c r="AL95" s="11">
        <f t="shared" si="43"/>
        <v>0</v>
      </c>
      <c r="AM95" s="11">
        <f t="shared" si="43"/>
        <v>0</v>
      </c>
      <c r="AO95" s="64">
        <f t="shared" si="38"/>
        <v>4012</v>
      </c>
      <c r="AP95" s="64">
        <f t="shared" si="39"/>
        <v>12192.468000000001</v>
      </c>
      <c r="AR95" s="17"/>
    </row>
    <row r="96" spans="2:44" x14ac:dyDescent="0.2">
      <c r="B96" s="56"/>
      <c r="C96" s="1" t="s">
        <v>57</v>
      </c>
      <c r="D96" s="1" t="s">
        <v>56</v>
      </c>
      <c r="E96" s="1">
        <v>3.0390000000000001</v>
      </c>
      <c r="I96" s="59">
        <v>0</v>
      </c>
      <c r="J96" s="59">
        <f t="shared" ref="J96:R96" si="44">I96</f>
        <v>0</v>
      </c>
      <c r="K96" s="59">
        <f t="shared" si="44"/>
        <v>0</v>
      </c>
      <c r="L96" s="59">
        <f t="shared" si="44"/>
        <v>0</v>
      </c>
      <c r="M96" s="59">
        <f t="shared" si="44"/>
        <v>0</v>
      </c>
      <c r="N96" s="59">
        <f t="shared" si="44"/>
        <v>0</v>
      </c>
      <c r="O96" s="59">
        <f t="shared" si="44"/>
        <v>0</v>
      </c>
      <c r="P96" s="59">
        <f t="shared" si="44"/>
        <v>0</v>
      </c>
      <c r="Q96" s="59">
        <f t="shared" si="44"/>
        <v>0</v>
      </c>
      <c r="R96" s="59">
        <f t="shared" si="44"/>
        <v>0</v>
      </c>
      <c r="S96" s="59">
        <f t="shared" ref="S96:AE96" si="45">R96</f>
        <v>0</v>
      </c>
      <c r="T96" s="59">
        <f t="shared" si="45"/>
        <v>0</v>
      </c>
      <c r="U96" s="59">
        <f t="shared" si="45"/>
        <v>0</v>
      </c>
      <c r="V96" s="59">
        <f t="shared" si="45"/>
        <v>0</v>
      </c>
      <c r="W96" s="59">
        <f t="shared" si="45"/>
        <v>0</v>
      </c>
      <c r="X96" s="59">
        <f t="shared" si="45"/>
        <v>0</v>
      </c>
      <c r="Y96" s="59">
        <f t="shared" si="45"/>
        <v>0</v>
      </c>
      <c r="Z96" s="59">
        <f t="shared" si="45"/>
        <v>0</v>
      </c>
      <c r="AA96" s="59">
        <f t="shared" si="45"/>
        <v>0</v>
      </c>
      <c r="AB96" s="59">
        <f t="shared" si="45"/>
        <v>0</v>
      </c>
      <c r="AC96" s="59">
        <f t="shared" si="45"/>
        <v>0</v>
      </c>
      <c r="AD96" s="59">
        <f t="shared" si="45"/>
        <v>0</v>
      </c>
      <c r="AE96" s="59">
        <f t="shared" si="45"/>
        <v>0</v>
      </c>
      <c r="AF96" s="59">
        <f t="shared" ref="AF96:AM96" si="46">AE96</f>
        <v>0</v>
      </c>
      <c r="AG96" s="59">
        <f t="shared" si="46"/>
        <v>0</v>
      </c>
      <c r="AH96" s="59">
        <f t="shared" si="46"/>
        <v>0</v>
      </c>
      <c r="AI96" s="59">
        <f t="shared" si="46"/>
        <v>0</v>
      </c>
      <c r="AJ96" s="59">
        <f t="shared" si="46"/>
        <v>0</v>
      </c>
      <c r="AK96" s="59">
        <f t="shared" si="46"/>
        <v>0</v>
      </c>
      <c r="AL96" s="59">
        <f t="shared" si="46"/>
        <v>0</v>
      </c>
      <c r="AM96" s="59">
        <f t="shared" si="46"/>
        <v>0</v>
      </c>
      <c r="AO96" s="60">
        <f t="shared" si="38"/>
        <v>0</v>
      </c>
      <c r="AP96" s="60">
        <f t="shared" si="39"/>
        <v>0</v>
      </c>
      <c r="AR96" s="17"/>
    </row>
    <row r="97" spans="2:42" x14ac:dyDescent="0.2">
      <c r="I97" s="58">
        <f>SUM(I82:I96)</f>
        <v>4012</v>
      </c>
      <c r="J97" s="58">
        <f t="shared" ref="J97:Q97" si="47">SUM(J82:J96)</f>
        <v>4297</v>
      </c>
      <c r="K97" s="58">
        <f t="shared" si="47"/>
        <v>4066</v>
      </c>
      <c r="L97" s="58">
        <f t="shared" si="47"/>
        <v>5067</v>
      </c>
      <c r="M97" s="58">
        <f t="shared" si="47"/>
        <v>4651</v>
      </c>
      <c r="N97" s="58">
        <f t="shared" si="47"/>
        <v>39026</v>
      </c>
      <c r="O97" s="58">
        <f t="shared" si="47"/>
        <v>45000</v>
      </c>
      <c r="P97" s="58">
        <f t="shared" si="47"/>
        <v>45000</v>
      </c>
      <c r="Q97" s="58">
        <f t="shared" si="47"/>
        <v>45000</v>
      </c>
      <c r="R97" s="58">
        <f>SUM(R82:R96)</f>
        <v>45000</v>
      </c>
      <c r="S97" s="58">
        <f t="shared" ref="S97:AA97" si="48">SUM(S82:S96)</f>
        <v>45000</v>
      </c>
      <c r="T97" s="58">
        <f t="shared" si="48"/>
        <v>45000</v>
      </c>
      <c r="U97" s="58">
        <f t="shared" si="48"/>
        <v>45000</v>
      </c>
      <c r="V97" s="58">
        <f t="shared" si="48"/>
        <v>26015</v>
      </c>
      <c r="W97" s="58">
        <f t="shared" si="48"/>
        <v>9918</v>
      </c>
      <c r="X97" s="58">
        <f t="shared" si="48"/>
        <v>11712</v>
      </c>
      <c r="Y97" s="58">
        <f t="shared" si="48"/>
        <v>7807</v>
      </c>
      <c r="Z97" s="58">
        <f t="shared" si="48"/>
        <v>8539</v>
      </c>
      <c r="AA97" s="58">
        <f t="shared" si="48"/>
        <v>15007</v>
      </c>
      <c r="AB97" s="58">
        <f t="shared" ref="AB97:AM97" si="49">SUM(AB82:AB96)</f>
        <v>13813</v>
      </c>
      <c r="AC97" s="58">
        <f t="shared" si="49"/>
        <v>14522</v>
      </c>
      <c r="AD97" s="58">
        <f t="shared" si="49"/>
        <v>12967</v>
      </c>
      <c r="AE97" s="58">
        <f t="shared" si="49"/>
        <v>10949</v>
      </c>
      <c r="AF97" s="58">
        <f t="shared" si="49"/>
        <v>4982</v>
      </c>
      <c r="AG97" s="58">
        <f t="shared" si="49"/>
        <v>7400</v>
      </c>
      <c r="AH97" s="58">
        <f t="shared" si="49"/>
        <v>6976</v>
      </c>
      <c r="AI97" s="58">
        <f t="shared" si="49"/>
        <v>4489</v>
      </c>
      <c r="AJ97" s="58">
        <f t="shared" si="49"/>
        <v>4843</v>
      </c>
      <c r="AK97" s="58">
        <f t="shared" si="49"/>
        <v>4081</v>
      </c>
      <c r="AL97" s="58">
        <f t="shared" si="49"/>
        <v>0</v>
      </c>
      <c r="AM97" s="58">
        <f t="shared" si="49"/>
        <v>0</v>
      </c>
      <c r="AO97" s="20">
        <f>SUM(AO76:AO95)</f>
        <v>558434</v>
      </c>
      <c r="AP97" s="20">
        <f>SUM(AP76:AP95)</f>
        <v>1707498.8210000002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4" spans="2:42" hidden="1" x14ac:dyDescent="0.2"/>
    <row r="105" spans="2:42" hidden="1" x14ac:dyDescent="0.2">
      <c r="B105" s="61" t="s">
        <v>95</v>
      </c>
    </row>
    <row r="106" spans="2:42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2" hidden="1" x14ac:dyDescent="0.2"/>
    <row r="108" spans="2:42" hidden="1" x14ac:dyDescent="0.2">
      <c r="B108" s="61" t="s">
        <v>95</v>
      </c>
    </row>
    <row r="109" spans="2:42" hidden="1" x14ac:dyDescent="0.2">
      <c r="C109" s="1" t="s">
        <v>96</v>
      </c>
      <c r="D109" s="1" t="s">
        <v>97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O109" s="16">
        <f>SUM(I109:AN109)</f>
        <v>0</v>
      </c>
      <c r="AP109" s="16">
        <f>SUM(I109:AM109)*E109</f>
        <v>0</v>
      </c>
    </row>
    <row r="111" spans="2:42" x14ac:dyDescent="0.2">
      <c r="AK111" s="165" t="s">
        <v>79</v>
      </c>
      <c r="AL111" s="166"/>
      <c r="AM111" s="166"/>
      <c r="AN111" s="166"/>
      <c r="AO111" s="166"/>
      <c r="AP111" s="167"/>
    </row>
    <row r="112" spans="2:42" x14ac:dyDescent="0.2">
      <c r="AK112" s="68"/>
      <c r="AL112" s="69"/>
      <c r="AM112" s="69"/>
      <c r="AN112" s="69"/>
      <c r="AO112" s="78" t="s">
        <v>2</v>
      </c>
      <c r="AP112" s="79" t="s">
        <v>102</v>
      </c>
    </row>
    <row r="113" spans="37:44" x14ac:dyDescent="0.2">
      <c r="AK113" s="80" t="s">
        <v>60</v>
      </c>
      <c r="AL113" s="27"/>
      <c r="AM113" s="27"/>
      <c r="AN113" s="27"/>
      <c r="AO113" s="64">
        <f>AO17</f>
        <v>620000</v>
      </c>
      <c r="AP113" s="71">
        <f>AP17</f>
        <v>1488619.9999999998</v>
      </c>
    </row>
    <row r="114" spans="37:44" x14ac:dyDescent="0.2">
      <c r="AK114" s="70" t="s">
        <v>62</v>
      </c>
      <c r="AL114" s="27"/>
      <c r="AM114" s="27"/>
      <c r="AN114" s="27"/>
      <c r="AO114" s="64">
        <f>AO34</f>
        <v>745000</v>
      </c>
      <c r="AP114" s="71">
        <f>AP34</f>
        <v>2140757.5</v>
      </c>
    </row>
    <row r="115" spans="37:44" x14ac:dyDescent="0.2">
      <c r="AK115" s="70" t="s">
        <v>67</v>
      </c>
      <c r="AL115" s="27"/>
      <c r="AM115" s="27"/>
      <c r="AN115" s="27"/>
      <c r="AO115" s="72">
        <f>AO76+AO79</f>
        <v>18295</v>
      </c>
      <c r="AP115" s="73">
        <f>AP76+AP79</f>
        <v>66016.399999999994</v>
      </c>
    </row>
    <row r="116" spans="37:44" x14ac:dyDescent="0.2">
      <c r="AK116" s="70"/>
      <c r="AL116" s="27"/>
      <c r="AM116" s="27"/>
      <c r="AN116" s="27"/>
      <c r="AO116" s="27"/>
      <c r="AP116" s="74"/>
    </row>
    <row r="117" spans="37:44" x14ac:dyDescent="0.2">
      <c r="AK117" s="70" t="s">
        <v>105</v>
      </c>
      <c r="AL117" s="27"/>
      <c r="AM117" s="27"/>
      <c r="AN117" s="27"/>
      <c r="AO117" s="64">
        <f>AO62</f>
        <v>816612.39</v>
      </c>
      <c r="AP117" s="71">
        <f>AP62</f>
        <v>81661.239000000001</v>
      </c>
    </row>
    <row r="118" spans="37:44" x14ac:dyDescent="0.2">
      <c r="AK118" s="70" t="s">
        <v>73</v>
      </c>
      <c r="AL118" s="27"/>
      <c r="AM118" s="27"/>
      <c r="AN118" s="27"/>
      <c r="AO118" s="72">
        <f>SUM(AO64:AO70)</f>
        <v>0</v>
      </c>
      <c r="AP118" s="73">
        <f>SUM(AP64:AP70)</f>
        <v>0</v>
      </c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 t="s">
        <v>106</v>
      </c>
      <c r="AL120" s="27"/>
      <c r="AM120" s="27"/>
      <c r="AN120" s="27"/>
      <c r="AO120" s="72">
        <f>SUM(AO76:AO109)-AO97</f>
        <v>558434</v>
      </c>
      <c r="AP120" s="75">
        <f>SUM(AP76:AP109)-AP97</f>
        <v>1707498.8210000002</v>
      </c>
    </row>
    <row r="121" spans="37:44" x14ac:dyDescent="0.2">
      <c r="AK121" s="70" t="s">
        <v>116</v>
      </c>
      <c r="AL121" s="27"/>
      <c r="AM121" s="27"/>
      <c r="AN121" s="27"/>
      <c r="AO121" s="64">
        <f>AO74</f>
        <v>816672.13000000012</v>
      </c>
      <c r="AP121" s="71">
        <f>AP74</f>
        <v>2003539.9179999998</v>
      </c>
    </row>
    <row r="122" spans="37:44" x14ac:dyDescent="0.2">
      <c r="AK122" s="70" t="s">
        <v>118</v>
      </c>
      <c r="AL122" s="27"/>
      <c r="AM122" s="27"/>
      <c r="AN122" s="27"/>
      <c r="AO122" s="64">
        <f>+(MAX((SUM(AO74:AO109)-AO97),SUM(AO62:AO70)+SUM(AQ62:AQ70),SUM(AO34:AO42,AO17)))</f>
        <v>1395000</v>
      </c>
      <c r="AP122" s="71">
        <f>AO122*G74</f>
        <v>55800</v>
      </c>
      <c r="AR122" s="16"/>
    </row>
    <row r="123" spans="37:44" x14ac:dyDescent="0.2">
      <c r="AK123" s="70" t="s">
        <v>117</v>
      </c>
      <c r="AL123" s="27"/>
      <c r="AM123" s="27"/>
      <c r="AN123" s="27"/>
      <c r="AO123" s="64"/>
      <c r="AP123" s="71">
        <f>AP121+AP122</f>
        <v>2059339.9179999998</v>
      </c>
      <c r="AR123" s="16"/>
    </row>
    <row r="124" spans="37:44" x14ac:dyDescent="0.2">
      <c r="AK124" s="70"/>
      <c r="AL124" s="27"/>
      <c r="AM124" s="27"/>
      <c r="AN124" s="27"/>
      <c r="AO124" s="27"/>
      <c r="AP124" s="74"/>
    </row>
    <row r="125" spans="37:44" x14ac:dyDescent="0.2">
      <c r="AK125" s="70"/>
      <c r="AL125" s="27" t="s">
        <v>77</v>
      </c>
      <c r="AM125" s="27"/>
      <c r="AN125" s="27"/>
      <c r="AO125" s="64">
        <f>AQ62</f>
        <v>8248.61</v>
      </c>
      <c r="AP125" s="74"/>
    </row>
    <row r="126" spans="37:44" x14ac:dyDescent="0.2">
      <c r="AK126" s="70"/>
      <c r="AL126" s="27" t="s">
        <v>78</v>
      </c>
      <c r="AM126" s="27"/>
      <c r="AN126" s="27"/>
      <c r="AO126" s="64">
        <f>-AO61</f>
        <v>0</v>
      </c>
      <c r="AP126" s="74"/>
    </row>
    <row r="127" spans="37:44" x14ac:dyDescent="0.2">
      <c r="AK127" s="76"/>
      <c r="AL127" s="97" t="s">
        <v>12</v>
      </c>
      <c r="AM127" s="97"/>
      <c r="AN127" s="97"/>
      <c r="AO127" s="98">
        <f>SUM(AO113:AO115)-SUM(AO120:AO121)-AO126-AO125</f>
        <v>-59.740000000121654</v>
      </c>
      <c r="AP127" s="99"/>
    </row>
    <row r="128" spans="37:44" x14ac:dyDescent="0.2">
      <c r="AK128" s="27"/>
      <c r="AL128" s="27"/>
      <c r="AM128" s="27"/>
      <c r="AN128" s="27"/>
      <c r="AO128" s="27"/>
      <c r="AP128" s="27"/>
    </row>
    <row r="129" spans="37:42" x14ac:dyDescent="0.2">
      <c r="AK129" s="27"/>
      <c r="AL129" s="27"/>
      <c r="AM129" s="27"/>
      <c r="AN129" s="27"/>
      <c r="AO129" s="27"/>
      <c r="AP129" s="27"/>
    </row>
  </sheetData>
  <mergeCells count="1">
    <mergeCell ref="AK111:AP111"/>
  </mergeCells>
  <phoneticPr fontId="0" type="noConversion"/>
  <pageMargins left="0.5" right="0.5" top="0.5" bottom="0.5" header="0.5" footer="0.5"/>
  <pageSetup paperSize="5" scale="4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4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N43" sqref="N4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8.2851562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v>0</v>
      </c>
      <c r="AO13" s="16">
        <f t="shared" si="2"/>
        <v>300000</v>
      </c>
      <c r="AP13" s="16">
        <f t="shared" si="3"/>
        <v>720299.99999999988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L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L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f t="shared" si="8"/>
        <v>16500</v>
      </c>
      <c r="AD20" s="16">
        <f t="shared" si="8"/>
        <v>16500</v>
      </c>
      <c r="AE20" s="16">
        <f t="shared" si="8"/>
        <v>16500</v>
      </c>
      <c r="AF20" s="16">
        <f t="shared" si="8"/>
        <v>16500</v>
      </c>
      <c r="AG20" s="16">
        <f t="shared" si="8"/>
        <v>16500</v>
      </c>
      <c r="AH20" s="16">
        <f t="shared" si="8"/>
        <v>16500</v>
      </c>
      <c r="AI20" s="16">
        <f t="shared" si="8"/>
        <v>16500</v>
      </c>
      <c r="AJ20" s="16">
        <f t="shared" si="8"/>
        <v>16500</v>
      </c>
      <c r="AK20" s="16">
        <f t="shared" si="8"/>
        <v>16500</v>
      </c>
      <c r="AL20" s="16">
        <f t="shared" si="8"/>
        <v>16500</v>
      </c>
      <c r="AM20" s="16">
        <v>0</v>
      </c>
      <c r="AO20" s="16">
        <f t="shared" ref="AO20:AO28" si="9">SUM(I20:AN20)</f>
        <v>495000</v>
      </c>
      <c r="AP20" s="16">
        <f t="shared" ref="AP20:AP28" si="10">SUM(I20:AM20)*E20+SUM(I20:AM20)*F20+SUM(I20:AM20)*G20</f>
        <v>1422382.5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0</v>
      </c>
      <c r="AO28" s="16">
        <f t="shared" si="9"/>
        <v>255000</v>
      </c>
      <c r="AP28" s="16">
        <f t="shared" si="10"/>
        <v>732742.5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2:42" x14ac:dyDescent="0.2">
      <c r="I34" s="58">
        <f t="shared" ref="I34:AL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25000</v>
      </c>
      <c r="AM34" s="58"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5000</v>
      </c>
      <c r="N42" s="117">
        <v>0</v>
      </c>
      <c r="O42" s="117">
        <v>2000</v>
      </c>
      <c r="P42" s="117">
        <v>5000</v>
      </c>
      <c r="Q42" s="117">
        <v>5000</v>
      </c>
      <c r="R42" s="117">
        <v>5000</v>
      </c>
      <c r="S42" s="117">
        <v>5000</v>
      </c>
      <c r="T42" s="117">
        <v>5000</v>
      </c>
      <c r="U42" s="117">
        <v>5000</v>
      </c>
      <c r="V42" s="117">
        <v>0</v>
      </c>
      <c r="W42" s="117"/>
      <c r="X42" s="117"/>
      <c r="Y42" s="117"/>
      <c r="Z42" s="117"/>
      <c r="AA42" s="117"/>
      <c r="AB42" s="117"/>
      <c r="AC42" s="117"/>
      <c r="AD42" s="117">
        <v>5000</v>
      </c>
      <c r="AE42" s="117">
        <v>10000</v>
      </c>
      <c r="AF42" s="117">
        <v>10000</v>
      </c>
      <c r="AG42" s="117">
        <v>10000</v>
      </c>
      <c r="AH42" s="117">
        <v>10000</v>
      </c>
      <c r="AI42" s="117">
        <v>10000</v>
      </c>
      <c r="AJ42" s="117">
        <v>5000</v>
      </c>
      <c r="AK42" s="117">
        <v>5000</v>
      </c>
      <c r="AL42" s="122">
        <v>5000</v>
      </c>
      <c r="AM42" s="58"/>
      <c r="AO42" s="16">
        <f t="shared" ref="AO42:AO47" si="18">SUM(I42:AM42)</f>
        <v>107000</v>
      </c>
      <c r="AP42" s="16">
        <f>AO148</f>
        <v>376670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15000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123"/>
      <c r="AM43" s="58"/>
      <c r="AO43" s="16">
        <f t="shared" si="18"/>
        <v>15000</v>
      </c>
      <c r="AP43" s="16">
        <f>AO149</f>
        <v>36450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8500</v>
      </c>
      <c r="P44" s="72">
        <v>0</v>
      </c>
      <c r="Q44" s="72">
        <v>0</v>
      </c>
      <c r="R44" s="72">
        <v>0</v>
      </c>
      <c r="S44" s="72">
        <v>0</v>
      </c>
      <c r="T44" s="72">
        <v>8500</v>
      </c>
      <c r="U44" s="72"/>
      <c r="V44" s="72">
        <v>5000</v>
      </c>
      <c r="W44" s="72"/>
      <c r="X44" s="72"/>
      <c r="Y44" s="72"/>
      <c r="Z44" s="72"/>
      <c r="AA44" s="72"/>
      <c r="AB44" s="72">
        <v>10000</v>
      </c>
      <c r="AC44" s="72"/>
      <c r="AD44" s="72"/>
      <c r="AE44" s="72">
        <v>10000</v>
      </c>
      <c r="AF44" s="72">
        <v>10000</v>
      </c>
      <c r="AG44" s="72">
        <v>10000</v>
      </c>
      <c r="AH44" s="72"/>
      <c r="AI44" s="72"/>
      <c r="AJ44" s="72"/>
      <c r="AK44" s="72"/>
      <c r="AL44" s="123"/>
      <c r="AM44" s="58"/>
      <c r="AO44" s="16">
        <f t="shared" si="18"/>
        <v>62000</v>
      </c>
      <c r="AP44" s="16">
        <f>AO150</f>
        <v>231065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3000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/>
      <c r="V45" s="72">
        <v>10000</v>
      </c>
      <c r="W45" s="72">
        <v>10000</v>
      </c>
      <c r="X45" s="72">
        <v>10000</v>
      </c>
      <c r="Y45" s="72">
        <v>10000</v>
      </c>
      <c r="Z45" s="72">
        <v>10000</v>
      </c>
      <c r="AA45" s="72">
        <v>10000</v>
      </c>
      <c r="AB45" s="72"/>
      <c r="AC45" s="72">
        <v>10000</v>
      </c>
      <c r="AD45" s="72">
        <v>5000</v>
      </c>
      <c r="AE45" s="72"/>
      <c r="AF45" s="72"/>
      <c r="AG45" s="72"/>
      <c r="AH45" s="72"/>
      <c r="AI45" s="72"/>
      <c r="AJ45" s="72"/>
      <c r="AK45" s="72"/>
      <c r="AL45" s="123"/>
      <c r="AM45" s="58"/>
      <c r="AO45" s="16">
        <f t="shared" si="18"/>
        <v>78000</v>
      </c>
      <c r="AP45" s="16">
        <f>AO151</f>
        <v>298755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123"/>
      <c r="AM46" s="58"/>
      <c r="AO46" s="126">
        <f t="shared" si="18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4"/>
      <c r="AM47" s="58"/>
      <c r="AO47" s="126">
        <f t="shared" si="18"/>
        <v>0</v>
      </c>
    </row>
    <row r="48" spans="2:42" x14ac:dyDescent="0.2">
      <c r="D48" s="5" t="s">
        <v>138</v>
      </c>
      <c r="I48" s="58">
        <f>SUM(I42:I47)</f>
        <v>0</v>
      </c>
      <c r="J48" s="58">
        <f t="shared" ref="J48:AM48" si="19">SUM(J42:J47)</f>
        <v>0</v>
      </c>
      <c r="K48" s="58">
        <f t="shared" si="19"/>
        <v>0</v>
      </c>
      <c r="L48" s="58">
        <f t="shared" si="19"/>
        <v>0</v>
      </c>
      <c r="M48" s="58">
        <f t="shared" si="19"/>
        <v>5000</v>
      </c>
      <c r="N48" s="58">
        <f t="shared" si="19"/>
        <v>15000</v>
      </c>
      <c r="O48" s="58">
        <f t="shared" si="19"/>
        <v>13500</v>
      </c>
      <c r="P48" s="58">
        <f t="shared" si="19"/>
        <v>5000</v>
      </c>
      <c r="Q48" s="58">
        <f t="shared" si="19"/>
        <v>5000</v>
      </c>
      <c r="R48" s="58">
        <f t="shared" si="19"/>
        <v>5000</v>
      </c>
      <c r="S48" s="58">
        <f t="shared" si="19"/>
        <v>5000</v>
      </c>
      <c r="T48" s="58">
        <f t="shared" si="19"/>
        <v>13500</v>
      </c>
      <c r="U48" s="58">
        <f t="shared" si="19"/>
        <v>5000</v>
      </c>
      <c r="V48" s="58">
        <f t="shared" si="19"/>
        <v>15000</v>
      </c>
      <c r="W48" s="58">
        <f t="shared" si="19"/>
        <v>10000</v>
      </c>
      <c r="X48" s="58">
        <f t="shared" si="19"/>
        <v>10000</v>
      </c>
      <c r="Y48" s="58">
        <f t="shared" si="19"/>
        <v>10000</v>
      </c>
      <c r="Z48" s="58">
        <f t="shared" si="19"/>
        <v>10000</v>
      </c>
      <c r="AA48" s="58">
        <f t="shared" si="19"/>
        <v>10000</v>
      </c>
      <c r="AB48" s="58">
        <f t="shared" si="19"/>
        <v>10000</v>
      </c>
      <c r="AC48" s="58">
        <f t="shared" si="19"/>
        <v>10000</v>
      </c>
      <c r="AD48" s="58">
        <f t="shared" si="19"/>
        <v>10000</v>
      </c>
      <c r="AE48" s="58">
        <f t="shared" si="19"/>
        <v>20000</v>
      </c>
      <c r="AF48" s="58">
        <f t="shared" si="19"/>
        <v>20000</v>
      </c>
      <c r="AG48" s="58">
        <f t="shared" si="19"/>
        <v>20000</v>
      </c>
      <c r="AH48" s="58">
        <f t="shared" si="19"/>
        <v>10000</v>
      </c>
      <c r="AI48" s="58">
        <f t="shared" si="19"/>
        <v>10000</v>
      </c>
      <c r="AJ48" s="58">
        <f t="shared" si="19"/>
        <v>5000</v>
      </c>
      <c r="AK48" s="58">
        <f t="shared" si="19"/>
        <v>5000</v>
      </c>
      <c r="AL48" s="58">
        <f t="shared" si="19"/>
        <v>5000</v>
      </c>
      <c r="AM48" s="11">
        <f t="shared" si="19"/>
        <v>0</v>
      </c>
      <c r="AO48" s="125">
        <f>SUM(I48:AN48)</f>
        <v>262000</v>
      </c>
      <c r="AP48" s="125">
        <f>SUM(AP42:AP47)</f>
        <v>942940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L52" si="20">I20-I84</f>
        <v>16500</v>
      </c>
      <c r="J52" s="103">
        <f t="shared" si="20"/>
        <v>12665</v>
      </c>
      <c r="K52" s="103">
        <f t="shared" si="20"/>
        <v>16500</v>
      </c>
      <c r="L52" s="103">
        <f t="shared" si="20"/>
        <v>16500</v>
      </c>
      <c r="M52" s="103">
        <f t="shared" si="20"/>
        <v>16500</v>
      </c>
      <c r="N52" s="103">
        <f t="shared" si="20"/>
        <v>16500</v>
      </c>
      <c r="O52" s="103">
        <f t="shared" si="20"/>
        <v>16500</v>
      </c>
      <c r="P52" s="103">
        <f t="shared" si="20"/>
        <v>16500</v>
      </c>
      <c r="Q52" s="103">
        <f t="shared" si="20"/>
        <v>16500</v>
      </c>
      <c r="R52" s="103">
        <f t="shared" si="20"/>
        <v>16500</v>
      </c>
      <c r="S52" s="103">
        <f t="shared" si="20"/>
        <v>16500</v>
      </c>
      <c r="T52" s="103">
        <f t="shared" si="20"/>
        <v>16500</v>
      </c>
      <c r="U52" s="103">
        <f t="shared" si="20"/>
        <v>16500</v>
      </c>
      <c r="V52" s="103">
        <f t="shared" si="20"/>
        <v>16500</v>
      </c>
      <c r="W52" s="103">
        <f t="shared" si="20"/>
        <v>16500</v>
      </c>
      <c r="X52" s="103">
        <f t="shared" si="20"/>
        <v>16500</v>
      </c>
      <c r="Y52" s="103">
        <f t="shared" si="20"/>
        <v>16500</v>
      </c>
      <c r="Z52" s="103">
        <f t="shared" si="20"/>
        <v>16500</v>
      </c>
      <c r="AA52" s="103">
        <f t="shared" si="20"/>
        <v>16500</v>
      </c>
      <c r="AB52" s="103">
        <f t="shared" si="20"/>
        <v>16500</v>
      </c>
      <c r="AC52" s="103">
        <f t="shared" si="20"/>
        <v>16500</v>
      </c>
      <c r="AD52" s="103">
        <f t="shared" si="20"/>
        <v>16500</v>
      </c>
      <c r="AE52" s="103">
        <f t="shared" si="20"/>
        <v>16500</v>
      </c>
      <c r="AF52" s="103">
        <f t="shared" si="20"/>
        <v>16500</v>
      </c>
      <c r="AG52" s="103">
        <f t="shared" si="20"/>
        <v>16500</v>
      </c>
      <c r="AH52" s="103">
        <f t="shared" si="20"/>
        <v>0</v>
      </c>
      <c r="AI52" s="103">
        <f t="shared" si="20"/>
        <v>0</v>
      </c>
      <c r="AJ52" s="103">
        <f t="shared" si="20"/>
        <v>0</v>
      </c>
      <c r="AK52" s="103">
        <f t="shared" si="20"/>
        <v>16500</v>
      </c>
      <c r="AL52" s="103">
        <f t="shared" si="20"/>
        <v>16500</v>
      </c>
      <c r="AM52" s="103">
        <v>0</v>
      </c>
      <c r="AO52" s="106">
        <f t="shared" ref="AO52:AO66" si="21">SUM(I52:AN52)-AQ52</f>
        <v>437248.35</v>
      </c>
      <c r="AP52" s="107">
        <f t="shared" ref="AP52:AP67" si="22">AO52*E52</f>
        <v>43724.834999999999</v>
      </c>
      <c r="AQ52" s="106">
        <f t="shared" ref="AQ52:AQ66" si="23">SUM(I52:AM52)*F52</f>
        <v>4416.6500000000005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4">I21-I85</f>
        <v>0</v>
      </c>
      <c r="J53" s="103">
        <f t="shared" si="24"/>
        <v>0</v>
      </c>
      <c r="K53" s="103">
        <f t="shared" si="24"/>
        <v>0</v>
      </c>
      <c r="L53" s="103">
        <f t="shared" si="24"/>
        <v>0</v>
      </c>
      <c r="M53" s="103">
        <f t="shared" si="24"/>
        <v>0</v>
      </c>
      <c r="N53" s="103">
        <f t="shared" si="24"/>
        <v>0</v>
      </c>
      <c r="O53" s="103">
        <f t="shared" si="24"/>
        <v>0</v>
      </c>
      <c r="P53" s="103">
        <f t="shared" si="24"/>
        <v>0</v>
      </c>
      <c r="Q53" s="103">
        <f t="shared" si="24"/>
        <v>0</v>
      </c>
      <c r="R53" s="103">
        <f t="shared" si="24"/>
        <v>0</v>
      </c>
      <c r="S53" s="103">
        <f t="shared" si="24"/>
        <v>0</v>
      </c>
      <c r="T53" s="103">
        <f t="shared" si="24"/>
        <v>0</v>
      </c>
      <c r="U53" s="103">
        <f t="shared" si="24"/>
        <v>0</v>
      </c>
      <c r="V53" s="103">
        <f t="shared" si="24"/>
        <v>0</v>
      </c>
      <c r="W53" s="103">
        <f t="shared" si="24"/>
        <v>0</v>
      </c>
      <c r="X53" s="103">
        <f t="shared" si="24"/>
        <v>0</v>
      </c>
      <c r="Y53" s="103">
        <f t="shared" si="24"/>
        <v>0</v>
      </c>
      <c r="Z53" s="103">
        <f t="shared" si="24"/>
        <v>0</v>
      </c>
      <c r="AA53" s="103">
        <f t="shared" si="24"/>
        <v>0</v>
      </c>
      <c r="AB53" s="103">
        <f t="shared" si="24"/>
        <v>0</v>
      </c>
      <c r="AC53" s="103">
        <f t="shared" si="24"/>
        <v>0</v>
      </c>
      <c r="AD53" s="103">
        <f t="shared" si="24"/>
        <v>0</v>
      </c>
      <c r="AE53" s="103">
        <f t="shared" si="24"/>
        <v>0</v>
      </c>
      <c r="AF53" s="103">
        <f t="shared" si="24"/>
        <v>0</v>
      </c>
      <c r="AG53" s="103">
        <f t="shared" si="24"/>
        <v>0</v>
      </c>
      <c r="AH53" s="103">
        <f t="shared" si="24"/>
        <v>0</v>
      </c>
      <c r="AI53" s="103">
        <f t="shared" si="24"/>
        <v>0</v>
      </c>
      <c r="AJ53" s="103">
        <f t="shared" si="24"/>
        <v>0</v>
      </c>
      <c r="AK53" s="103">
        <v>0</v>
      </c>
      <c r="AL53" s="103">
        <v>0</v>
      </c>
      <c r="AM53" s="103">
        <v>0</v>
      </c>
      <c r="AO53" s="106">
        <f t="shared" si="21"/>
        <v>0</v>
      </c>
      <c r="AP53" s="107">
        <f t="shared" si="22"/>
        <v>0</v>
      </c>
      <c r="AQ53" s="106">
        <f t="shared" si="23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5">I11+I28-I86</f>
        <v>276</v>
      </c>
      <c r="J54" s="103">
        <f t="shared" si="25"/>
        <v>0</v>
      </c>
      <c r="K54" s="103">
        <f t="shared" si="25"/>
        <v>1239</v>
      </c>
      <c r="L54" s="103">
        <f t="shared" si="25"/>
        <v>1239</v>
      </c>
      <c r="M54" s="103">
        <f t="shared" si="25"/>
        <v>1239</v>
      </c>
      <c r="N54" s="103">
        <f t="shared" si="25"/>
        <v>1239</v>
      </c>
      <c r="O54" s="103">
        <f t="shared" si="25"/>
        <v>831</v>
      </c>
      <c r="P54" s="103">
        <f t="shared" si="25"/>
        <v>831</v>
      </c>
      <c r="Q54" s="103">
        <f t="shared" si="25"/>
        <v>831</v>
      </c>
      <c r="R54" s="103">
        <f t="shared" si="25"/>
        <v>5643</v>
      </c>
      <c r="S54" s="103">
        <f t="shared" si="25"/>
        <v>6051</v>
      </c>
      <c r="T54" s="103">
        <f t="shared" si="25"/>
        <v>6051</v>
      </c>
      <c r="U54" s="103">
        <f t="shared" si="25"/>
        <v>6051</v>
      </c>
      <c r="V54" s="103">
        <f t="shared" si="25"/>
        <v>6051</v>
      </c>
      <c r="W54" s="103">
        <f t="shared" si="25"/>
        <v>6051</v>
      </c>
      <c r="X54" s="103">
        <f t="shared" si="25"/>
        <v>8500</v>
      </c>
      <c r="Y54" s="103">
        <f t="shared" si="25"/>
        <v>8500</v>
      </c>
      <c r="Z54" s="103">
        <f t="shared" si="25"/>
        <v>8500</v>
      </c>
      <c r="AA54" s="103">
        <f t="shared" si="25"/>
        <v>8500</v>
      </c>
      <c r="AB54" s="103">
        <f t="shared" si="25"/>
        <v>8500</v>
      </c>
      <c r="AC54" s="103">
        <f t="shared" si="25"/>
        <v>8500</v>
      </c>
      <c r="AD54" s="103">
        <f t="shared" si="25"/>
        <v>6592</v>
      </c>
      <c r="AE54" s="103">
        <f t="shared" si="25"/>
        <v>8500</v>
      </c>
      <c r="AF54" s="103">
        <f t="shared" si="25"/>
        <v>8500</v>
      </c>
      <c r="AG54" s="103">
        <f t="shared" si="25"/>
        <v>8500</v>
      </c>
      <c r="AH54" s="103">
        <f t="shared" si="25"/>
        <v>3803</v>
      </c>
      <c r="AI54" s="103">
        <f t="shared" si="25"/>
        <v>0</v>
      </c>
      <c r="AJ54" s="103">
        <f t="shared" si="25"/>
        <v>0</v>
      </c>
      <c r="AK54" s="103">
        <f t="shared" si="25"/>
        <v>2875</v>
      </c>
      <c r="AL54" s="103">
        <f t="shared" si="25"/>
        <v>8500</v>
      </c>
      <c r="AM54" s="103">
        <f t="shared" si="25"/>
        <v>0</v>
      </c>
      <c r="AO54" s="106">
        <f t="shared" si="21"/>
        <v>140474.07</v>
      </c>
      <c r="AP54" s="107">
        <f t="shared" si="22"/>
        <v>14047.407000000001</v>
      </c>
      <c r="AQ54" s="106">
        <f t="shared" si="23"/>
        <v>1418.93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I23-I87</f>
        <v>0</v>
      </c>
      <c r="J55" s="103">
        <f>J23-J87</f>
        <v>0</v>
      </c>
      <c r="K55" s="103">
        <f>K23-K87</f>
        <v>0</v>
      </c>
      <c r="L55" s="103">
        <f>L23-L87</f>
        <v>0</v>
      </c>
      <c r="M55" s="103">
        <f>M23-M87</f>
        <v>0</v>
      </c>
      <c r="N55" s="103">
        <v>0</v>
      </c>
      <c r="O55" s="103">
        <v>0</v>
      </c>
      <c r="P55" s="103">
        <f t="shared" ref="P55:AM55" si="26">P23-P87</f>
        <v>0</v>
      </c>
      <c r="Q55" s="103">
        <f t="shared" si="26"/>
        <v>0</v>
      </c>
      <c r="R55" s="103">
        <f t="shared" si="26"/>
        <v>0</v>
      </c>
      <c r="S55" s="103">
        <f t="shared" si="26"/>
        <v>0</v>
      </c>
      <c r="T55" s="103">
        <f t="shared" si="26"/>
        <v>0</v>
      </c>
      <c r="U55" s="103">
        <f t="shared" si="26"/>
        <v>0</v>
      </c>
      <c r="V55" s="103">
        <f t="shared" si="26"/>
        <v>0</v>
      </c>
      <c r="W55" s="103">
        <f t="shared" si="26"/>
        <v>0</v>
      </c>
      <c r="X55" s="103">
        <f t="shared" si="26"/>
        <v>0</v>
      </c>
      <c r="Y55" s="103">
        <f t="shared" si="26"/>
        <v>0</v>
      </c>
      <c r="Z55" s="103">
        <f t="shared" si="26"/>
        <v>0</v>
      </c>
      <c r="AA55" s="103">
        <f t="shared" si="26"/>
        <v>0</v>
      </c>
      <c r="AB55" s="103">
        <f t="shared" si="26"/>
        <v>0</v>
      </c>
      <c r="AC55" s="103">
        <f t="shared" si="26"/>
        <v>0</v>
      </c>
      <c r="AD55" s="103">
        <f t="shared" si="26"/>
        <v>0</v>
      </c>
      <c r="AE55" s="103">
        <f t="shared" si="26"/>
        <v>0</v>
      </c>
      <c r="AF55" s="103">
        <f t="shared" si="26"/>
        <v>0</v>
      </c>
      <c r="AG55" s="103">
        <f t="shared" si="26"/>
        <v>0</v>
      </c>
      <c r="AH55" s="103">
        <f t="shared" si="26"/>
        <v>0</v>
      </c>
      <c r="AI55" s="103">
        <f t="shared" si="26"/>
        <v>0</v>
      </c>
      <c r="AJ55" s="103">
        <f t="shared" si="26"/>
        <v>0</v>
      </c>
      <c r="AK55" s="103">
        <f t="shared" si="26"/>
        <v>0</v>
      </c>
      <c r="AL55" s="103">
        <f t="shared" si="26"/>
        <v>0</v>
      </c>
      <c r="AM55" s="103">
        <f t="shared" si="26"/>
        <v>0</v>
      </c>
      <c r="AO55" s="106">
        <f t="shared" si="21"/>
        <v>0</v>
      </c>
      <c r="AP55" s="107">
        <f t="shared" si="22"/>
        <v>0</v>
      </c>
      <c r="AQ55" s="106">
        <f t="shared" si="23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27">I10-I88</f>
        <v>10000</v>
      </c>
      <c r="J56" s="103">
        <f t="shared" si="27"/>
        <v>10000</v>
      </c>
      <c r="K56" s="103">
        <f t="shared" si="27"/>
        <v>10000</v>
      </c>
      <c r="L56" s="103">
        <f t="shared" si="27"/>
        <v>10000</v>
      </c>
      <c r="M56" s="103">
        <f t="shared" si="27"/>
        <v>10000</v>
      </c>
      <c r="N56" s="103">
        <f t="shared" si="27"/>
        <v>10000</v>
      </c>
      <c r="O56" s="103">
        <f t="shared" si="27"/>
        <v>10000</v>
      </c>
      <c r="P56" s="103">
        <f t="shared" si="27"/>
        <v>10000</v>
      </c>
      <c r="Q56" s="103">
        <f t="shared" si="27"/>
        <v>10000</v>
      </c>
      <c r="R56" s="103">
        <f t="shared" si="27"/>
        <v>10000</v>
      </c>
      <c r="S56" s="103">
        <f t="shared" si="27"/>
        <v>10000</v>
      </c>
      <c r="T56" s="103">
        <f t="shared" si="27"/>
        <v>10000</v>
      </c>
      <c r="U56" s="103">
        <f t="shared" si="27"/>
        <v>10000</v>
      </c>
      <c r="V56" s="103">
        <f t="shared" si="27"/>
        <v>10000</v>
      </c>
      <c r="W56" s="103">
        <f t="shared" si="27"/>
        <v>10000</v>
      </c>
      <c r="X56" s="103">
        <f t="shared" si="27"/>
        <v>10000</v>
      </c>
      <c r="Y56" s="103">
        <f t="shared" si="27"/>
        <v>10000</v>
      </c>
      <c r="Z56" s="103">
        <f t="shared" si="27"/>
        <v>10000</v>
      </c>
      <c r="AA56" s="103">
        <f t="shared" si="27"/>
        <v>10000</v>
      </c>
      <c r="AB56" s="103">
        <f t="shared" si="27"/>
        <v>10000</v>
      </c>
      <c r="AC56" s="103">
        <f t="shared" si="27"/>
        <v>10000</v>
      </c>
      <c r="AD56" s="103">
        <f t="shared" si="27"/>
        <v>10000</v>
      </c>
      <c r="AE56" s="103">
        <f t="shared" si="27"/>
        <v>10000</v>
      </c>
      <c r="AF56" s="103">
        <f t="shared" si="27"/>
        <v>10000</v>
      </c>
      <c r="AG56" s="103">
        <f t="shared" si="27"/>
        <v>10000</v>
      </c>
      <c r="AH56" s="103">
        <f t="shared" si="27"/>
        <v>0</v>
      </c>
      <c r="AI56" s="103">
        <f t="shared" si="27"/>
        <v>0</v>
      </c>
      <c r="AJ56" s="103">
        <f t="shared" si="27"/>
        <v>0</v>
      </c>
      <c r="AK56" s="103">
        <f t="shared" si="27"/>
        <v>10000</v>
      </c>
      <c r="AL56" s="103">
        <f t="shared" si="27"/>
        <v>10000</v>
      </c>
      <c r="AM56" s="103">
        <f t="shared" si="27"/>
        <v>0</v>
      </c>
      <c r="AO56" s="106">
        <f t="shared" si="21"/>
        <v>267300</v>
      </c>
      <c r="AP56" s="107">
        <f t="shared" si="22"/>
        <v>26730</v>
      </c>
      <c r="AQ56" s="106">
        <f t="shared" si="23"/>
        <v>2700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1"/>
        <v>0</v>
      </c>
      <c r="AP57" s="107">
        <f t="shared" si="22"/>
        <v>0</v>
      </c>
      <c r="AQ57" s="106">
        <f t="shared" si="23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28">I12+I24-I90</f>
        <v>0</v>
      </c>
      <c r="J58" s="103">
        <f t="shared" si="28"/>
        <v>0</v>
      </c>
      <c r="K58" s="103">
        <f t="shared" si="28"/>
        <v>0</v>
      </c>
      <c r="L58" s="103">
        <f t="shared" si="28"/>
        <v>0</v>
      </c>
      <c r="M58" s="103">
        <f t="shared" si="28"/>
        <v>0</v>
      </c>
      <c r="N58" s="103">
        <f t="shared" si="28"/>
        <v>0</v>
      </c>
      <c r="O58" s="103">
        <f t="shared" si="28"/>
        <v>0</v>
      </c>
      <c r="P58" s="103">
        <f t="shared" si="28"/>
        <v>0</v>
      </c>
      <c r="Q58" s="103">
        <f t="shared" si="28"/>
        <v>0</v>
      </c>
      <c r="R58" s="103">
        <f t="shared" si="28"/>
        <v>0</v>
      </c>
      <c r="S58" s="103">
        <f t="shared" si="28"/>
        <v>0</v>
      </c>
      <c r="T58" s="103">
        <f t="shared" si="28"/>
        <v>0</v>
      </c>
      <c r="U58" s="103">
        <f t="shared" si="28"/>
        <v>0</v>
      </c>
      <c r="V58" s="103">
        <f t="shared" si="28"/>
        <v>0</v>
      </c>
      <c r="W58" s="103">
        <f t="shared" si="28"/>
        <v>0</v>
      </c>
      <c r="X58" s="103">
        <f t="shared" si="28"/>
        <v>0</v>
      </c>
      <c r="Y58" s="103">
        <f t="shared" si="28"/>
        <v>0</v>
      </c>
      <c r="Z58" s="103">
        <f t="shared" si="28"/>
        <v>0</v>
      </c>
      <c r="AA58" s="103">
        <f t="shared" si="28"/>
        <v>0</v>
      </c>
      <c r="AB58" s="103">
        <f t="shared" si="28"/>
        <v>0</v>
      </c>
      <c r="AC58" s="103">
        <f t="shared" si="28"/>
        <v>0</v>
      </c>
      <c r="AD58" s="103">
        <f t="shared" si="28"/>
        <v>0</v>
      </c>
      <c r="AE58" s="103">
        <f t="shared" si="28"/>
        <v>0</v>
      </c>
      <c r="AF58" s="103">
        <f t="shared" si="28"/>
        <v>0</v>
      </c>
      <c r="AG58" s="103">
        <f t="shared" si="28"/>
        <v>0</v>
      </c>
      <c r="AH58" s="103">
        <f t="shared" si="28"/>
        <v>0</v>
      </c>
      <c r="AI58" s="103">
        <f t="shared" si="28"/>
        <v>0</v>
      </c>
      <c r="AJ58" s="103">
        <f t="shared" si="28"/>
        <v>0</v>
      </c>
      <c r="AK58" s="103">
        <f t="shared" si="28"/>
        <v>0</v>
      </c>
      <c r="AL58" s="103">
        <f t="shared" si="28"/>
        <v>0</v>
      </c>
      <c r="AM58" s="103">
        <f t="shared" si="28"/>
        <v>0</v>
      </c>
      <c r="AO58" s="106">
        <f t="shared" si="21"/>
        <v>0</v>
      </c>
      <c r="AP58" s="107">
        <f t="shared" si="22"/>
        <v>0</v>
      </c>
      <c r="AQ58" s="106">
        <f t="shared" si="23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29">I13+I25-I91</f>
        <v>10000</v>
      </c>
      <c r="J59" s="103">
        <f t="shared" si="29"/>
        <v>10000</v>
      </c>
      <c r="K59" s="103">
        <f t="shared" si="29"/>
        <v>10000</v>
      </c>
      <c r="L59" s="103">
        <f t="shared" si="29"/>
        <v>10000</v>
      </c>
      <c r="M59" s="103">
        <f t="shared" si="29"/>
        <v>10000</v>
      </c>
      <c r="N59" s="103">
        <f t="shared" si="29"/>
        <v>10000</v>
      </c>
      <c r="O59" s="103">
        <f t="shared" si="29"/>
        <v>10000</v>
      </c>
      <c r="P59" s="103">
        <f t="shared" si="29"/>
        <v>10000</v>
      </c>
      <c r="Q59" s="103">
        <f t="shared" si="29"/>
        <v>10000</v>
      </c>
      <c r="R59" s="103">
        <f t="shared" si="29"/>
        <v>10000</v>
      </c>
      <c r="S59" s="103">
        <f t="shared" si="29"/>
        <v>10000</v>
      </c>
      <c r="T59" s="103">
        <f t="shared" si="29"/>
        <v>10000</v>
      </c>
      <c r="U59" s="103">
        <f t="shared" si="29"/>
        <v>10000</v>
      </c>
      <c r="V59" s="103">
        <f t="shared" si="29"/>
        <v>10000</v>
      </c>
      <c r="W59" s="103">
        <f t="shared" si="29"/>
        <v>10000</v>
      </c>
      <c r="X59" s="103">
        <f t="shared" si="29"/>
        <v>10000</v>
      </c>
      <c r="Y59" s="103">
        <f t="shared" si="29"/>
        <v>10000</v>
      </c>
      <c r="Z59" s="103">
        <f t="shared" si="29"/>
        <v>10000</v>
      </c>
      <c r="AA59" s="103">
        <f t="shared" si="29"/>
        <v>10000</v>
      </c>
      <c r="AB59" s="103">
        <f t="shared" si="29"/>
        <v>10000</v>
      </c>
      <c r="AC59" s="103">
        <f t="shared" si="29"/>
        <v>10000</v>
      </c>
      <c r="AD59" s="103">
        <f t="shared" si="29"/>
        <v>10000</v>
      </c>
      <c r="AE59" s="103">
        <f t="shared" si="29"/>
        <v>10000</v>
      </c>
      <c r="AF59" s="103">
        <f t="shared" si="29"/>
        <v>10000</v>
      </c>
      <c r="AG59" s="103">
        <f t="shared" si="29"/>
        <v>10000</v>
      </c>
      <c r="AH59" s="103">
        <f t="shared" si="29"/>
        <v>0</v>
      </c>
      <c r="AI59" s="103">
        <f t="shared" si="29"/>
        <v>0</v>
      </c>
      <c r="AJ59" s="103">
        <f t="shared" si="29"/>
        <v>0</v>
      </c>
      <c r="AK59" s="103">
        <f t="shared" si="29"/>
        <v>10000</v>
      </c>
      <c r="AL59" s="103">
        <f t="shared" si="29"/>
        <v>10000</v>
      </c>
      <c r="AM59" s="103">
        <f t="shared" si="29"/>
        <v>0</v>
      </c>
      <c r="AO59" s="106">
        <f t="shared" si="21"/>
        <v>267300</v>
      </c>
      <c r="AP59" s="107">
        <f t="shared" si="22"/>
        <v>26730</v>
      </c>
      <c r="AQ59" s="106">
        <f t="shared" si="23"/>
        <v>2700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0">I14+I26-I92</f>
        <v>0</v>
      </c>
      <c r="J60" s="103">
        <f t="shared" si="30"/>
        <v>0</v>
      </c>
      <c r="K60" s="103">
        <f t="shared" si="30"/>
        <v>0</v>
      </c>
      <c r="L60" s="103">
        <f t="shared" si="30"/>
        <v>0</v>
      </c>
      <c r="M60" s="103">
        <f t="shared" si="30"/>
        <v>0</v>
      </c>
      <c r="N60" s="103">
        <f t="shared" si="30"/>
        <v>0</v>
      </c>
      <c r="O60" s="103">
        <f t="shared" si="30"/>
        <v>0</v>
      </c>
      <c r="P60" s="103">
        <f t="shared" si="30"/>
        <v>0</v>
      </c>
      <c r="Q60" s="103">
        <f t="shared" si="30"/>
        <v>0</v>
      </c>
      <c r="R60" s="103">
        <f t="shared" si="30"/>
        <v>0</v>
      </c>
      <c r="S60" s="103">
        <f t="shared" si="30"/>
        <v>0</v>
      </c>
      <c r="T60" s="103">
        <f t="shared" si="30"/>
        <v>0</v>
      </c>
      <c r="U60" s="103">
        <f t="shared" si="30"/>
        <v>0</v>
      </c>
      <c r="V60" s="103">
        <f t="shared" si="30"/>
        <v>0</v>
      </c>
      <c r="W60" s="103">
        <f t="shared" si="30"/>
        <v>0</v>
      </c>
      <c r="X60" s="103">
        <f t="shared" si="30"/>
        <v>0</v>
      </c>
      <c r="Y60" s="103">
        <f t="shared" si="30"/>
        <v>0</v>
      </c>
      <c r="Z60" s="103">
        <f t="shared" si="30"/>
        <v>0</v>
      </c>
      <c r="AA60" s="103">
        <f t="shared" si="30"/>
        <v>0</v>
      </c>
      <c r="AB60" s="103">
        <f t="shared" si="30"/>
        <v>0</v>
      </c>
      <c r="AC60" s="103">
        <f t="shared" si="30"/>
        <v>0</v>
      </c>
      <c r="AD60" s="103">
        <f t="shared" si="30"/>
        <v>0</v>
      </c>
      <c r="AE60" s="103">
        <f t="shared" si="30"/>
        <v>0</v>
      </c>
      <c r="AF60" s="103">
        <f t="shared" si="30"/>
        <v>0</v>
      </c>
      <c r="AG60" s="103">
        <f t="shared" si="30"/>
        <v>0</v>
      </c>
      <c r="AH60" s="103">
        <f t="shared" si="30"/>
        <v>0</v>
      </c>
      <c r="AI60" s="103">
        <f t="shared" si="30"/>
        <v>0</v>
      </c>
      <c r="AJ60" s="103">
        <f t="shared" si="30"/>
        <v>0</v>
      </c>
      <c r="AK60" s="103">
        <f t="shared" si="30"/>
        <v>0</v>
      </c>
      <c r="AL60" s="103">
        <f t="shared" si="30"/>
        <v>0</v>
      </c>
      <c r="AM60" s="103">
        <f t="shared" si="30"/>
        <v>0</v>
      </c>
      <c r="AO60" s="106">
        <f t="shared" si="21"/>
        <v>0</v>
      </c>
      <c r="AP60" s="107">
        <f t="shared" si="22"/>
        <v>0</v>
      </c>
      <c r="AQ60" s="106">
        <f t="shared" si="23"/>
        <v>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1">I27-I93</f>
        <v>0</v>
      </c>
      <c r="J61" s="103">
        <f t="shared" si="31"/>
        <v>0</v>
      </c>
      <c r="K61" s="103">
        <f t="shared" si="31"/>
        <v>0</v>
      </c>
      <c r="L61" s="103">
        <f t="shared" si="31"/>
        <v>0</v>
      </c>
      <c r="M61" s="103">
        <f t="shared" si="31"/>
        <v>0</v>
      </c>
      <c r="N61" s="103">
        <f t="shared" si="31"/>
        <v>0</v>
      </c>
      <c r="O61" s="103">
        <f t="shared" si="31"/>
        <v>0</v>
      </c>
      <c r="P61" s="103">
        <f t="shared" si="31"/>
        <v>0</v>
      </c>
      <c r="Q61" s="103">
        <f t="shared" si="31"/>
        <v>0</v>
      </c>
      <c r="R61" s="103">
        <f t="shared" si="31"/>
        <v>0</v>
      </c>
      <c r="S61" s="103">
        <f t="shared" si="31"/>
        <v>0</v>
      </c>
      <c r="T61" s="103">
        <f t="shared" si="31"/>
        <v>0</v>
      </c>
      <c r="U61" s="103">
        <f t="shared" si="31"/>
        <v>0</v>
      </c>
      <c r="V61" s="103">
        <f t="shared" si="31"/>
        <v>0</v>
      </c>
      <c r="W61" s="103">
        <f t="shared" si="31"/>
        <v>0</v>
      </c>
      <c r="X61" s="103">
        <f t="shared" si="31"/>
        <v>0</v>
      </c>
      <c r="Y61" s="103">
        <f t="shared" si="31"/>
        <v>0</v>
      </c>
      <c r="Z61" s="103">
        <f t="shared" si="31"/>
        <v>0</v>
      </c>
      <c r="AA61" s="103">
        <f t="shared" si="31"/>
        <v>0</v>
      </c>
      <c r="AB61" s="103">
        <f t="shared" si="31"/>
        <v>0</v>
      </c>
      <c r="AC61" s="103">
        <f t="shared" si="31"/>
        <v>0</v>
      </c>
      <c r="AD61" s="103">
        <f t="shared" si="31"/>
        <v>0</v>
      </c>
      <c r="AE61" s="103">
        <f t="shared" si="31"/>
        <v>0</v>
      </c>
      <c r="AF61" s="103">
        <f t="shared" si="31"/>
        <v>0</v>
      </c>
      <c r="AG61" s="103">
        <f t="shared" si="31"/>
        <v>0</v>
      </c>
      <c r="AH61" s="103">
        <f t="shared" si="31"/>
        <v>0</v>
      </c>
      <c r="AI61" s="103">
        <f t="shared" si="31"/>
        <v>0</v>
      </c>
      <c r="AJ61" s="103">
        <f t="shared" si="31"/>
        <v>0</v>
      </c>
      <c r="AK61" s="103">
        <f t="shared" si="31"/>
        <v>0</v>
      </c>
      <c r="AL61" s="103">
        <f t="shared" si="31"/>
        <v>0</v>
      </c>
      <c r="AM61" s="103">
        <f t="shared" si="31"/>
        <v>0</v>
      </c>
      <c r="AO61" s="106">
        <f t="shared" si="21"/>
        <v>0</v>
      </c>
      <c r="AP61" s="107">
        <f t="shared" si="22"/>
        <v>0</v>
      </c>
      <c r="AQ61" s="106">
        <f t="shared" si="23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2">I29-I94</f>
        <v>0</v>
      </c>
      <c r="J62" s="103">
        <f t="shared" si="32"/>
        <v>0</v>
      </c>
      <c r="K62" s="103">
        <f t="shared" si="32"/>
        <v>0</v>
      </c>
      <c r="L62" s="103">
        <f t="shared" si="32"/>
        <v>0</v>
      </c>
      <c r="M62" s="103">
        <f t="shared" si="32"/>
        <v>0</v>
      </c>
      <c r="N62" s="103">
        <f t="shared" si="32"/>
        <v>0</v>
      </c>
      <c r="O62" s="103">
        <f t="shared" si="32"/>
        <v>0</v>
      </c>
      <c r="P62" s="103">
        <f t="shared" si="32"/>
        <v>0</v>
      </c>
      <c r="Q62" s="103">
        <f t="shared" si="32"/>
        <v>0</v>
      </c>
      <c r="R62" s="103">
        <f t="shared" si="32"/>
        <v>0</v>
      </c>
      <c r="S62" s="103">
        <f t="shared" si="32"/>
        <v>0</v>
      </c>
      <c r="T62" s="103">
        <f t="shared" si="32"/>
        <v>0</v>
      </c>
      <c r="U62" s="103">
        <f t="shared" si="32"/>
        <v>0</v>
      </c>
      <c r="V62" s="103">
        <f t="shared" si="32"/>
        <v>0</v>
      </c>
      <c r="W62" s="103">
        <f t="shared" si="32"/>
        <v>0</v>
      </c>
      <c r="X62" s="103">
        <f t="shared" si="32"/>
        <v>0</v>
      </c>
      <c r="Y62" s="103">
        <f t="shared" si="32"/>
        <v>0</v>
      </c>
      <c r="Z62" s="103">
        <f t="shared" si="32"/>
        <v>0</v>
      </c>
      <c r="AA62" s="103">
        <f t="shared" si="32"/>
        <v>0</v>
      </c>
      <c r="AB62" s="103">
        <f t="shared" si="32"/>
        <v>0</v>
      </c>
      <c r="AC62" s="103">
        <f t="shared" si="32"/>
        <v>0</v>
      </c>
      <c r="AD62" s="103">
        <f t="shared" si="32"/>
        <v>0</v>
      </c>
      <c r="AE62" s="103">
        <f t="shared" si="32"/>
        <v>0</v>
      </c>
      <c r="AF62" s="103">
        <f t="shared" si="32"/>
        <v>0</v>
      </c>
      <c r="AG62" s="103">
        <f t="shared" si="32"/>
        <v>0</v>
      </c>
      <c r="AH62" s="103">
        <f t="shared" si="32"/>
        <v>0</v>
      </c>
      <c r="AI62" s="103">
        <f t="shared" si="32"/>
        <v>0</v>
      </c>
      <c r="AJ62" s="103">
        <f t="shared" si="32"/>
        <v>0</v>
      </c>
      <c r="AK62" s="103">
        <f t="shared" si="32"/>
        <v>0</v>
      </c>
      <c r="AL62" s="103">
        <f t="shared" si="32"/>
        <v>0</v>
      </c>
      <c r="AM62" s="103">
        <f t="shared" si="32"/>
        <v>0</v>
      </c>
      <c r="AO62" s="106">
        <f t="shared" si="21"/>
        <v>0</v>
      </c>
      <c r="AP62" s="107">
        <f t="shared" si="22"/>
        <v>0</v>
      </c>
      <c r="AQ62" s="106">
        <f t="shared" si="23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3">I30-I95</f>
        <v>0</v>
      </c>
      <c r="J63" s="103">
        <f t="shared" si="33"/>
        <v>0</v>
      </c>
      <c r="K63" s="103">
        <f t="shared" si="33"/>
        <v>0</v>
      </c>
      <c r="L63" s="103">
        <f t="shared" si="33"/>
        <v>0</v>
      </c>
      <c r="M63" s="103">
        <f t="shared" si="33"/>
        <v>0</v>
      </c>
      <c r="N63" s="103">
        <f t="shared" si="33"/>
        <v>0</v>
      </c>
      <c r="O63" s="103">
        <f t="shared" si="33"/>
        <v>0</v>
      </c>
      <c r="P63" s="103">
        <f t="shared" si="33"/>
        <v>0</v>
      </c>
      <c r="Q63" s="103">
        <f t="shared" si="33"/>
        <v>0</v>
      </c>
      <c r="R63" s="103">
        <f t="shared" si="33"/>
        <v>0</v>
      </c>
      <c r="S63" s="103">
        <f t="shared" si="33"/>
        <v>0</v>
      </c>
      <c r="T63" s="103">
        <f t="shared" si="33"/>
        <v>0</v>
      </c>
      <c r="U63" s="103">
        <f t="shared" si="33"/>
        <v>0</v>
      </c>
      <c r="V63" s="103">
        <f t="shared" si="33"/>
        <v>0</v>
      </c>
      <c r="W63" s="103">
        <f t="shared" si="33"/>
        <v>0</v>
      </c>
      <c r="X63" s="103">
        <f t="shared" si="33"/>
        <v>0</v>
      </c>
      <c r="Y63" s="103">
        <f t="shared" si="33"/>
        <v>0</v>
      </c>
      <c r="Z63" s="103">
        <f t="shared" si="33"/>
        <v>0</v>
      </c>
      <c r="AA63" s="103">
        <f t="shared" si="33"/>
        <v>0</v>
      </c>
      <c r="AB63" s="103">
        <f t="shared" si="33"/>
        <v>0</v>
      </c>
      <c r="AC63" s="103">
        <f t="shared" si="33"/>
        <v>0</v>
      </c>
      <c r="AD63" s="103">
        <f t="shared" si="33"/>
        <v>0</v>
      </c>
      <c r="AE63" s="103">
        <f t="shared" si="33"/>
        <v>0</v>
      </c>
      <c r="AF63" s="103">
        <f t="shared" si="33"/>
        <v>0</v>
      </c>
      <c r="AG63" s="103">
        <f t="shared" si="33"/>
        <v>0</v>
      </c>
      <c r="AH63" s="103">
        <f t="shared" si="33"/>
        <v>0</v>
      </c>
      <c r="AI63" s="103">
        <f t="shared" si="33"/>
        <v>0</v>
      </c>
      <c r="AJ63" s="103">
        <f t="shared" si="33"/>
        <v>0</v>
      </c>
      <c r="AK63" s="103">
        <f t="shared" si="33"/>
        <v>0</v>
      </c>
      <c r="AL63" s="103">
        <f t="shared" si="33"/>
        <v>0</v>
      </c>
      <c r="AM63" s="103">
        <f t="shared" si="33"/>
        <v>0</v>
      </c>
      <c r="AO63" s="106">
        <f t="shared" si="21"/>
        <v>0</v>
      </c>
      <c r="AP63" s="107">
        <f t="shared" si="22"/>
        <v>0</v>
      </c>
      <c r="AQ63" s="106">
        <f t="shared" si="23"/>
        <v>0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4">I15+I31-I96</f>
        <v>0</v>
      </c>
      <c r="J64" s="103">
        <f t="shared" si="34"/>
        <v>0</v>
      </c>
      <c r="K64" s="103">
        <f t="shared" si="34"/>
        <v>0</v>
      </c>
      <c r="L64" s="103">
        <f t="shared" si="34"/>
        <v>0</v>
      </c>
      <c r="M64" s="103">
        <f t="shared" si="34"/>
        <v>0</v>
      </c>
      <c r="N64" s="103">
        <f t="shared" si="34"/>
        <v>0</v>
      </c>
      <c r="O64" s="103">
        <f t="shared" si="34"/>
        <v>0</v>
      </c>
      <c r="P64" s="103">
        <f t="shared" si="34"/>
        <v>0</v>
      </c>
      <c r="Q64" s="103">
        <f t="shared" si="34"/>
        <v>0</v>
      </c>
      <c r="R64" s="103">
        <f t="shared" si="34"/>
        <v>0</v>
      </c>
      <c r="S64" s="103">
        <f t="shared" si="34"/>
        <v>0</v>
      </c>
      <c r="T64" s="103">
        <f t="shared" si="34"/>
        <v>0</v>
      </c>
      <c r="U64" s="103">
        <f t="shared" si="34"/>
        <v>0</v>
      </c>
      <c r="V64" s="103">
        <f t="shared" si="34"/>
        <v>0</v>
      </c>
      <c r="W64" s="103">
        <f t="shared" si="34"/>
        <v>0</v>
      </c>
      <c r="X64" s="103">
        <f t="shared" si="34"/>
        <v>0</v>
      </c>
      <c r="Y64" s="103">
        <f t="shared" si="34"/>
        <v>0</v>
      </c>
      <c r="Z64" s="103">
        <f t="shared" si="34"/>
        <v>0</v>
      </c>
      <c r="AA64" s="103">
        <f t="shared" si="34"/>
        <v>0</v>
      </c>
      <c r="AB64" s="103">
        <f t="shared" si="34"/>
        <v>0</v>
      </c>
      <c r="AC64" s="103">
        <f t="shared" si="34"/>
        <v>0</v>
      </c>
      <c r="AD64" s="103">
        <f t="shared" si="34"/>
        <v>0</v>
      </c>
      <c r="AE64" s="103">
        <f t="shared" si="34"/>
        <v>0</v>
      </c>
      <c r="AF64" s="103">
        <f t="shared" si="34"/>
        <v>0</v>
      </c>
      <c r="AG64" s="103">
        <f t="shared" si="34"/>
        <v>0</v>
      </c>
      <c r="AH64" s="103">
        <f t="shared" si="34"/>
        <v>0</v>
      </c>
      <c r="AI64" s="103">
        <f t="shared" si="34"/>
        <v>0</v>
      </c>
      <c r="AJ64" s="103">
        <f t="shared" si="34"/>
        <v>0</v>
      </c>
      <c r="AK64" s="103">
        <f t="shared" si="34"/>
        <v>0</v>
      </c>
      <c r="AL64" s="103">
        <f t="shared" si="34"/>
        <v>0</v>
      </c>
      <c r="AM64" s="103">
        <f t="shared" si="34"/>
        <v>0</v>
      </c>
      <c r="AO64" s="106">
        <f t="shared" si="21"/>
        <v>0</v>
      </c>
      <c r="AP64" s="107">
        <f t="shared" si="22"/>
        <v>0</v>
      </c>
      <c r="AQ64" s="106">
        <f t="shared" si="23"/>
        <v>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5">J16+J32-J97</f>
        <v>0</v>
      </c>
      <c r="K65" s="103">
        <f t="shared" si="35"/>
        <v>0</v>
      </c>
      <c r="L65" s="103">
        <f t="shared" si="35"/>
        <v>0</v>
      </c>
      <c r="M65" s="103">
        <f t="shared" si="35"/>
        <v>0</v>
      </c>
      <c r="N65" s="103">
        <f t="shared" si="35"/>
        <v>0</v>
      </c>
      <c r="O65" s="103">
        <f t="shared" si="35"/>
        <v>0</v>
      </c>
      <c r="P65" s="103">
        <f t="shared" si="35"/>
        <v>0</v>
      </c>
      <c r="Q65" s="103">
        <f t="shared" si="35"/>
        <v>0</v>
      </c>
      <c r="R65" s="103">
        <f t="shared" si="35"/>
        <v>0</v>
      </c>
      <c r="S65" s="103">
        <f t="shared" si="35"/>
        <v>0</v>
      </c>
      <c r="T65" s="103">
        <f t="shared" si="35"/>
        <v>0</v>
      </c>
      <c r="U65" s="103">
        <f t="shared" si="35"/>
        <v>0</v>
      </c>
      <c r="V65" s="103">
        <f t="shared" si="35"/>
        <v>0</v>
      </c>
      <c r="W65" s="103">
        <f t="shared" si="35"/>
        <v>0</v>
      </c>
      <c r="X65" s="103">
        <f t="shared" si="35"/>
        <v>0</v>
      </c>
      <c r="Y65" s="103">
        <f t="shared" si="35"/>
        <v>0</v>
      </c>
      <c r="Z65" s="103">
        <f t="shared" si="35"/>
        <v>0</v>
      </c>
      <c r="AA65" s="103">
        <f t="shared" si="35"/>
        <v>0</v>
      </c>
      <c r="AB65" s="103">
        <f t="shared" si="35"/>
        <v>0</v>
      </c>
      <c r="AC65" s="103">
        <f t="shared" si="35"/>
        <v>0</v>
      </c>
      <c r="AD65" s="103">
        <f t="shared" si="35"/>
        <v>0</v>
      </c>
      <c r="AE65" s="103">
        <f t="shared" si="35"/>
        <v>0</v>
      </c>
      <c r="AF65" s="103">
        <f t="shared" si="35"/>
        <v>0</v>
      </c>
      <c r="AG65" s="103">
        <f t="shared" si="35"/>
        <v>0</v>
      </c>
      <c r="AH65" s="103">
        <f t="shared" si="35"/>
        <v>0</v>
      </c>
      <c r="AI65" s="103">
        <f t="shared" si="35"/>
        <v>0</v>
      </c>
      <c r="AJ65" s="103">
        <f t="shared" si="35"/>
        <v>0</v>
      </c>
      <c r="AK65" s="103">
        <f t="shared" si="35"/>
        <v>0</v>
      </c>
      <c r="AL65" s="103">
        <f t="shared" si="35"/>
        <v>0</v>
      </c>
      <c r="AM65" s="103">
        <f t="shared" si="35"/>
        <v>0</v>
      </c>
      <c r="AO65" s="106">
        <f t="shared" si="21"/>
        <v>0</v>
      </c>
      <c r="AP65" s="107">
        <f t="shared" si="22"/>
        <v>0</v>
      </c>
      <c r="AQ65" s="106">
        <f t="shared" si="23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36">I33-I98</f>
        <v>0</v>
      </c>
      <c r="J66" s="109">
        <f t="shared" si="36"/>
        <v>0</v>
      </c>
      <c r="K66" s="109">
        <f t="shared" si="36"/>
        <v>0</v>
      </c>
      <c r="L66" s="109">
        <f t="shared" si="36"/>
        <v>0</v>
      </c>
      <c r="M66" s="109">
        <f t="shared" si="36"/>
        <v>0</v>
      </c>
      <c r="N66" s="109">
        <f t="shared" si="36"/>
        <v>0</v>
      </c>
      <c r="O66" s="109">
        <f t="shared" si="36"/>
        <v>0</v>
      </c>
      <c r="P66" s="109">
        <f t="shared" si="36"/>
        <v>0</v>
      </c>
      <c r="Q66" s="109">
        <f t="shared" si="36"/>
        <v>0</v>
      </c>
      <c r="R66" s="109">
        <f t="shared" si="36"/>
        <v>0</v>
      </c>
      <c r="S66" s="109">
        <f t="shared" si="36"/>
        <v>0</v>
      </c>
      <c r="T66" s="109">
        <f t="shared" si="36"/>
        <v>0</v>
      </c>
      <c r="U66" s="109">
        <f t="shared" si="36"/>
        <v>0</v>
      </c>
      <c r="V66" s="109">
        <f t="shared" si="36"/>
        <v>0</v>
      </c>
      <c r="W66" s="109">
        <f t="shared" si="36"/>
        <v>0</v>
      </c>
      <c r="X66" s="109">
        <f t="shared" si="36"/>
        <v>0</v>
      </c>
      <c r="Y66" s="109">
        <f t="shared" si="36"/>
        <v>0</v>
      </c>
      <c r="Z66" s="109">
        <f t="shared" si="36"/>
        <v>0</v>
      </c>
      <c r="AA66" s="109">
        <f t="shared" si="36"/>
        <v>0</v>
      </c>
      <c r="AB66" s="109">
        <f t="shared" si="36"/>
        <v>0</v>
      </c>
      <c r="AC66" s="109">
        <f t="shared" si="36"/>
        <v>0</v>
      </c>
      <c r="AD66" s="109">
        <f t="shared" si="36"/>
        <v>0</v>
      </c>
      <c r="AE66" s="109">
        <f t="shared" si="36"/>
        <v>0</v>
      </c>
      <c r="AF66" s="109">
        <f t="shared" si="36"/>
        <v>0</v>
      </c>
      <c r="AG66" s="109">
        <f t="shared" si="36"/>
        <v>0</v>
      </c>
      <c r="AH66" s="109">
        <f t="shared" si="36"/>
        <v>0</v>
      </c>
      <c r="AI66" s="109">
        <f t="shared" si="36"/>
        <v>0</v>
      </c>
      <c r="AJ66" s="109">
        <f t="shared" si="36"/>
        <v>0</v>
      </c>
      <c r="AK66" s="109">
        <f t="shared" si="36"/>
        <v>0</v>
      </c>
      <c r="AL66" s="109">
        <f t="shared" si="36"/>
        <v>0</v>
      </c>
      <c r="AM66" s="109">
        <f t="shared" si="36"/>
        <v>0</v>
      </c>
      <c r="AO66" s="106">
        <f t="shared" si="21"/>
        <v>0</v>
      </c>
      <c r="AP66" s="107">
        <f t="shared" si="22"/>
        <v>0</v>
      </c>
      <c r="AQ66" s="106">
        <f t="shared" si="23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 t="shared" ref="J67:AL67" si="37">J48</f>
        <v>0</v>
      </c>
      <c r="K67" s="110">
        <f t="shared" si="37"/>
        <v>0</v>
      </c>
      <c r="L67" s="110">
        <f t="shared" si="37"/>
        <v>0</v>
      </c>
      <c r="M67" s="110">
        <f t="shared" si="37"/>
        <v>5000</v>
      </c>
      <c r="N67" s="110">
        <f t="shared" si="37"/>
        <v>15000</v>
      </c>
      <c r="O67" s="110">
        <f t="shared" si="37"/>
        <v>13500</v>
      </c>
      <c r="P67" s="110">
        <f t="shared" si="37"/>
        <v>5000</v>
      </c>
      <c r="Q67" s="110">
        <f t="shared" si="37"/>
        <v>5000</v>
      </c>
      <c r="R67" s="110">
        <f t="shared" si="37"/>
        <v>5000</v>
      </c>
      <c r="S67" s="110">
        <f t="shared" si="37"/>
        <v>5000</v>
      </c>
      <c r="T67" s="110">
        <f t="shared" si="37"/>
        <v>13500</v>
      </c>
      <c r="U67" s="110">
        <f t="shared" si="37"/>
        <v>5000</v>
      </c>
      <c r="V67" s="110">
        <f t="shared" si="37"/>
        <v>15000</v>
      </c>
      <c r="W67" s="110">
        <f t="shared" si="37"/>
        <v>10000</v>
      </c>
      <c r="X67" s="110">
        <f t="shared" si="37"/>
        <v>10000</v>
      </c>
      <c r="Y67" s="110">
        <f t="shared" si="37"/>
        <v>10000</v>
      </c>
      <c r="Z67" s="110">
        <f t="shared" si="37"/>
        <v>10000</v>
      </c>
      <c r="AA67" s="110">
        <f t="shared" si="37"/>
        <v>10000</v>
      </c>
      <c r="AB67" s="110">
        <f t="shared" si="37"/>
        <v>10000</v>
      </c>
      <c r="AC67" s="110">
        <f t="shared" si="37"/>
        <v>10000</v>
      </c>
      <c r="AD67" s="110">
        <f t="shared" si="37"/>
        <v>10000</v>
      </c>
      <c r="AE67" s="110">
        <f t="shared" si="37"/>
        <v>20000</v>
      </c>
      <c r="AF67" s="110">
        <f t="shared" si="37"/>
        <v>20000</v>
      </c>
      <c r="AG67" s="110">
        <f t="shared" si="37"/>
        <v>20000</v>
      </c>
      <c r="AH67" s="110">
        <f t="shared" si="37"/>
        <v>10000</v>
      </c>
      <c r="AI67" s="110">
        <f t="shared" si="37"/>
        <v>10000</v>
      </c>
      <c r="AJ67" s="110">
        <f t="shared" si="37"/>
        <v>5000</v>
      </c>
      <c r="AK67" s="110">
        <f t="shared" si="37"/>
        <v>5000</v>
      </c>
      <c r="AL67" s="110">
        <f t="shared" si="37"/>
        <v>5000</v>
      </c>
      <c r="AM67" s="110">
        <v>0</v>
      </c>
      <c r="AO67" s="110">
        <f>SUM(K67:AL67)</f>
        <v>262000</v>
      </c>
      <c r="AP67" s="111">
        <f t="shared" si="22"/>
        <v>0</v>
      </c>
      <c r="AQ67" s="110">
        <f>AO67*F67</f>
        <v>2620</v>
      </c>
    </row>
    <row r="68" spans="1:43" s="102" customFormat="1" x14ac:dyDescent="0.2">
      <c r="I68" s="112">
        <f>SUM(I52:I66)</f>
        <v>36776</v>
      </c>
      <c r="J68" s="112">
        <f>SUM(J52:J66)</f>
        <v>32665</v>
      </c>
      <c r="K68" s="112">
        <f>SUM(K52:K66)</f>
        <v>37739</v>
      </c>
      <c r="L68" s="112">
        <f>SUM(L52:L66)</f>
        <v>37739</v>
      </c>
      <c r="M68" s="112">
        <f>SUM(M52:M66)</f>
        <v>37739</v>
      </c>
      <c r="N68" s="112">
        <f t="shared" ref="N68:AL68" si="38">SUM(N52:N66)</f>
        <v>37739</v>
      </c>
      <c r="O68" s="112">
        <f t="shared" si="38"/>
        <v>37331</v>
      </c>
      <c r="P68" s="112">
        <f t="shared" si="38"/>
        <v>37331</v>
      </c>
      <c r="Q68" s="112">
        <f t="shared" si="38"/>
        <v>37331</v>
      </c>
      <c r="R68" s="112">
        <f t="shared" si="38"/>
        <v>42143</v>
      </c>
      <c r="S68" s="112">
        <f t="shared" si="38"/>
        <v>42551</v>
      </c>
      <c r="T68" s="112">
        <f t="shared" si="38"/>
        <v>42551</v>
      </c>
      <c r="U68" s="112">
        <f t="shared" si="38"/>
        <v>42551</v>
      </c>
      <c r="V68" s="112">
        <f t="shared" si="38"/>
        <v>42551</v>
      </c>
      <c r="W68" s="112">
        <f t="shared" si="38"/>
        <v>42551</v>
      </c>
      <c r="X68" s="112">
        <f t="shared" si="38"/>
        <v>45000</v>
      </c>
      <c r="Y68" s="112">
        <f t="shared" si="38"/>
        <v>45000</v>
      </c>
      <c r="Z68" s="112">
        <f t="shared" si="38"/>
        <v>45000</v>
      </c>
      <c r="AA68" s="112">
        <f t="shared" si="38"/>
        <v>45000</v>
      </c>
      <c r="AB68" s="112">
        <f t="shared" si="38"/>
        <v>45000</v>
      </c>
      <c r="AC68" s="112">
        <f t="shared" si="38"/>
        <v>45000</v>
      </c>
      <c r="AD68" s="112">
        <f t="shared" si="38"/>
        <v>43092</v>
      </c>
      <c r="AE68" s="112">
        <f t="shared" si="38"/>
        <v>45000</v>
      </c>
      <c r="AF68" s="112">
        <f t="shared" si="38"/>
        <v>45000</v>
      </c>
      <c r="AG68" s="112">
        <f t="shared" si="38"/>
        <v>45000</v>
      </c>
      <c r="AH68" s="112">
        <f t="shared" si="38"/>
        <v>3803</v>
      </c>
      <c r="AI68" s="112">
        <f t="shared" si="38"/>
        <v>0</v>
      </c>
      <c r="AJ68" s="112">
        <f t="shared" si="38"/>
        <v>0</v>
      </c>
      <c r="AK68" s="112">
        <f t="shared" si="38"/>
        <v>39375</v>
      </c>
      <c r="AL68" s="112">
        <f t="shared" si="38"/>
        <v>45000</v>
      </c>
      <c r="AM68" s="112">
        <f>SUM(AM52:AM67)</f>
        <v>0</v>
      </c>
      <c r="AO68" s="112">
        <f>SUM(AO52:AO67)</f>
        <v>1374322.42</v>
      </c>
      <c r="AP68" s="113">
        <f>SUM(AP52:AP67)</f>
        <v>111232.242</v>
      </c>
      <c r="AQ68" s="112">
        <f>SUM(AQ52:AQ67)</f>
        <v>13855.580000000002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ht="12" customHeight="1" x14ac:dyDescent="0.2">
      <c r="C80" s="102" t="s">
        <v>90</v>
      </c>
      <c r="D80" s="102" t="s">
        <v>91</v>
      </c>
      <c r="G80" s="102">
        <v>0.04</v>
      </c>
      <c r="I80" s="106">
        <f>I68-(I52*$F52+I53*$F53+I54*$F54+I55*$F55+I56*$F56+I58*$F58+I59*$F59+I60*$F60+I61*$F61+I62*$F62+I63*$F63+I64*$F64+I65*$F65+I66*$F66+I57*$F57)-I99-I102-I105-I108-I111+I99</f>
        <v>36408.239999999998</v>
      </c>
      <c r="J80" s="106">
        <f>J68-(J52*$F52+J53*$F53+J54*$F54+J55*$F55+J56*$F56+J58*$F58+J59*$F59+J60*$F60+J61*$F61+J62*$F62+J63*$F63+J64*$F64+J65*$F65+J66*$F66+J57*$F57)-J67*$F67-J99-J102-J105-J108-J111+J99</f>
        <v>32338.35</v>
      </c>
      <c r="K80" s="106">
        <f>K68-(K52*$F52+K53*$F53+K54*$F54+K55*$F55+K56*$F56+K58*$F58+K59*$F59+K60*$F60+K61*$F61+K62*$F62+K63*$F63+K64*$F64+K65*$F65+K66*$F66+K57*$F57)-K67*$F67-K99-K102-K105-K108-K111+K99</f>
        <v>37361.61</v>
      </c>
      <c r="L80" s="106">
        <f>L68-(L52*$F52+L53*$F53+L54*$F54+L55*$F55+L56*$F56+L58*$F58+L59*$F59+L60*$F60+L61*$F61+L62*$F62+L63*$F63+L64*$F64+L65*$F65+L66*$F66+L57*$F57)-L67*$F67-L99-L102-L105-L108-L111+L99</f>
        <v>37361.61</v>
      </c>
      <c r="M80" s="106">
        <f>M68-(M52*$F52+M53*$F53+M54*$F54+M55*$F55+M56*$F56+M58*$F58+M59*$F59+M60*$F60+M61*$F61+M62*$F62+M63*$F63+M64*$F64+M65*$F65+M66*$F66+M57*$F57)-M99-M102-M105-M108-M111+M99</f>
        <v>37361.61</v>
      </c>
      <c r="N80" s="106">
        <f t="shared" ref="N80:AL80" si="39">N68-(N52*$F52+N53*$F53+N54*$F54+N55*$F55+N56*$F56+N58*$F58+N59*$F59+N60*$F60+N61*$F61+N62*$F62+N63*$F63+N64*$F64+N65*$F65+N66*$F66+N57*$F57)-N99-N102-N105-N108-N111+N99</f>
        <v>37361.61</v>
      </c>
      <c r="O80" s="106">
        <f t="shared" si="39"/>
        <v>36957.69</v>
      </c>
      <c r="P80" s="106">
        <f t="shared" si="39"/>
        <v>36957.69</v>
      </c>
      <c r="Q80" s="106">
        <f t="shared" si="39"/>
        <v>36957.69</v>
      </c>
      <c r="R80" s="106">
        <f t="shared" si="39"/>
        <v>41721.57</v>
      </c>
      <c r="S80" s="106">
        <f t="shared" si="39"/>
        <v>42125.49</v>
      </c>
      <c r="T80" s="106">
        <f t="shared" si="39"/>
        <v>42125.49</v>
      </c>
      <c r="U80" s="106">
        <f t="shared" si="39"/>
        <v>42125.49</v>
      </c>
      <c r="V80" s="106">
        <f t="shared" si="39"/>
        <v>42125.49</v>
      </c>
      <c r="W80" s="106">
        <f t="shared" si="39"/>
        <v>42125.49</v>
      </c>
      <c r="X80" s="106">
        <f t="shared" si="39"/>
        <v>44550</v>
      </c>
      <c r="Y80" s="106">
        <f t="shared" si="39"/>
        <v>44550</v>
      </c>
      <c r="Z80" s="106">
        <f t="shared" si="39"/>
        <v>44550</v>
      </c>
      <c r="AA80" s="106">
        <f t="shared" si="39"/>
        <v>44550</v>
      </c>
      <c r="AB80" s="106">
        <f t="shared" si="39"/>
        <v>44550</v>
      </c>
      <c r="AC80" s="106">
        <f t="shared" si="39"/>
        <v>44550</v>
      </c>
      <c r="AD80" s="106">
        <f t="shared" si="39"/>
        <v>42661.08</v>
      </c>
      <c r="AE80" s="106">
        <f t="shared" si="39"/>
        <v>44550</v>
      </c>
      <c r="AF80" s="106">
        <f t="shared" si="39"/>
        <v>44550</v>
      </c>
      <c r="AG80" s="106">
        <f t="shared" si="39"/>
        <v>44550</v>
      </c>
      <c r="AH80" s="106">
        <f t="shared" si="39"/>
        <v>3764.9700000000012</v>
      </c>
      <c r="AI80" s="106">
        <f t="shared" si="39"/>
        <v>0</v>
      </c>
      <c r="AJ80" s="106">
        <f t="shared" si="39"/>
        <v>0</v>
      </c>
      <c r="AK80" s="106">
        <f t="shared" si="39"/>
        <v>38981.25</v>
      </c>
      <c r="AL80" s="106">
        <f t="shared" si="39"/>
        <v>44550</v>
      </c>
      <c r="AM80" s="106">
        <f>AM68-(AM52*$F52+AM53*$F53+AM54*$F54+AM55*$F55+AM56*$F56+AM58*$F58+AM59*$F59+AM60*$F60+AM61*$F61+AM62*$F62+AM63*$F63+AM64*$F64+AM65*$F65+AM66*$F66+AM57*$F57)-AM67*$F67-AM99-AM102-AM105-AM108-AM111+AM99</f>
        <v>0</v>
      </c>
      <c r="AO80" s="106">
        <f>SUM(I80:AN80)</f>
        <v>1112322.42</v>
      </c>
      <c r="AP80" s="107">
        <f>AP17+AP34+AP37+AP40+AP68+AP71+AP74-AP99-AP102-AP105-AP108-AP111</f>
        <v>3018800.0040000002</v>
      </c>
    </row>
    <row r="81" spans="2:44" s="3" customFormat="1" ht="12" customHeight="1" x14ac:dyDescent="0.2"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O81" s="126"/>
      <c r="AP81" s="131"/>
    </row>
    <row r="82" spans="2:44" s="102" customFormat="1" x14ac:dyDescent="0.2">
      <c r="C82" s="102" t="s">
        <v>93</v>
      </c>
      <c r="D82" s="102" t="s">
        <v>94</v>
      </c>
      <c r="K82" s="106"/>
      <c r="M82" s="106">
        <f>M67-(M67*$F$67)</f>
        <v>4950</v>
      </c>
      <c r="N82" s="106">
        <f>N67-(N67*$F$67)</f>
        <v>14850</v>
      </c>
      <c r="O82" s="106">
        <f t="shared" ref="O82:AM82" si="40">O67-(O67*$F$67)</f>
        <v>13365</v>
      </c>
      <c r="P82" s="106">
        <f t="shared" si="40"/>
        <v>4950</v>
      </c>
      <c r="Q82" s="106">
        <f t="shared" si="40"/>
        <v>4950</v>
      </c>
      <c r="R82" s="106">
        <f t="shared" si="40"/>
        <v>4950</v>
      </c>
      <c r="S82" s="106">
        <f t="shared" si="40"/>
        <v>4950</v>
      </c>
      <c r="T82" s="106">
        <f t="shared" si="40"/>
        <v>13365</v>
      </c>
      <c r="U82" s="106">
        <f t="shared" si="40"/>
        <v>4950</v>
      </c>
      <c r="V82" s="106">
        <f t="shared" si="40"/>
        <v>14850</v>
      </c>
      <c r="W82" s="106">
        <f t="shared" si="40"/>
        <v>9900</v>
      </c>
      <c r="X82" s="106">
        <f t="shared" si="40"/>
        <v>9900</v>
      </c>
      <c r="Y82" s="106">
        <f t="shared" si="40"/>
        <v>9900</v>
      </c>
      <c r="Z82" s="106">
        <f t="shared" si="40"/>
        <v>9900</v>
      </c>
      <c r="AA82" s="106">
        <f t="shared" si="40"/>
        <v>9900</v>
      </c>
      <c r="AB82" s="106">
        <f t="shared" si="40"/>
        <v>9900</v>
      </c>
      <c r="AC82" s="106">
        <f t="shared" si="40"/>
        <v>9900</v>
      </c>
      <c r="AD82" s="106">
        <f t="shared" si="40"/>
        <v>9900</v>
      </c>
      <c r="AE82" s="106">
        <f t="shared" si="40"/>
        <v>19800</v>
      </c>
      <c r="AF82" s="106">
        <f t="shared" si="40"/>
        <v>19800</v>
      </c>
      <c r="AG82" s="106">
        <f t="shared" si="40"/>
        <v>19800</v>
      </c>
      <c r="AH82" s="106">
        <f t="shared" si="40"/>
        <v>9900</v>
      </c>
      <c r="AI82" s="106">
        <f t="shared" si="40"/>
        <v>9900</v>
      </c>
      <c r="AJ82" s="106">
        <f t="shared" si="40"/>
        <v>4950</v>
      </c>
      <c r="AK82" s="106">
        <f t="shared" si="40"/>
        <v>4950</v>
      </c>
      <c r="AL82" s="106">
        <f t="shared" si="40"/>
        <v>4950</v>
      </c>
      <c r="AM82" s="106">
        <f t="shared" si="40"/>
        <v>0</v>
      </c>
      <c r="AO82" s="106">
        <f>SUM(M82:AN82)</f>
        <v>259380</v>
      </c>
      <c r="AP82" s="10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3835</v>
      </c>
      <c r="K84" s="11">
        <v>0</v>
      </c>
      <c r="L84" s="11">
        <f t="shared" ref="L84:AL84" si="41">K84</f>
        <v>0</v>
      </c>
      <c r="M84" s="11">
        <f t="shared" si="41"/>
        <v>0</v>
      </c>
      <c r="N84" s="11">
        <f t="shared" si="41"/>
        <v>0</v>
      </c>
      <c r="O84" s="11">
        <f t="shared" si="41"/>
        <v>0</v>
      </c>
      <c r="P84" s="11">
        <f t="shared" si="41"/>
        <v>0</v>
      </c>
      <c r="Q84" s="11">
        <f t="shared" si="41"/>
        <v>0</v>
      </c>
      <c r="R84" s="11">
        <f t="shared" si="41"/>
        <v>0</v>
      </c>
      <c r="S84" s="11">
        <f t="shared" si="41"/>
        <v>0</v>
      </c>
      <c r="T84" s="11">
        <f t="shared" si="41"/>
        <v>0</v>
      </c>
      <c r="U84" s="11">
        <f t="shared" si="41"/>
        <v>0</v>
      </c>
      <c r="V84" s="11">
        <f t="shared" si="41"/>
        <v>0</v>
      </c>
      <c r="W84" s="11">
        <f t="shared" si="41"/>
        <v>0</v>
      </c>
      <c r="X84" s="11">
        <f t="shared" si="41"/>
        <v>0</v>
      </c>
      <c r="Y84" s="11">
        <f t="shared" si="41"/>
        <v>0</v>
      </c>
      <c r="Z84" s="11">
        <f t="shared" si="41"/>
        <v>0</v>
      </c>
      <c r="AA84" s="11">
        <f t="shared" si="41"/>
        <v>0</v>
      </c>
      <c r="AB84" s="11">
        <f t="shared" si="41"/>
        <v>0</v>
      </c>
      <c r="AC84" s="11">
        <f t="shared" si="41"/>
        <v>0</v>
      </c>
      <c r="AD84" s="11">
        <f t="shared" si="41"/>
        <v>0</v>
      </c>
      <c r="AE84" s="11">
        <f t="shared" si="41"/>
        <v>0</v>
      </c>
      <c r="AF84" s="11">
        <f t="shared" si="41"/>
        <v>0</v>
      </c>
      <c r="AG84" s="11">
        <f t="shared" si="41"/>
        <v>0</v>
      </c>
      <c r="AH84" s="11">
        <v>16500</v>
      </c>
      <c r="AI84" s="11">
        <f t="shared" si="41"/>
        <v>16500</v>
      </c>
      <c r="AJ84" s="11">
        <f t="shared" si="41"/>
        <v>16500</v>
      </c>
      <c r="AK84" s="11">
        <v>0</v>
      </c>
      <c r="AL84" s="11">
        <f t="shared" si="41"/>
        <v>0</v>
      </c>
      <c r="AM84" s="11">
        <v>0</v>
      </c>
      <c r="AO84" s="16">
        <f t="shared" ref="AO84:AO98" si="42">SUM(I84:AN84)</f>
        <v>53335</v>
      </c>
      <c r="AP84" s="16">
        <f t="shared" ref="AP84:AP98" si="43">SUM(I84:AM84)*E84</f>
        <v>162085.065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>AH85</f>
        <v>0</v>
      </c>
      <c r="AJ85" s="11">
        <f>AI85</f>
        <v>0</v>
      </c>
      <c r="AK85" s="11">
        <f>AJ85</f>
        <v>0</v>
      </c>
      <c r="AL85" s="11">
        <f>AK85</f>
        <v>0</v>
      </c>
      <c r="AM85" s="11">
        <v>0</v>
      </c>
      <c r="AO85" s="16">
        <f t="shared" si="42"/>
        <v>0</v>
      </c>
      <c r="AP85" s="16">
        <f t="shared" si="43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8224</v>
      </c>
      <c r="J86" s="11">
        <v>8500</v>
      </c>
      <c r="K86" s="11">
        <v>7261</v>
      </c>
      <c r="L86" s="11">
        <f t="shared" ref="L86:AJ86" si="44">K86</f>
        <v>7261</v>
      </c>
      <c r="M86" s="11">
        <f t="shared" si="44"/>
        <v>7261</v>
      </c>
      <c r="N86" s="11">
        <f t="shared" si="44"/>
        <v>7261</v>
      </c>
      <c r="O86" s="11">
        <v>7669</v>
      </c>
      <c r="P86" s="11">
        <f t="shared" si="44"/>
        <v>7669</v>
      </c>
      <c r="Q86" s="11">
        <f t="shared" si="44"/>
        <v>7669</v>
      </c>
      <c r="R86" s="11">
        <v>2857</v>
      </c>
      <c r="S86" s="11">
        <v>2449</v>
      </c>
      <c r="T86" s="11">
        <v>2449</v>
      </c>
      <c r="U86" s="11">
        <f t="shared" si="44"/>
        <v>2449</v>
      </c>
      <c r="V86" s="11">
        <f t="shared" si="44"/>
        <v>2449</v>
      </c>
      <c r="W86" s="11">
        <f t="shared" si="44"/>
        <v>2449</v>
      </c>
      <c r="X86" s="11">
        <v>0</v>
      </c>
      <c r="Y86" s="11">
        <f t="shared" si="44"/>
        <v>0</v>
      </c>
      <c r="Z86" s="11">
        <f t="shared" si="44"/>
        <v>0</v>
      </c>
      <c r="AA86" s="11">
        <f t="shared" si="44"/>
        <v>0</v>
      </c>
      <c r="AB86" s="11">
        <f t="shared" si="44"/>
        <v>0</v>
      </c>
      <c r="AC86" s="11">
        <f t="shared" si="44"/>
        <v>0</v>
      </c>
      <c r="AD86" s="11">
        <v>1908</v>
      </c>
      <c r="AE86" s="11">
        <v>0</v>
      </c>
      <c r="AF86" s="11">
        <f t="shared" si="44"/>
        <v>0</v>
      </c>
      <c r="AG86" s="11">
        <f t="shared" si="44"/>
        <v>0</v>
      </c>
      <c r="AH86" s="11">
        <v>4697</v>
      </c>
      <c r="AI86" s="11">
        <v>8500</v>
      </c>
      <c r="AJ86" s="11">
        <f t="shared" si="44"/>
        <v>8500</v>
      </c>
      <c r="AK86" s="11">
        <v>5625</v>
      </c>
      <c r="AL86" s="11">
        <v>0</v>
      </c>
      <c r="AM86" s="11">
        <v>0</v>
      </c>
      <c r="AO86" s="16">
        <f>SUM(I86:AL86)</f>
        <v>113107</v>
      </c>
      <c r="AP86" s="16">
        <f t="shared" si="43"/>
        <v>343732.17300000001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L98" si="45">AH87</f>
        <v>0</v>
      </c>
      <c r="AJ87" s="11">
        <f t="shared" si="45"/>
        <v>0</v>
      </c>
      <c r="AK87" s="11">
        <f t="shared" si="45"/>
        <v>0</v>
      </c>
      <c r="AL87" s="11">
        <f t="shared" si="45"/>
        <v>0</v>
      </c>
      <c r="AM87" s="11">
        <f t="shared" ref="AM87:AM98" si="46">AL87</f>
        <v>0</v>
      </c>
      <c r="AO87" s="16">
        <f t="shared" si="42"/>
        <v>0</v>
      </c>
      <c r="AP87" s="16">
        <f t="shared" si="43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10000</v>
      </c>
      <c r="AI88" s="11">
        <f t="shared" si="45"/>
        <v>10000</v>
      </c>
      <c r="AJ88" s="11">
        <f t="shared" si="45"/>
        <v>10000</v>
      </c>
      <c r="AK88" s="11">
        <v>0</v>
      </c>
      <c r="AL88" s="11">
        <f t="shared" si="45"/>
        <v>0</v>
      </c>
      <c r="AM88" s="11">
        <v>0</v>
      </c>
      <c r="AO88" s="16">
        <f t="shared" si="42"/>
        <v>30000</v>
      </c>
      <c r="AP88" s="16">
        <f t="shared" si="43"/>
        <v>91170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5"/>
        <v>0</v>
      </c>
      <c r="AJ89" s="11">
        <f t="shared" si="45"/>
        <v>0</v>
      </c>
      <c r="AK89" s="11">
        <f t="shared" si="45"/>
        <v>0</v>
      </c>
      <c r="AL89" s="11">
        <f t="shared" si="45"/>
        <v>0</v>
      </c>
      <c r="AM89" s="11">
        <f t="shared" si="46"/>
        <v>0</v>
      </c>
      <c r="AO89" s="16">
        <f t="shared" si="42"/>
        <v>0</v>
      </c>
      <c r="AP89" s="16">
        <f t="shared" si="43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5"/>
        <v>0</v>
      </c>
      <c r="AJ90" s="11">
        <f t="shared" si="45"/>
        <v>0</v>
      </c>
      <c r="AK90" s="11">
        <v>0</v>
      </c>
      <c r="AL90" s="11">
        <f t="shared" si="45"/>
        <v>0</v>
      </c>
      <c r="AM90" s="11">
        <f t="shared" si="46"/>
        <v>0</v>
      </c>
      <c r="AO90" s="16">
        <f t="shared" si="42"/>
        <v>0</v>
      </c>
      <c r="AP90" s="16">
        <f t="shared" si="43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10000</v>
      </c>
      <c r="AI91" s="11">
        <f t="shared" si="45"/>
        <v>10000</v>
      </c>
      <c r="AJ91" s="11">
        <f t="shared" si="45"/>
        <v>10000</v>
      </c>
      <c r="AK91" s="11">
        <v>0</v>
      </c>
      <c r="AL91" s="11">
        <v>0</v>
      </c>
      <c r="AM91" s="11">
        <v>0</v>
      </c>
      <c r="AO91" s="16">
        <f t="shared" si="42"/>
        <v>30000</v>
      </c>
      <c r="AP91" s="16">
        <f t="shared" si="43"/>
        <v>91170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5"/>
        <v>0</v>
      </c>
      <c r="AJ92" s="11">
        <f t="shared" si="45"/>
        <v>0</v>
      </c>
      <c r="AK92" s="11">
        <f t="shared" si="45"/>
        <v>0</v>
      </c>
      <c r="AL92" s="11">
        <f t="shared" si="45"/>
        <v>0</v>
      </c>
      <c r="AM92" s="11">
        <f t="shared" si="46"/>
        <v>0</v>
      </c>
      <c r="AO92" s="16">
        <f t="shared" si="42"/>
        <v>0</v>
      </c>
      <c r="AP92" s="16">
        <f t="shared" si="43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5"/>
        <v>0</v>
      </c>
      <c r="AJ93" s="11">
        <f t="shared" si="45"/>
        <v>0</v>
      </c>
      <c r="AK93" s="11">
        <f t="shared" si="45"/>
        <v>0</v>
      </c>
      <c r="AL93" s="11">
        <f t="shared" si="45"/>
        <v>0</v>
      </c>
      <c r="AM93" s="11">
        <f t="shared" si="46"/>
        <v>0</v>
      </c>
      <c r="AO93" s="16">
        <f t="shared" si="42"/>
        <v>0</v>
      </c>
      <c r="AP93" s="16">
        <f t="shared" si="43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5"/>
        <v>0</v>
      </c>
      <c r="AJ94" s="11">
        <f t="shared" si="45"/>
        <v>0</v>
      </c>
      <c r="AK94" s="11">
        <f t="shared" si="45"/>
        <v>0</v>
      </c>
      <c r="AL94" s="11">
        <f t="shared" si="45"/>
        <v>0</v>
      </c>
      <c r="AM94" s="11">
        <f t="shared" si="46"/>
        <v>0</v>
      </c>
      <c r="AO94" s="16">
        <f t="shared" si="42"/>
        <v>0</v>
      </c>
      <c r="AP94" s="16">
        <f t="shared" si="43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5"/>
        <v>0</v>
      </c>
      <c r="AJ95" s="11">
        <f t="shared" si="45"/>
        <v>0</v>
      </c>
      <c r="AK95" s="11">
        <f t="shared" si="45"/>
        <v>0</v>
      </c>
      <c r="AL95" s="11">
        <f t="shared" si="45"/>
        <v>0</v>
      </c>
      <c r="AM95" s="11">
        <f t="shared" si="46"/>
        <v>0</v>
      </c>
      <c r="AO95" s="16">
        <f t="shared" si="42"/>
        <v>0</v>
      </c>
      <c r="AP95" s="16">
        <f t="shared" si="43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5"/>
        <v>0</v>
      </c>
      <c r="AJ96" s="11">
        <f t="shared" si="45"/>
        <v>0</v>
      </c>
      <c r="AK96" s="11">
        <f t="shared" si="45"/>
        <v>0</v>
      </c>
      <c r="AL96" s="11">
        <f t="shared" si="45"/>
        <v>0</v>
      </c>
      <c r="AM96" s="11">
        <f t="shared" si="46"/>
        <v>0</v>
      </c>
      <c r="AO96" s="16">
        <f t="shared" si="42"/>
        <v>0</v>
      </c>
      <c r="AP96" s="16">
        <f t="shared" si="43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45"/>
        <v>0</v>
      </c>
      <c r="AJ97" s="11">
        <f t="shared" si="45"/>
        <v>0</v>
      </c>
      <c r="AK97" s="11">
        <f t="shared" si="45"/>
        <v>0</v>
      </c>
      <c r="AL97" s="11">
        <f t="shared" si="45"/>
        <v>0</v>
      </c>
      <c r="AM97" s="11">
        <f t="shared" si="46"/>
        <v>0</v>
      </c>
      <c r="AO97" s="64">
        <f t="shared" si="42"/>
        <v>0</v>
      </c>
      <c r="AP97" s="64">
        <f t="shared" si="43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45"/>
        <v>0</v>
      </c>
      <c r="AJ98" s="59">
        <f t="shared" si="45"/>
        <v>0</v>
      </c>
      <c r="AK98" s="59">
        <f t="shared" si="45"/>
        <v>0</v>
      </c>
      <c r="AL98" s="59">
        <f t="shared" si="45"/>
        <v>0</v>
      </c>
      <c r="AM98" s="59">
        <f t="shared" si="46"/>
        <v>0</v>
      </c>
      <c r="AO98" s="60">
        <f t="shared" si="42"/>
        <v>0</v>
      </c>
      <c r="AP98" s="60">
        <f t="shared" si="43"/>
        <v>0</v>
      </c>
      <c r="AR98" s="17"/>
    </row>
    <row r="99" spans="2:44" x14ac:dyDescent="0.2">
      <c r="I99" s="58">
        <f t="shared" ref="I99:AM99" si="47">SUM(I84:I98)</f>
        <v>8224</v>
      </c>
      <c r="J99" s="58">
        <f t="shared" si="47"/>
        <v>12335</v>
      </c>
      <c r="K99" s="58">
        <f t="shared" si="47"/>
        <v>7261</v>
      </c>
      <c r="L99" s="58">
        <f t="shared" si="47"/>
        <v>7261</v>
      </c>
      <c r="M99" s="58">
        <f t="shared" si="47"/>
        <v>7261</v>
      </c>
      <c r="N99" s="58">
        <f t="shared" si="47"/>
        <v>7261</v>
      </c>
      <c r="O99" s="58">
        <f t="shared" si="47"/>
        <v>7669</v>
      </c>
      <c r="P99" s="58">
        <f t="shared" si="47"/>
        <v>7669</v>
      </c>
      <c r="Q99" s="58">
        <f t="shared" si="47"/>
        <v>7669</v>
      </c>
      <c r="R99" s="58">
        <f t="shared" si="47"/>
        <v>2857</v>
      </c>
      <c r="S99" s="58">
        <f t="shared" si="47"/>
        <v>2449</v>
      </c>
      <c r="T99" s="58">
        <f t="shared" si="47"/>
        <v>2449</v>
      </c>
      <c r="U99" s="58">
        <f t="shared" si="47"/>
        <v>2449</v>
      </c>
      <c r="V99" s="58">
        <f t="shared" si="47"/>
        <v>2449</v>
      </c>
      <c r="W99" s="58">
        <f t="shared" si="47"/>
        <v>2449</v>
      </c>
      <c r="X99" s="58">
        <f t="shared" si="47"/>
        <v>0</v>
      </c>
      <c r="Y99" s="58">
        <f t="shared" si="47"/>
        <v>0</v>
      </c>
      <c r="Z99" s="58">
        <f t="shared" si="47"/>
        <v>0</v>
      </c>
      <c r="AA99" s="58">
        <f t="shared" si="47"/>
        <v>0</v>
      </c>
      <c r="AB99" s="58">
        <f t="shared" si="47"/>
        <v>0</v>
      </c>
      <c r="AC99" s="58">
        <f t="shared" si="47"/>
        <v>0</v>
      </c>
      <c r="AD99" s="58">
        <f t="shared" si="47"/>
        <v>1908</v>
      </c>
      <c r="AE99" s="58">
        <f t="shared" si="47"/>
        <v>0</v>
      </c>
      <c r="AF99" s="58">
        <f t="shared" si="47"/>
        <v>0</v>
      </c>
      <c r="AG99" s="58">
        <f t="shared" si="47"/>
        <v>0</v>
      </c>
      <c r="AH99" s="58">
        <f t="shared" si="47"/>
        <v>41197</v>
      </c>
      <c r="AI99" s="58">
        <f t="shared" si="47"/>
        <v>45000</v>
      </c>
      <c r="AJ99" s="58">
        <f t="shared" si="47"/>
        <v>45000</v>
      </c>
      <c r="AK99" s="58">
        <f t="shared" si="47"/>
        <v>5625</v>
      </c>
      <c r="AL99" s="58">
        <f t="shared" si="47"/>
        <v>0</v>
      </c>
      <c r="AM99" s="58">
        <f t="shared" si="47"/>
        <v>0</v>
      </c>
      <c r="AO99" s="20">
        <f>SUM(AO84:AO98)</f>
        <v>226442</v>
      </c>
      <c r="AP99" s="20">
        <f>SUM(AP84:AP98)</f>
        <v>688157.23800000001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65" t="s">
        <v>79</v>
      </c>
      <c r="AL113" s="166"/>
      <c r="AM113" s="166"/>
      <c r="AN113" s="166"/>
      <c r="AO113" s="166"/>
      <c r="AP113" s="167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600000</v>
      </c>
      <c r="AP115" s="71">
        <f>AP17</f>
        <v>1440599.9999999998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750000</v>
      </c>
      <c r="AP116" s="71">
        <f>AP34</f>
        <v>2155125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AO48</f>
        <v>262000</v>
      </c>
      <c r="AP117" s="73">
        <f>AP48</f>
        <v>942940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AO68</f>
        <v>1374322.42</v>
      </c>
      <c r="AP119" s="71">
        <f>AP68</f>
        <v>111232.242</v>
      </c>
    </row>
    <row r="120" spans="9:44" x14ac:dyDescent="0.2">
      <c r="AK120" s="70" t="s">
        <v>73</v>
      </c>
      <c r="AL120" s="27"/>
      <c r="AM120" s="27"/>
      <c r="AN120" s="27"/>
      <c r="AO120" s="72">
        <f>SUM(AO70:AO76)</f>
        <v>0</v>
      </c>
      <c r="AP120" s="73">
        <f>SUM(AP70:AP76)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226442</v>
      </c>
      <c r="AP122" s="75">
        <f>SUM(AP83:AP111)-AP99</f>
        <v>688157.23800000001</v>
      </c>
    </row>
    <row r="123" spans="9:44" x14ac:dyDescent="0.2">
      <c r="AK123" s="70" t="s">
        <v>116</v>
      </c>
      <c r="AL123" s="27"/>
      <c r="AM123" s="27"/>
      <c r="AN123" s="27"/>
      <c r="AO123" s="64">
        <f>AO80+AO82</f>
        <v>1371702.42</v>
      </c>
      <c r="AP123" s="71">
        <f>AP80+AP48</f>
        <v>3961740.0040000002</v>
      </c>
    </row>
    <row r="124" spans="9:44" x14ac:dyDescent="0.2">
      <c r="AK124" s="70" t="s">
        <v>118</v>
      </c>
      <c r="AL124" s="27"/>
      <c r="AM124" s="27"/>
      <c r="AN124" s="27"/>
      <c r="AO124" s="64">
        <f>+(MAX((SUM(AO80:AO111)-AO99),SUM(AO68:AO76)+SUM(AQ68:AQ76),SUM(AO34:AO42,AO17)))</f>
        <v>1598144.42</v>
      </c>
      <c r="AP124" s="71">
        <f>AO124*G80</f>
        <v>63925.7768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4025665.7808000003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AQ68</f>
        <v>13855.580000000002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7.2759576141834259E-11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2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133</v>
      </c>
      <c r="E132" s="116" t="s">
        <v>140</v>
      </c>
      <c r="F132" s="116"/>
      <c r="G132" s="116"/>
      <c r="H132" s="116"/>
      <c r="I132" s="117"/>
      <c r="J132" s="117"/>
      <c r="K132" s="117"/>
      <c r="L132" s="117"/>
      <c r="M132" s="117">
        <v>5000</v>
      </c>
      <c r="N132" s="117">
        <v>0</v>
      </c>
      <c r="O132" s="117">
        <v>2000</v>
      </c>
      <c r="P132" s="117">
        <v>5000</v>
      </c>
      <c r="Q132" s="117">
        <v>5000</v>
      </c>
      <c r="R132" s="117">
        <v>5000</v>
      </c>
      <c r="S132" s="117">
        <v>5000</v>
      </c>
      <c r="T132" s="117">
        <v>5000</v>
      </c>
      <c r="U132" s="117">
        <v>5000</v>
      </c>
      <c r="V132" s="117">
        <v>0</v>
      </c>
      <c r="W132" s="117"/>
      <c r="X132" s="117"/>
      <c r="Y132" s="117"/>
      <c r="Z132" s="117"/>
      <c r="AA132" s="117"/>
      <c r="AB132" s="117"/>
      <c r="AC132" s="117"/>
      <c r="AD132" s="117">
        <f>AD42</f>
        <v>5000</v>
      </c>
      <c r="AE132" s="117">
        <f t="shared" ref="AE132:AL132" si="48">AE42</f>
        <v>10000</v>
      </c>
      <c r="AF132" s="117">
        <f t="shared" si="48"/>
        <v>10000</v>
      </c>
      <c r="AG132" s="117">
        <f t="shared" si="48"/>
        <v>10000</v>
      </c>
      <c r="AH132" s="117">
        <f t="shared" si="48"/>
        <v>10000</v>
      </c>
      <c r="AI132" s="117">
        <f t="shared" si="48"/>
        <v>10000</v>
      </c>
      <c r="AJ132" s="117">
        <f t="shared" si="48"/>
        <v>5000</v>
      </c>
      <c r="AK132" s="117">
        <f t="shared" si="48"/>
        <v>5000</v>
      </c>
      <c r="AL132" s="117">
        <f t="shared" si="48"/>
        <v>5000</v>
      </c>
      <c r="AM132" s="58"/>
      <c r="AO132" s="16">
        <f t="shared" ref="AO132:AO137" si="49">SUM(I132:AM132)</f>
        <v>107000</v>
      </c>
    </row>
    <row r="133" spans="3:42" x14ac:dyDescent="0.2">
      <c r="C133" s="118"/>
      <c r="D133" s="27" t="s">
        <v>134</v>
      </c>
      <c r="E133" s="27" t="s">
        <v>141</v>
      </c>
      <c r="F133" s="27"/>
      <c r="G133" s="27"/>
      <c r="H133" s="27"/>
      <c r="I133" s="72"/>
      <c r="J133" s="72"/>
      <c r="K133" s="72"/>
      <c r="L133" s="72"/>
      <c r="M133" s="72">
        <v>0</v>
      </c>
      <c r="N133" s="72">
        <v>15000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4" si="50">AD43</f>
        <v>0</v>
      </c>
      <c r="AE133" s="72">
        <f t="shared" si="50"/>
        <v>0</v>
      </c>
      <c r="AF133" s="72">
        <f t="shared" si="50"/>
        <v>0</v>
      </c>
      <c r="AG133" s="72">
        <f t="shared" si="50"/>
        <v>0</v>
      </c>
      <c r="AH133" s="72">
        <f t="shared" si="50"/>
        <v>0</v>
      </c>
      <c r="AI133" s="72">
        <f t="shared" si="50"/>
        <v>0</v>
      </c>
      <c r="AJ133" s="72">
        <f t="shared" si="50"/>
        <v>0</v>
      </c>
      <c r="AK133" s="72">
        <f t="shared" si="50"/>
        <v>0</v>
      </c>
      <c r="AL133" s="72">
        <f t="shared" si="50"/>
        <v>0</v>
      </c>
      <c r="AM133" s="58"/>
      <c r="AO133" s="16">
        <f t="shared" si="49"/>
        <v>15000</v>
      </c>
    </row>
    <row r="134" spans="3:42" x14ac:dyDescent="0.2">
      <c r="C134" s="118"/>
      <c r="D134" s="27" t="s">
        <v>135</v>
      </c>
      <c r="E134" s="27" t="s">
        <v>139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8500</v>
      </c>
      <c r="P134" s="72">
        <v>0</v>
      </c>
      <c r="Q134" s="72">
        <v>0</v>
      </c>
      <c r="R134" s="72">
        <v>0</v>
      </c>
      <c r="S134" s="72">
        <v>0</v>
      </c>
      <c r="T134" s="72">
        <v>8500</v>
      </c>
      <c r="U134" s="72"/>
      <c r="V134" s="72">
        <v>5000</v>
      </c>
      <c r="W134" s="72"/>
      <c r="X134" s="72"/>
      <c r="Y134" s="72"/>
      <c r="Z134" s="72"/>
      <c r="AA134" s="72"/>
      <c r="AB134" s="72">
        <v>10000</v>
      </c>
      <c r="AC134" s="72"/>
      <c r="AD134" s="72">
        <f t="shared" si="50"/>
        <v>0</v>
      </c>
      <c r="AE134" s="72">
        <f t="shared" si="50"/>
        <v>10000</v>
      </c>
      <c r="AF134" s="72">
        <f t="shared" si="50"/>
        <v>10000</v>
      </c>
      <c r="AG134" s="72">
        <f t="shared" si="50"/>
        <v>10000</v>
      </c>
      <c r="AH134" s="72">
        <f t="shared" si="50"/>
        <v>0</v>
      </c>
      <c r="AI134" s="72">
        <f t="shared" si="50"/>
        <v>0</v>
      </c>
      <c r="AJ134" s="72">
        <f t="shared" si="50"/>
        <v>0</v>
      </c>
      <c r="AK134" s="72">
        <f t="shared" si="50"/>
        <v>0</v>
      </c>
      <c r="AL134" s="72">
        <f t="shared" si="50"/>
        <v>0</v>
      </c>
      <c r="AM134" s="58"/>
      <c r="AO134" s="16">
        <f t="shared" si="49"/>
        <v>62000</v>
      </c>
    </row>
    <row r="135" spans="3:42" x14ac:dyDescent="0.2">
      <c r="C135" s="118"/>
      <c r="D135" s="27" t="s">
        <v>136</v>
      </c>
      <c r="E135" s="27" t="s">
        <v>140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3000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/>
      <c r="V135" s="72">
        <v>10000</v>
      </c>
      <c r="W135" s="72">
        <v>10000</v>
      </c>
      <c r="X135" s="72">
        <v>10000</v>
      </c>
      <c r="Y135" s="72">
        <v>10000</v>
      </c>
      <c r="Z135" s="72">
        <v>10000</v>
      </c>
      <c r="AA135" s="72">
        <v>10000</v>
      </c>
      <c r="AB135" s="72"/>
      <c r="AC135" s="72">
        <v>10000</v>
      </c>
      <c r="AD135" s="72">
        <f>AD45</f>
        <v>5000</v>
      </c>
      <c r="AE135" s="72">
        <f t="shared" ref="AE135:AL135" si="51">AE45</f>
        <v>0</v>
      </c>
      <c r="AF135" s="72">
        <f t="shared" si="51"/>
        <v>0</v>
      </c>
      <c r="AG135" s="72">
        <f t="shared" si="51"/>
        <v>0</v>
      </c>
      <c r="AH135" s="72">
        <f t="shared" si="51"/>
        <v>0</v>
      </c>
      <c r="AI135" s="72">
        <f t="shared" si="51"/>
        <v>0</v>
      </c>
      <c r="AJ135" s="72">
        <f t="shared" si="51"/>
        <v>0</v>
      </c>
      <c r="AK135" s="72">
        <f t="shared" si="51"/>
        <v>0</v>
      </c>
      <c r="AL135" s="72">
        <f t="shared" si="51"/>
        <v>0</v>
      </c>
      <c r="AM135" s="58"/>
      <c r="AO135" s="16">
        <f t="shared" si="49"/>
        <v>78000</v>
      </c>
    </row>
    <row r="136" spans="3:42" x14ac:dyDescent="0.2">
      <c r="C136" s="118"/>
      <c r="D136" s="27"/>
      <c r="E136" s="27"/>
      <c r="F136" s="27"/>
      <c r="G136" s="27"/>
      <c r="H136" s="27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 t="shared" si="49"/>
        <v>0</v>
      </c>
    </row>
    <row r="137" spans="3:42" ht="12" thickBot="1" x14ac:dyDescent="0.25">
      <c r="C137" s="119"/>
      <c r="D137" s="120"/>
      <c r="E137" s="120"/>
      <c r="F137" s="120"/>
      <c r="G137" s="120"/>
      <c r="H137" s="120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4"/>
      <c r="AM137" s="58"/>
      <c r="AO137" s="126">
        <f t="shared" si="49"/>
        <v>0</v>
      </c>
    </row>
    <row r="138" spans="3:42" x14ac:dyDescent="0.2">
      <c r="D138" s="5" t="s">
        <v>144</v>
      </c>
      <c r="I138" s="58">
        <f t="shared" ref="I138:AM138" si="52">SUM(I132:I137)</f>
        <v>0</v>
      </c>
      <c r="J138" s="58">
        <f t="shared" si="52"/>
        <v>0</v>
      </c>
      <c r="K138" s="58">
        <f t="shared" si="52"/>
        <v>0</v>
      </c>
      <c r="L138" s="58">
        <f t="shared" si="52"/>
        <v>0</v>
      </c>
      <c r="M138" s="58">
        <f t="shared" si="52"/>
        <v>5000</v>
      </c>
      <c r="N138" s="58">
        <f t="shared" si="52"/>
        <v>15000</v>
      </c>
      <c r="O138" s="58">
        <f t="shared" si="52"/>
        <v>13500</v>
      </c>
      <c r="P138" s="58">
        <f t="shared" si="52"/>
        <v>5000</v>
      </c>
      <c r="Q138" s="58">
        <f t="shared" si="52"/>
        <v>5000</v>
      </c>
      <c r="R138" s="58">
        <f t="shared" si="52"/>
        <v>5000</v>
      </c>
      <c r="S138" s="58">
        <f t="shared" si="52"/>
        <v>5000</v>
      </c>
      <c r="T138" s="58">
        <f t="shared" si="52"/>
        <v>13500</v>
      </c>
      <c r="U138" s="58">
        <f t="shared" si="52"/>
        <v>5000</v>
      </c>
      <c r="V138" s="58">
        <f t="shared" si="52"/>
        <v>15000</v>
      </c>
      <c r="W138" s="58">
        <f t="shared" si="52"/>
        <v>10000</v>
      </c>
      <c r="X138" s="58">
        <f t="shared" si="52"/>
        <v>10000</v>
      </c>
      <c r="Y138" s="58">
        <f t="shared" si="52"/>
        <v>10000</v>
      </c>
      <c r="Z138" s="58">
        <f t="shared" si="52"/>
        <v>10000</v>
      </c>
      <c r="AA138" s="58">
        <f t="shared" si="52"/>
        <v>10000</v>
      </c>
      <c r="AB138" s="58">
        <f t="shared" si="52"/>
        <v>10000</v>
      </c>
      <c r="AC138" s="58">
        <f t="shared" si="52"/>
        <v>10000</v>
      </c>
      <c r="AD138" s="58">
        <f t="shared" si="52"/>
        <v>10000</v>
      </c>
      <c r="AE138" s="58">
        <f t="shared" si="52"/>
        <v>20000</v>
      </c>
      <c r="AF138" s="58">
        <f t="shared" si="52"/>
        <v>20000</v>
      </c>
      <c r="AG138" s="58">
        <f t="shared" si="52"/>
        <v>20000</v>
      </c>
      <c r="AH138" s="58">
        <f t="shared" si="52"/>
        <v>10000</v>
      </c>
      <c r="AI138" s="58">
        <f t="shared" si="52"/>
        <v>10000</v>
      </c>
      <c r="AJ138" s="58">
        <f t="shared" si="52"/>
        <v>5000</v>
      </c>
      <c r="AK138" s="58">
        <f t="shared" si="52"/>
        <v>5000</v>
      </c>
      <c r="AL138" s="58">
        <f t="shared" si="52"/>
        <v>5000</v>
      </c>
      <c r="AM138" s="11">
        <f t="shared" si="52"/>
        <v>0</v>
      </c>
      <c r="AO138" s="125">
        <f>SUM(I138:AN138)</f>
        <v>262000</v>
      </c>
    </row>
    <row r="139" spans="3:42" ht="12" thickBot="1" x14ac:dyDescent="0.25"/>
    <row r="140" spans="3:42" x14ac:dyDescent="0.2">
      <c r="C140" s="115" t="s">
        <v>142</v>
      </c>
      <c r="D140" s="116" t="s">
        <v>133</v>
      </c>
      <c r="E140" s="116" t="s">
        <v>140</v>
      </c>
      <c r="F140" s="116"/>
      <c r="G140" s="116" t="s">
        <v>147</v>
      </c>
      <c r="H140" s="116"/>
      <c r="I140" s="117"/>
      <c r="J140" s="117"/>
      <c r="K140" s="117"/>
      <c r="L140" s="117"/>
      <c r="M140" s="127">
        <v>3.915</v>
      </c>
      <c r="N140" s="117">
        <v>0</v>
      </c>
      <c r="O140" s="127">
        <v>3.71</v>
      </c>
      <c r="P140" s="127">
        <v>3.605</v>
      </c>
      <c r="Q140" s="127">
        <v>3.5350000000000001</v>
      </c>
      <c r="R140" s="127">
        <v>3.5350000000000001</v>
      </c>
      <c r="S140" s="127">
        <v>3.5350000000000001</v>
      </c>
      <c r="T140" s="127">
        <v>3.7949999999999999</v>
      </c>
      <c r="U140" s="127">
        <v>3.9950000000000001</v>
      </c>
      <c r="V140" s="117">
        <v>0</v>
      </c>
      <c r="W140" s="117"/>
      <c r="X140" s="117"/>
      <c r="Y140" s="117"/>
      <c r="Z140" s="117"/>
      <c r="AA140" s="117"/>
      <c r="AB140" s="117"/>
      <c r="AC140" s="117"/>
      <c r="AD140" s="127">
        <v>3.5550000000000002</v>
      </c>
      <c r="AE140" s="127">
        <v>3.55</v>
      </c>
      <c r="AF140" s="127">
        <v>3.55</v>
      </c>
      <c r="AG140" s="127">
        <v>3.55</v>
      </c>
      <c r="AH140" s="127">
        <v>3.4849999999999999</v>
      </c>
      <c r="AI140" s="127">
        <v>3.35</v>
      </c>
      <c r="AJ140" s="127">
        <v>3.28</v>
      </c>
      <c r="AK140" s="127">
        <v>3.0649999999999999</v>
      </c>
      <c r="AL140" s="122">
        <v>3.0649999999999999</v>
      </c>
      <c r="AM140" s="58"/>
      <c r="AO140" s="16"/>
    </row>
    <row r="141" spans="3:42" x14ac:dyDescent="0.2">
      <c r="C141" s="118"/>
      <c r="D141" s="27" t="s">
        <v>134</v>
      </c>
      <c r="E141" s="27" t="s">
        <v>141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128">
        <v>2.4300000000000002</v>
      </c>
      <c r="O141" s="72">
        <v>0</v>
      </c>
      <c r="P141" s="72">
        <v>0</v>
      </c>
      <c r="Q141" s="72">
        <v>0</v>
      </c>
      <c r="R141" s="72">
        <v>0</v>
      </c>
      <c r="S141" s="72">
        <v>0</v>
      </c>
      <c r="T141" s="72">
        <v>0</v>
      </c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123"/>
      <c r="AM141" s="58"/>
      <c r="AO141" s="16"/>
    </row>
    <row r="142" spans="3:42" x14ac:dyDescent="0.2">
      <c r="C142" s="118"/>
      <c r="D142" s="27" t="s">
        <v>135</v>
      </c>
      <c r="E142" s="27" t="s">
        <v>139</v>
      </c>
      <c r="F142" s="27"/>
      <c r="G142" s="27" t="s">
        <v>148</v>
      </c>
      <c r="H142" s="27"/>
      <c r="I142" s="72"/>
      <c r="J142" s="72"/>
      <c r="K142" s="72"/>
      <c r="L142" s="72"/>
      <c r="M142" s="72">
        <v>0</v>
      </c>
      <c r="N142" s="72">
        <v>0</v>
      </c>
      <c r="O142" s="128">
        <v>3.71</v>
      </c>
      <c r="P142" s="128">
        <v>0</v>
      </c>
      <c r="Q142" s="128">
        <v>0</v>
      </c>
      <c r="R142" s="128">
        <v>0</v>
      </c>
      <c r="S142" s="128">
        <v>0</v>
      </c>
      <c r="T142" s="128">
        <v>3.78</v>
      </c>
      <c r="U142" s="72"/>
      <c r="V142" s="128">
        <v>4.16</v>
      </c>
      <c r="W142" s="128"/>
      <c r="X142" s="128"/>
      <c r="Y142" s="128"/>
      <c r="Z142" s="128"/>
      <c r="AA142" s="128"/>
      <c r="AB142" s="128">
        <v>3.95</v>
      </c>
      <c r="AC142" s="72"/>
      <c r="AD142" s="72"/>
      <c r="AE142" s="128">
        <v>3.57</v>
      </c>
      <c r="AF142" s="128">
        <v>3.57</v>
      </c>
      <c r="AG142" s="128">
        <v>3.57</v>
      </c>
      <c r="AH142" s="72"/>
      <c r="AI142" s="72"/>
      <c r="AJ142" s="72"/>
      <c r="AK142" s="72"/>
      <c r="AL142" s="123"/>
      <c r="AM142" s="58"/>
      <c r="AO142" s="16"/>
    </row>
    <row r="143" spans="3:42" x14ac:dyDescent="0.2">
      <c r="C143" s="118"/>
      <c r="D143" s="27" t="s">
        <v>136</v>
      </c>
      <c r="E143" s="27" t="s">
        <v>140</v>
      </c>
      <c r="F143" s="27"/>
      <c r="G143" s="27" t="s">
        <v>147</v>
      </c>
      <c r="H143" s="27"/>
      <c r="I143" s="72"/>
      <c r="J143" s="72"/>
      <c r="K143" s="72"/>
      <c r="L143" s="72"/>
      <c r="M143" s="72">
        <v>0</v>
      </c>
      <c r="N143" s="128">
        <v>0</v>
      </c>
      <c r="O143" s="128">
        <v>3.71</v>
      </c>
      <c r="P143" s="128">
        <v>0</v>
      </c>
      <c r="Q143" s="128">
        <v>0</v>
      </c>
      <c r="R143" s="128">
        <v>0</v>
      </c>
      <c r="S143" s="128">
        <v>0</v>
      </c>
      <c r="T143" s="128">
        <v>0</v>
      </c>
      <c r="U143" s="72"/>
      <c r="V143" s="128">
        <v>4.17</v>
      </c>
      <c r="W143" s="128">
        <v>3.8650000000000002</v>
      </c>
      <c r="X143" s="128">
        <v>3.7749999999999999</v>
      </c>
      <c r="Y143" s="128">
        <v>3.7749999999999999</v>
      </c>
      <c r="Z143" s="128">
        <v>3.7749999999999999</v>
      </c>
      <c r="AA143" s="128">
        <v>3.86</v>
      </c>
      <c r="AB143" s="72"/>
      <c r="AC143" s="128">
        <v>3.7650000000000001</v>
      </c>
      <c r="AD143" s="128">
        <v>3.5550000000000002</v>
      </c>
      <c r="AE143" s="128"/>
      <c r="AF143" s="128"/>
      <c r="AG143" s="128"/>
      <c r="AH143" s="128"/>
      <c r="AI143" s="128"/>
      <c r="AJ143" s="128"/>
      <c r="AK143" s="128"/>
      <c r="AL143" s="123"/>
      <c r="AM143" s="58"/>
      <c r="AO143" s="16"/>
    </row>
    <row r="144" spans="3:42" x14ac:dyDescent="0.2">
      <c r="C144" s="118"/>
      <c r="D144" s="27"/>
      <c r="E144" s="27"/>
      <c r="F144" s="27"/>
      <c r="G144" s="27"/>
      <c r="H144" s="27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123"/>
      <c r="AM144" s="58"/>
      <c r="AO144" s="126"/>
    </row>
    <row r="145" spans="3:41" ht="12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4"/>
      <c r="AM145" s="58"/>
      <c r="AO145" s="126"/>
    </row>
    <row r="146" spans="3:41" x14ac:dyDescent="0.2">
      <c r="D146" s="5"/>
      <c r="I146" s="58"/>
      <c r="J146" s="58"/>
      <c r="K146" s="58"/>
      <c r="L146" s="58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58"/>
      <c r="AF146" s="58"/>
      <c r="AG146" s="58"/>
      <c r="AH146" s="58"/>
      <c r="AI146" s="58"/>
      <c r="AJ146" s="58"/>
      <c r="AK146" s="58"/>
      <c r="AL146" s="58"/>
      <c r="AM146" s="11"/>
      <c r="AO146" s="130"/>
    </row>
    <row r="147" spans="3:41" ht="12" thickBot="1" x14ac:dyDescent="0.25"/>
    <row r="148" spans="3:41" x14ac:dyDescent="0.2">
      <c r="C148" s="115" t="s">
        <v>143</v>
      </c>
      <c r="D148" s="116" t="s">
        <v>133</v>
      </c>
      <c r="E148" s="116" t="s">
        <v>140</v>
      </c>
      <c r="F148" s="116"/>
      <c r="G148" s="116"/>
      <c r="H148" s="116"/>
      <c r="I148" s="117"/>
      <c r="J148" s="117"/>
      <c r="K148" s="117"/>
      <c r="L148" s="117"/>
      <c r="M148" s="117">
        <f>M132*M140</f>
        <v>19575</v>
      </c>
      <c r="N148" s="117">
        <f t="shared" ref="N148:AL152" si="53">N132*N140</f>
        <v>0</v>
      </c>
      <c r="O148" s="117">
        <f t="shared" si="53"/>
        <v>7420</v>
      </c>
      <c r="P148" s="117">
        <f t="shared" si="53"/>
        <v>18025</v>
      </c>
      <c r="Q148" s="117">
        <f t="shared" si="53"/>
        <v>17675</v>
      </c>
      <c r="R148" s="117">
        <f t="shared" si="53"/>
        <v>17675</v>
      </c>
      <c r="S148" s="117">
        <f t="shared" si="53"/>
        <v>17675</v>
      </c>
      <c r="T148" s="117">
        <f t="shared" si="53"/>
        <v>18975</v>
      </c>
      <c r="U148" s="117">
        <f t="shared" si="53"/>
        <v>19975</v>
      </c>
      <c r="V148" s="117">
        <f t="shared" si="53"/>
        <v>0</v>
      </c>
      <c r="W148" s="117">
        <f t="shared" si="53"/>
        <v>0</v>
      </c>
      <c r="X148" s="117">
        <f t="shared" si="53"/>
        <v>0</v>
      </c>
      <c r="Y148" s="117">
        <f t="shared" si="53"/>
        <v>0</v>
      </c>
      <c r="Z148" s="117">
        <f t="shared" si="53"/>
        <v>0</v>
      </c>
      <c r="AA148" s="117">
        <f t="shared" si="53"/>
        <v>0</v>
      </c>
      <c r="AB148" s="117">
        <f t="shared" si="53"/>
        <v>0</v>
      </c>
      <c r="AC148" s="117">
        <f t="shared" si="53"/>
        <v>0</v>
      </c>
      <c r="AD148" s="117">
        <f t="shared" si="53"/>
        <v>17775</v>
      </c>
      <c r="AE148" s="117">
        <f t="shared" si="53"/>
        <v>35500</v>
      </c>
      <c r="AF148" s="117">
        <f t="shared" si="53"/>
        <v>35500</v>
      </c>
      <c r="AG148" s="117">
        <f t="shared" si="53"/>
        <v>35500</v>
      </c>
      <c r="AH148" s="117">
        <f t="shared" si="53"/>
        <v>34850</v>
      </c>
      <c r="AI148" s="117">
        <f t="shared" si="53"/>
        <v>33500</v>
      </c>
      <c r="AJ148" s="117">
        <f t="shared" si="53"/>
        <v>16400</v>
      </c>
      <c r="AK148" s="117">
        <f t="shared" si="53"/>
        <v>15325</v>
      </c>
      <c r="AL148" s="117">
        <f t="shared" si="53"/>
        <v>15325</v>
      </c>
      <c r="AM148" s="58"/>
      <c r="AO148" s="16">
        <f t="shared" ref="AO148:AO153" si="54">SUM(I148:AM148)</f>
        <v>376670</v>
      </c>
    </row>
    <row r="149" spans="3:41" x14ac:dyDescent="0.2">
      <c r="C149" s="118"/>
      <c r="D149" s="27" t="s">
        <v>134</v>
      </c>
      <c r="E149" s="27" t="s">
        <v>141</v>
      </c>
      <c r="F149" s="27"/>
      <c r="G149" s="27"/>
      <c r="H149" s="27"/>
      <c r="I149" s="72"/>
      <c r="J149" s="72"/>
      <c r="K149" s="72"/>
      <c r="L149" s="72"/>
      <c r="M149" s="72">
        <f>M133*M141</f>
        <v>0</v>
      </c>
      <c r="N149" s="72">
        <f t="shared" ref="N149:AB149" si="55">N133*N141</f>
        <v>36450</v>
      </c>
      <c r="O149" s="72">
        <f t="shared" si="55"/>
        <v>0</v>
      </c>
      <c r="P149" s="72">
        <f t="shared" si="55"/>
        <v>0</v>
      </c>
      <c r="Q149" s="72">
        <f t="shared" si="55"/>
        <v>0</v>
      </c>
      <c r="R149" s="72">
        <f t="shared" si="55"/>
        <v>0</v>
      </c>
      <c r="S149" s="72">
        <f t="shared" si="55"/>
        <v>0</v>
      </c>
      <c r="T149" s="72">
        <f t="shared" si="55"/>
        <v>0</v>
      </c>
      <c r="U149" s="72">
        <f t="shared" si="55"/>
        <v>0</v>
      </c>
      <c r="V149" s="72">
        <f t="shared" si="55"/>
        <v>0</v>
      </c>
      <c r="W149" s="72">
        <f t="shared" si="55"/>
        <v>0</v>
      </c>
      <c r="X149" s="72">
        <f t="shared" si="55"/>
        <v>0</v>
      </c>
      <c r="Y149" s="72">
        <f t="shared" si="55"/>
        <v>0</v>
      </c>
      <c r="Z149" s="72">
        <f t="shared" si="55"/>
        <v>0</v>
      </c>
      <c r="AA149" s="72">
        <f t="shared" si="55"/>
        <v>0</v>
      </c>
      <c r="AB149" s="72">
        <f t="shared" si="55"/>
        <v>0</v>
      </c>
      <c r="AC149" s="72">
        <f t="shared" si="53"/>
        <v>0</v>
      </c>
      <c r="AD149" s="72">
        <f t="shared" si="53"/>
        <v>0</v>
      </c>
      <c r="AE149" s="72">
        <f t="shared" si="53"/>
        <v>0</v>
      </c>
      <c r="AF149" s="72">
        <f t="shared" si="53"/>
        <v>0</v>
      </c>
      <c r="AG149" s="72">
        <f t="shared" si="53"/>
        <v>0</v>
      </c>
      <c r="AH149" s="72">
        <f t="shared" si="53"/>
        <v>0</v>
      </c>
      <c r="AI149" s="72">
        <f t="shared" si="53"/>
        <v>0</v>
      </c>
      <c r="AJ149" s="72">
        <f t="shared" si="53"/>
        <v>0</v>
      </c>
      <c r="AK149" s="72">
        <f t="shared" si="53"/>
        <v>0</v>
      </c>
      <c r="AL149" s="72">
        <f t="shared" si="53"/>
        <v>0</v>
      </c>
      <c r="AM149" s="58"/>
      <c r="AO149" s="16">
        <f t="shared" si="54"/>
        <v>36450</v>
      </c>
    </row>
    <row r="150" spans="3:41" x14ac:dyDescent="0.2">
      <c r="C150" s="118"/>
      <c r="D150" s="27" t="s">
        <v>135</v>
      </c>
      <c r="E150" s="27" t="s">
        <v>139</v>
      </c>
      <c r="F150" s="27"/>
      <c r="G150" s="27"/>
      <c r="H150" s="27"/>
      <c r="I150" s="72"/>
      <c r="J150" s="72"/>
      <c r="K150" s="72"/>
      <c r="L150" s="72"/>
      <c r="M150" s="72">
        <f>M134*M142</f>
        <v>0</v>
      </c>
      <c r="N150" s="72">
        <f t="shared" si="53"/>
        <v>0</v>
      </c>
      <c r="O150" s="72">
        <f t="shared" si="53"/>
        <v>31535</v>
      </c>
      <c r="P150" s="72">
        <f t="shared" si="53"/>
        <v>0</v>
      </c>
      <c r="Q150" s="72">
        <f t="shared" si="53"/>
        <v>0</v>
      </c>
      <c r="R150" s="72">
        <f t="shared" si="53"/>
        <v>0</v>
      </c>
      <c r="S150" s="72">
        <f t="shared" si="53"/>
        <v>0</v>
      </c>
      <c r="T150" s="72">
        <f t="shared" si="53"/>
        <v>32130</v>
      </c>
      <c r="U150" s="72">
        <f t="shared" si="53"/>
        <v>0</v>
      </c>
      <c r="V150" s="72">
        <f t="shared" si="53"/>
        <v>20800</v>
      </c>
      <c r="W150" s="72">
        <f t="shared" si="53"/>
        <v>0</v>
      </c>
      <c r="X150" s="72">
        <f t="shared" si="53"/>
        <v>0</v>
      </c>
      <c r="Y150" s="72">
        <f t="shared" si="53"/>
        <v>0</v>
      </c>
      <c r="Z150" s="72">
        <f t="shared" si="53"/>
        <v>0</v>
      </c>
      <c r="AA150" s="72">
        <f t="shared" si="53"/>
        <v>0</v>
      </c>
      <c r="AB150" s="72">
        <f t="shared" si="53"/>
        <v>39500</v>
      </c>
      <c r="AC150" s="72">
        <f t="shared" si="53"/>
        <v>0</v>
      </c>
      <c r="AD150" s="72">
        <f t="shared" si="53"/>
        <v>0</v>
      </c>
      <c r="AE150" s="72">
        <f t="shared" si="53"/>
        <v>35700</v>
      </c>
      <c r="AF150" s="72">
        <f t="shared" si="53"/>
        <v>35700</v>
      </c>
      <c r="AG150" s="72">
        <f t="shared" si="53"/>
        <v>35700</v>
      </c>
      <c r="AH150" s="72">
        <f t="shared" si="53"/>
        <v>0</v>
      </c>
      <c r="AI150" s="72">
        <f t="shared" si="53"/>
        <v>0</v>
      </c>
      <c r="AJ150" s="72">
        <f t="shared" si="53"/>
        <v>0</v>
      </c>
      <c r="AK150" s="72">
        <f t="shared" si="53"/>
        <v>0</v>
      </c>
      <c r="AL150" s="72">
        <f t="shared" si="53"/>
        <v>0</v>
      </c>
      <c r="AM150" s="58"/>
      <c r="AO150" s="16">
        <f t="shared" si="54"/>
        <v>231065</v>
      </c>
    </row>
    <row r="151" spans="3:41" x14ac:dyDescent="0.2">
      <c r="C151" s="118"/>
      <c r="D151" s="27" t="s">
        <v>136</v>
      </c>
      <c r="E151" s="27" t="s">
        <v>140</v>
      </c>
      <c r="F151" s="27"/>
      <c r="G151" s="27"/>
      <c r="H151" s="27"/>
      <c r="I151" s="72"/>
      <c r="J151" s="72"/>
      <c r="K151" s="72"/>
      <c r="L151" s="72"/>
      <c r="M151" s="72">
        <f>M135*M143</f>
        <v>0</v>
      </c>
      <c r="N151" s="72">
        <f t="shared" si="53"/>
        <v>0</v>
      </c>
      <c r="O151" s="72">
        <f t="shared" si="53"/>
        <v>11130</v>
      </c>
      <c r="P151" s="72">
        <f t="shared" si="53"/>
        <v>0</v>
      </c>
      <c r="Q151" s="72">
        <f t="shared" si="53"/>
        <v>0</v>
      </c>
      <c r="R151" s="72">
        <f t="shared" si="53"/>
        <v>0</v>
      </c>
      <c r="S151" s="72">
        <f t="shared" si="53"/>
        <v>0</v>
      </c>
      <c r="T151" s="72">
        <f t="shared" si="53"/>
        <v>0</v>
      </c>
      <c r="U151" s="72">
        <f t="shared" si="53"/>
        <v>0</v>
      </c>
      <c r="V151" s="72">
        <f t="shared" si="53"/>
        <v>41700</v>
      </c>
      <c r="W151" s="72">
        <f t="shared" si="53"/>
        <v>38650</v>
      </c>
      <c r="X151" s="72">
        <f t="shared" si="53"/>
        <v>37750</v>
      </c>
      <c r="Y151" s="72">
        <f t="shared" si="53"/>
        <v>37750</v>
      </c>
      <c r="Z151" s="72">
        <f t="shared" si="53"/>
        <v>37750</v>
      </c>
      <c r="AA151" s="72">
        <f t="shared" si="53"/>
        <v>38600</v>
      </c>
      <c r="AB151" s="72">
        <f t="shared" si="53"/>
        <v>0</v>
      </c>
      <c r="AC151" s="72">
        <f t="shared" si="53"/>
        <v>37650</v>
      </c>
      <c r="AD151" s="72">
        <f t="shared" si="53"/>
        <v>17775</v>
      </c>
      <c r="AE151" s="72">
        <f t="shared" si="53"/>
        <v>0</v>
      </c>
      <c r="AF151" s="72">
        <f t="shared" si="53"/>
        <v>0</v>
      </c>
      <c r="AG151" s="72">
        <f t="shared" si="53"/>
        <v>0</v>
      </c>
      <c r="AH151" s="72">
        <f t="shared" si="53"/>
        <v>0</v>
      </c>
      <c r="AI151" s="72">
        <f t="shared" si="53"/>
        <v>0</v>
      </c>
      <c r="AJ151" s="72">
        <f t="shared" si="53"/>
        <v>0</v>
      </c>
      <c r="AK151" s="72">
        <f t="shared" si="53"/>
        <v>0</v>
      </c>
      <c r="AL151" s="72">
        <f t="shared" si="53"/>
        <v>0</v>
      </c>
      <c r="AM151" s="58"/>
      <c r="AO151" s="16">
        <f t="shared" si="54"/>
        <v>298755</v>
      </c>
    </row>
    <row r="152" spans="3:4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>
        <f>M136*M144</f>
        <v>0</v>
      </c>
      <c r="N152" s="72">
        <f t="shared" si="53"/>
        <v>0</v>
      </c>
      <c r="O152" s="72">
        <f t="shared" si="53"/>
        <v>0</v>
      </c>
      <c r="P152" s="72">
        <f t="shared" si="53"/>
        <v>0</v>
      </c>
      <c r="Q152" s="72">
        <f t="shared" si="53"/>
        <v>0</v>
      </c>
      <c r="R152" s="72">
        <f t="shared" si="53"/>
        <v>0</v>
      </c>
      <c r="S152" s="72">
        <f t="shared" si="53"/>
        <v>0</v>
      </c>
      <c r="T152" s="72">
        <f t="shared" si="53"/>
        <v>0</v>
      </c>
      <c r="U152" s="72">
        <f t="shared" si="53"/>
        <v>0</v>
      </c>
      <c r="V152" s="72">
        <f t="shared" si="53"/>
        <v>0</v>
      </c>
      <c r="W152" s="72">
        <f t="shared" si="53"/>
        <v>0</v>
      </c>
      <c r="X152" s="72">
        <f t="shared" si="53"/>
        <v>0</v>
      </c>
      <c r="Y152" s="72">
        <f t="shared" si="53"/>
        <v>0</v>
      </c>
      <c r="Z152" s="72">
        <f t="shared" si="53"/>
        <v>0</v>
      </c>
      <c r="AA152" s="72">
        <f t="shared" si="53"/>
        <v>0</v>
      </c>
      <c r="AB152" s="72">
        <f t="shared" si="53"/>
        <v>0</v>
      </c>
      <c r="AC152" s="72">
        <f t="shared" si="53"/>
        <v>0</v>
      </c>
      <c r="AD152" s="72">
        <f t="shared" si="53"/>
        <v>0</v>
      </c>
      <c r="AE152" s="72">
        <f t="shared" si="53"/>
        <v>0</v>
      </c>
      <c r="AF152" s="72">
        <f t="shared" si="53"/>
        <v>0</v>
      </c>
      <c r="AG152" s="72">
        <f t="shared" si="53"/>
        <v>0</v>
      </c>
      <c r="AH152" s="72">
        <f t="shared" si="53"/>
        <v>0</v>
      </c>
      <c r="AI152" s="72">
        <f t="shared" si="53"/>
        <v>0</v>
      </c>
      <c r="AJ152" s="72">
        <f t="shared" si="53"/>
        <v>0</v>
      </c>
      <c r="AK152" s="72">
        <f t="shared" si="53"/>
        <v>0</v>
      </c>
      <c r="AL152" s="72">
        <f t="shared" si="53"/>
        <v>0</v>
      </c>
      <c r="AM152" s="58"/>
      <c r="AO152" s="126">
        <f t="shared" si="54"/>
        <v>0</v>
      </c>
    </row>
    <row r="153" spans="3:41" ht="12" thickBot="1" x14ac:dyDescent="0.25">
      <c r="C153" s="119"/>
      <c r="D153" s="120"/>
      <c r="E153" s="120"/>
      <c r="F153" s="120"/>
      <c r="G153" s="120"/>
      <c r="H153" s="120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58"/>
      <c r="AO153" s="126">
        <f t="shared" si="54"/>
        <v>0</v>
      </c>
    </row>
    <row r="154" spans="3:41" x14ac:dyDescent="0.2">
      <c r="D154" s="5" t="s">
        <v>143</v>
      </c>
      <c r="I154" s="58">
        <f t="shared" ref="I154:AM154" si="56">SUM(I148:I153)</f>
        <v>0</v>
      </c>
      <c r="J154" s="58">
        <f t="shared" si="56"/>
        <v>0</v>
      </c>
      <c r="K154" s="58">
        <f t="shared" si="56"/>
        <v>0</v>
      </c>
      <c r="L154" s="58">
        <f t="shared" si="56"/>
        <v>0</v>
      </c>
      <c r="M154" s="58">
        <f t="shared" si="56"/>
        <v>19575</v>
      </c>
      <c r="N154" s="58">
        <f t="shared" si="56"/>
        <v>36450</v>
      </c>
      <c r="O154" s="58">
        <f t="shared" si="56"/>
        <v>50085</v>
      </c>
      <c r="P154" s="58">
        <f t="shared" si="56"/>
        <v>18025</v>
      </c>
      <c r="Q154" s="58">
        <f t="shared" si="56"/>
        <v>17675</v>
      </c>
      <c r="R154" s="58">
        <f t="shared" si="56"/>
        <v>17675</v>
      </c>
      <c r="S154" s="58">
        <f t="shared" si="56"/>
        <v>17675</v>
      </c>
      <c r="T154" s="58">
        <f t="shared" si="56"/>
        <v>51105</v>
      </c>
      <c r="U154" s="58">
        <f t="shared" si="56"/>
        <v>19975</v>
      </c>
      <c r="V154" s="58">
        <f t="shared" si="56"/>
        <v>62500</v>
      </c>
      <c r="W154" s="58">
        <f t="shared" si="56"/>
        <v>38650</v>
      </c>
      <c r="X154" s="58">
        <f t="shared" si="56"/>
        <v>37750</v>
      </c>
      <c r="Y154" s="58">
        <f t="shared" si="56"/>
        <v>37750</v>
      </c>
      <c r="Z154" s="58">
        <f t="shared" si="56"/>
        <v>37750</v>
      </c>
      <c r="AA154" s="58">
        <f t="shared" si="56"/>
        <v>38600</v>
      </c>
      <c r="AB154" s="58">
        <f t="shared" si="56"/>
        <v>39500</v>
      </c>
      <c r="AC154" s="58">
        <f t="shared" si="56"/>
        <v>37650</v>
      </c>
      <c r="AD154" s="58">
        <f t="shared" si="56"/>
        <v>35550</v>
      </c>
      <c r="AE154" s="58">
        <f t="shared" si="56"/>
        <v>71200</v>
      </c>
      <c r="AF154" s="58">
        <f t="shared" si="56"/>
        <v>71200</v>
      </c>
      <c r="AG154" s="58">
        <f t="shared" si="56"/>
        <v>71200</v>
      </c>
      <c r="AH154" s="58">
        <f t="shared" si="56"/>
        <v>34850</v>
      </c>
      <c r="AI154" s="58">
        <f t="shared" si="56"/>
        <v>33500</v>
      </c>
      <c r="AJ154" s="58">
        <f t="shared" si="56"/>
        <v>16400</v>
      </c>
      <c r="AK154" s="58">
        <f t="shared" si="56"/>
        <v>15325</v>
      </c>
      <c r="AL154" s="58">
        <f t="shared" si="56"/>
        <v>15325</v>
      </c>
      <c r="AM154" s="11">
        <f t="shared" si="56"/>
        <v>0</v>
      </c>
      <c r="AO154" s="125">
        <f>SUM(I154:AN154)</f>
        <v>942940</v>
      </c>
    </row>
  </sheetData>
  <mergeCells count="1">
    <mergeCell ref="AK113:AP113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3"/>
  <sheetViews>
    <sheetView topLeftCell="A4" zoomScale="90" workbookViewId="0">
      <pane xSplit="8" ySplit="4" topLeftCell="AI13" activePane="bottomRight" state="frozen"/>
      <selection activeCell="A4" sqref="A4"/>
      <selection pane="topRight" activeCell="I4" sqref="I4"/>
      <selection pane="bottomLeft" activeCell="A8" sqref="A8"/>
      <selection pane="bottomRight" activeCell="A5" sqref="A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161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37073</v>
      </c>
      <c r="J7" s="65">
        <f t="shared" ref="J7:AB7" si="0">I7+1</f>
        <v>37074</v>
      </c>
      <c r="K7" s="65">
        <f t="shared" si="0"/>
        <v>37075</v>
      </c>
      <c r="L7" s="65">
        <f t="shared" si="0"/>
        <v>37076</v>
      </c>
      <c r="M7" s="65">
        <f t="shared" si="0"/>
        <v>37077</v>
      </c>
      <c r="N7" s="65">
        <f t="shared" si="0"/>
        <v>37078</v>
      </c>
      <c r="O7" s="65">
        <f t="shared" si="0"/>
        <v>37079</v>
      </c>
      <c r="P7" s="65">
        <f t="shared" si="0"/>
        <v>37080</v>
      </c>
      <c r="Q7" s="65">
        <f t="shared" si="0"/>
        <v>37081</v>
      </c>
      <c r="R7" s="65">
        <f t="shared" si="0"/>
        <v>37082</v>
      </c>
      <c r="S7" s="65">
        <f t="shared" si="0"/>
        <v>37083</v>
      </c>
      <c r="T7" s="65">
        <f t="shared" si="0"/>
        <v>37084</v>
      </c>
      <c r="U7" s="65">
        <f t="shared" si="0"/>
        <v>37085</v>
      </c>
      <c r="V7" s="65">
        <f t="shared" si="0"/>
        <v>37086</v>
      </c>
      <c r="W7" s="65">
        <f t="shared" si="0"/>
        <v>37087</v>
      </c>
      <c r="X7" s="65">
        <f t="shared" si="0"/>
        <v>37088</v>
      </c>
      <c r="Y7" s="65">
        <f t="shared" si="0"/>
        <v>37089</v>
      </c>
      <c r="Z7" s="65">
        <f t="shared" si="0"/>
        <v>37090</v>
      </c>
      <c r="AA7" s="65">
        <f t="shared" si="0"/>
        <v>37091</v>
      </c>
      <c r="AB7" s="65">
        <f t="shared" si="0"/>
        <v>37092</v>
      </c>
      <c r="AC7" s="65">
        <v>37093</v>
      </c>
      <c r="AD7" s="65">
        <f t="shared" ref="AD7:AM7" si="1">AC7+1</f>
        <v>37094</v>
      </c>
      <c r="AE7" s="65">
        <f t="shared" si="1"/>
        <v>37095</v>
      </c>
      <c r="AF7" s="65">
        <f t="shared" si="1"/>
        <v>37096</v>
      </c>
      <c r="AG7" s="65">
        <f t="shared" si="1"/>
        <v>37097</v>
      </c>
      <c r="AH7" s="65">
        <f t="shared" si="1"/>
        <v>37098</v>
      </c>
      <c r="AI7" s="65">
        <f t="shared" si="1"/>
        <v>37099</v>
      </c>
      <c r="AJ7" s="65">
        <f t="shared" si="1"/>
        <v>37100</v>
      </c>
      <c r="AK7" s="65">
        <f t="shared" si="1"/>
        <v>37101</v>
      </c>
      <c r="AL7" s="65">
        <f t="shared" si="1"/>
        <v>37102</v>
      </c>
      <c r="AM7" s="65">
        <f t="shared" si="1"/>
        <v>37103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0</v>
      </c>
      <c r="J10" s="11">
        <f t="shared" ref="J10:AL10" si="2">I10</f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AL11" si="5">I11</f>
        <v>0</v>
      </c>
      <c r="K11" s="11">
        <f t="shared" si="5"/>
        <v>0</v>
      </c>
      <c r="L11" s="11">
        <f t="shared" si="5"/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f>AL11</f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3"/>
        <v>0</v>
      </c>
      <c r="AP12" s="16">
        <f t="shared" si="4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15000</v>
      </c>
      <c r="J13" s="11">
        <f>I13</f>
        <v>15000</v>
      </c>
      <c r="K13" s="11">
        <f t="shared" ref="K13:AM13" si="6">J13</f>
        <v>15000</v>
      </c>
      <c r="L13" s="11">
        <f t="shared" si="6"/>
        <v>15000</v>
      </c>
      <c r="M13" s="11">
        <f t="shared" si="6"/>
        <v>15000</v>
      </c>
      <c r="N13" s="11">
        <f t="shared" si="6"/>
        <v>15000</v>
      </c>
      <c r="O13" s="11">
        <f t="shared" si="6"/>
        <v>15000</v>
      </c>
      <c r="P13" s="11">
        <f t="shared" si="6"/>
        <v>15000</v>
      </c>
      <c r="Q13" s="11">
        <f t="shared" si="6"/>
        <v>15000</v>
      </c>
      <c r="R13" s="11">
        <f t="shared" si="6"/>
        <v>15000</v>
      </c>
      <c r="S13" s="11">
        <f t="shared" si="6"/>
        <v>15000</v>
      </c>
      <c r="T13" s="11">
        <f t="shared" si="6"/>
        <v>15000</v>
      </c>
      <c r="U13" s="11">
        <f t="shared" si="6"/>
        <v>15000</v>
      </c>
      <c r="V13" s="11">
        <f t="shared" si="6"/>
        <v>15000</v>
      </c>
      <c r="W13" s="11">
        <f t="shared" si="6"/>
        <v>15000</v>
      </c>
      <c r="X13" s="11">
        <f t="shared" si="6"/>
        <v>15000</v>
      </c>
      <c r="Y13" s="11">
        <f t="shared" si="6"/>
        <v>15000</v>
      </c>
      <c r="Z13" s="11">
        <f t="shared" si="6"/>
        <v>15000</v>
      </c>
      <c r="AA13" s="11">
        <f t="shared" si="6"/>
        <v>15000</v>
      </c>
      <c r="AB13" s="11">
        <f t="shared" si="6"/>
        <v>15000</v>
      </c>
      <c r="AC13" s="11">
        <f t="shared" si="6"/>
        <v>15000</v>
      </c>
      <c r="AD13" s="11">
        <f t="shared" si="6"/>
        <v>15000</v>
      </c>
      <c r="AE13" s="11">
        <f t="shared" si="6"/>
        <v>15000</v>
      </c>
      <c r="AF13" s="11">
        <f t="shared" si="6"/>
        <v>15000</v>
      </c>
      <c r="AG13" s="11">
        <f t="shared" si="6"/>
        <v>15000</v>
      </c>
      <c r="AH13" s="11">
        <f t="shared" si="6"/>
        <v>15000</v>
      </c>
      <c r="AI13" s="11">
        <f t="shared" si="6"/>
        <v>15000</v>
      </c>
      <c r="AJ13" s="11">
        <f t="shared" si="6"/>
        <v>15000</v>
      </c>
      <c r="AK13" s="11">
        <f t="shared" si="6"/>
        <v>15000</v>
      </c>
      <c r="AL13" s="11">
        <f t="shared" si="6"/>
        <v>15000</v>
      </c>
      <c r="AM13" s="11">
        <f t="shared" si="6"/>
        <v>15000</v>
      </c>
      <c r="AO13" s="16">
        <f t="shared" si="3"/>
        <v>465000</v>
      </c>
      <c r="AP13" s="16">
        <f t="shared" si="4"/>
        <v>1116465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5000</v>
      </c>
      <c r="J14" s="11">
        <f>I14</f>
        <v>5000</v>
      </c>
      <c r="K14" s="11">
        <f t="shared" ref="K14:AM14" si="7">J14</f>
        <v>5000</v>
      </c>
      <c r="L14" s="11">
        <f t="shared" si="7"/>
        <v>5000</v>
      </c>
      <c r="M14" s="11">
        <f t="shared" si="7"/>
        <v>5000</v>
      </c>
      <c r="N14" s="11">
        <f t="shared" si="7"/>
        <v>5000</v>
      </c>
      <c r="O14" s="11">
        <f t="shared" si="7"/>
        <v>5000</v>
      </c>
      <c r="P14" s="11">
        <f t="shared" si="7"/>
        <v>5000</v>
      </c>
      <c r="Q14" s="11">
        <f t="shared" si="7"/>
        <v>5000</v>
      </c>
      <c r="R14" s="11">
        <f t="shared" si="7"/>
        <v>5000</v>
      </c>
      <c r="S14" s="11">
        <f t="shared" si="7"/>
        <v>5000</v>
      </c>
      <c r="T14" s="11">
        <f t="shared" si="7"/>
        <v>5000</v>
      </c>
      <c r="U14" s="11">
        <f t="shared" si="7"/>
        <v>5000</v>
      </c>
      <c r="V14" s="11">
        <f t="shared" si="7"/>
        <v>5000</v>
      </c>
      <c r="W14" s="11">
        <f t="shared" si="7"/>
        <v>5000</v>
      </c>
      <c r="X14" s="11">
        <f t="shared" si="7"/>
        <v>5000</v>
      </c>
      <c r="Y14" s="11">
        <f t="shared" si="7"/>
        <v>5000</v>
      </c>
      <c r="Z14" s="11">
        <f t="shared" si="7"/>
        <v>5000</v>
      </c>
      <c r="AA14" s="11">
        <f t="shared" si="7"/>
        <v>5000</v>
      </c>
      <c r="AB14" s="11">
        <f t="shared" si="7"/>
        <v>5000</v>
      </c>
      <c r="AC14" s="11">
        <f t="shared" si="7"/>
        <v>5000</v>
      </c>
      <c r="AD14" s="11">
        <f t="shared" si="7"/>
        <v>5000</v>
      </c>
      <c r="AE14" s="11">
        <f t="shared" si="7"/>
        <v>5000</v>
      </c>
      <c r="AF14" s="11">
        <f t="shared" si="7"/>
        <v>5000</v>
      </c>
      <c r="AG14" s="11">
        <f t="shared" si="7"/>
        <v>5000</v>
      </c>
      <c r="AH14" s="11">
        <f t="shared" si="7"/>
        <v>5000</v>
      </c>
      <c r="AI14" s="11">
        <f t="shared" si="7"/>
        <v>5000</v>
      </c>
      <c r="AJ14" s="11">
        <f t="shared" si="7"/>
        <v>5000</v>
      </c>
      <c r="AK14" s="11">
        <f t="shared" si="7"/>
        <v>5000</v>
      </c>
      <c r="AL14" s="11">
        <f t="shared" si="7"/>
        <v>5000</v>
      </c>
      <c r="AM14" s="11">
        <f t="shared" si="7"/>
        <v>5000</v>
      </c>
      <c r="AO14" s="16">
        <f t="shared" si="3"/>
        <v>155000</v>
      </c>
      <c r="AP14" s="16">
        <f t="shared" si="4"/>
        <v>372154.99999999994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8">SUM(I10:I16)</f>
        <v>20000</v>
      </c>
      <c r="J17" s="58">
        <f t="shared" si="8"/>
        <v>20000</v>
      </c>
      <c r="K17" s="58">
        <f t="shared" si="8"/>
        <v>20000</v>
      </c>
      <c r="L17" s="58">
        <f t="shared" si="8"/>
        <v>20000</v>
      </c>
      <c r="M17" s="58">
        <f t="shared" si="8"/>
        <v>20000</v>
      </c>
      <c r="N17" s="58">
        <f t="shared" si="8"/>
        <v>20000</v>
      </c>
      <c r="O17" s="58">
        <f t="shared" si="8"/>
        <v>20000</v>
      </c>
      <c r="P17" s="58">
        <f t="shared" si="8"/>
        <v>20000</v>
      </c>
      <c r="Q17" s="58">
        <f t="shared" si="8"/>
        <v>20000</v>
      </c>
      <c r="R17" s="58">
        <f t="shared" si="8"/>
        <v>20000</v>
      </c>
      <c r="S17" s="58">
        <f t="shared" si="8"/>
        <v>20000</v>
      </c>
      <c r="T17" s="58">
        <f t="shared" si="8"/>
        <v>20000</v>
      </c>
      <c r="U17" s="58">
        <f t="shared" si="8"/>
        <v>20000</v>
      </c>
      <c r="V17" s="58">
        <f t="shared" si="8"/>
        <v>20000</v>
      </c>
      <c r="W17" s="58">
        <f t="shared" si="8"/>
        <v>20000</v>
      </c>
      <c r="X17" s="58">
        <f t="shared" si="8"/>
        <v>20000</v>
      </c>
      <c r="Y17" s="58">
        <f t="shared" si="8"/>
        <v>20000</v>
      </c>
      <c r="Z17" s="58">
        <f t="shared" si="8"/>
        <v>20000</v>
      </c>
      <c r="AA17" s="58">
        <f t="shared" si="8"/>
        <v>20000</v>
      </c>
      <c r="AB17" s="58">
        <f t="shared" si="8"/>
        <v>20000</v>
      </c>
      <c r="AC17" s="58">
        <f t="shared" si="8"/>
        <v>20000</v>
      </c>
      <c r="AD17" s="58">
        <f t="shared" si="8"/>
        <v>20000</v>
      </c>
      <c r="AE17" s="58">
        <f t="shared" si="8"/>
        <v>20000</v>
      </c>
      <c r="AF17" s="58">
        <f t="shared" si="8"/>
        <v>20000</v>
      </c>
      <c r="AG17" s="58">
        <f t="shared" si="8"/>
        <v>20000</v>
      </c>
      <c r="AH17" s="58">
        <f t="shared" si="8"/>
        <v>20000</v>
      </c>
      <c r="AI17" s="58">
        <f t="shared" si="8"/>
        <v>20000</v>
      </c>
      <c r="AJ17" s="58">
        <f t="shared" si="8"/>
        <v>20000</v>
      </c>
      <c r="AK17" s="58">
        <f t="shared" si="8"/>
        <v>20000</v>
      </c>
      <c r="AL17" s="58">
        <f t="shared" si="8"/>
        <v>20000</v>
      </c>
      <c r="AM17" s="58">
        <f t="shared" si="8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9">I20</f>
        <v>0</v>
      </c>
      <c r="K20" s="16">
        <f t="shared" si="9"/>
        <v>0</v>
      </c>
      <c r="L20" s="16">
        <f t="shared" si="9"/>
        <v>0</v>
      </c>
      <c r="M20" s="16">
        <f t="shared" si="9"/>
        <v>0</v>
      </c>
      <c r="N20" s="16">
        <f t="shared" si="9"/>
        <v>0</v>
      </c>
      <c r="O20" s="16">
        <f t="shared" si="9"/>
        <v>0</v>
      </c>
      <c r="P20" s="16">
        <f t="shared" si="9"/>
        <v>0</v>
      </c>
      <c r="Q20" s="16">
        <f t="shared" si="9"/>
        <v>0</v>
      </c>
      <c r="R20" s="16">
        <f t="shared" si="9"/>
        <v>0</v>
      </c>
      <c r="S20" s="16">
        <f t="shared" si="9"/>
        <v>0</v>
      </c>
      <c r="T20" s="16">
        <f t="shared" si="9"/>
        <v>0</v>
      </c>
      <c r="U20" s="16">
        <f t="shared" si="9"/>
        <v>0</v>
      </c>
      <c r="V20" s="16">
        <f t="shared" si="9"/>
        <v>0</v>
      </c>
      <c r="W20" s="16">
        <f t="shared" si="9"/>
        <v>0</v>
      </c>
      <c r="X20" s="16">
        <f t="shared" si="9"/>
        <v>0</v>
      </c>
      <c r="Y20" s="16">
        <f t="shared" si="9"/>
        <v>0</v>
      </c>
      <c r="Z20" s="16">
        <f t="shared" si="9"/>
        <v>0</v>
      </c>
      <c r="AA20" s="16">
        <f t="shared" si="9"/>
        <v>0</v>
      </c>
      <c r="AB20" s="16">
        <v>16000</v>
      </c>
      <c r="AC20" s="16">
        <f t="shared" si="9"/>
        <v>16000</v>
      </c>
      <c r="AD20" s="16">
        <f t="shared" si="9"/>
        <v>16000</v>
      </c>
      <c r="AE20" s="16">
        <f t="shared" si="9"/>
        <v>16000</v>
      </c>
      <c r="AF20" s="16">
        <f t="shared" si="9"/>
        <v>16000</v>
      </c>
      <c r="AG20" s="16">
        <f t="shared" si="9"/>
        <v>16000</v>
      </c>
      <c r="AH20" s="16">
        <f t="shared" si="9"/>
        <v>16000</v>
      </c>
      <c r="AI20" s="16">
        <f t="shared" si="9"/>
        <v>16000</v>
      </c>
      <c r="AJ20" s="16">
        <f t="shared" si="9"/>
        <v>16000</v>
      </c>
      <c r="AK20" s="16">
        <f t="shared" si="9"/>
        <v>16000</v>
      </c>
      <c r="AL20" s="16">
        <f t="shared" si="9"/>
        <v>16000</v>
      </c>
      <c r="AM20" s="16">
        <f t="shared" si="9"/>
        <v>16000</v>
      </c>
      <c r="AO20" s="16">
        <f t="shared" ref="AO20:AO33" si="10">SUM(I20:AN20)</f>
        <v>192000</v>
      </c>
      <c r="AP20" s="16">
        <f t="shared" ref="AP20:AP33" si="11">SUM(I20:AM20)*E20+SUM(I20:AM20)*F20+SUM(I20:AM20)*G20</f>
        <v>551712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L21" si="12">I21</f>
        <v>0</v>
      </c>
      <c r="K21" s="16">
        <f t="shared" si="12"/>
        <v>0</v>
      </c>
      <c r="L21" s="16">
        <f t="shared" si="12"/>
        <v>0</v>
      </c>
      <c r="M21" s="16">
        <f t="shared" si="12"/>
        <v>0</v>
      </c>
      <c r="N21" s="16">
        <f t="shared" si="12"/>
        <v>0</v>
      </c>
      <c r="O21" s="16">
        <f t="shared" si="12"/>
        <v>0</v>
      </c>
      <c r="P21" s="16">
        <f t="shared" si="12"/>
        <v>0</v>
      </c>
      <c r="Q21" s="16">
        <f t="shared" si="12"/>
        <v>0</v>
      </c>
      <c r="R21" s="16">
        <f t="shared" si="12"/>
        <v>0</v>
      </c>
      <c r="S21" s="16">
        <f t="shared" si="12"/>
        <v>0</v>
      </c>
      <c r="T21" s="16">
        <f t="shared" si="12"/>
        <v>0</v>
      </c>
      <c r="U21" s="16">
        <f t="shared" si="12"/>
        <v>0</v>
      </c>
      <c r="V21" s="16">
        <f t="shared" si="12"/>
        <v>0</v>
      </c>
      <c r="W21" s="16">
        <f t="shared" si="12"/>
        <v>0</v>
      </c>
      <c r="X21" s="16">
        <f t="shared" si="12"/>
        <v>0</v>
      </c>
      <c r="Y21" s="16">
        <f t="shared" si="12"/>
        <v>0</v>
      </c>
      <c r="Z21" s="16">
        <f t="shared" si="12"/>
        <v>0</v>
      </c>
      <c r="AA21" s="16">
        <f t="shared" si="12"/>
        <v>0</v>
      </c>
      <c r="AB21" s="16">
        <f t="shared" si="12"/>
        <v>0</v>
      </c>
      <c r="AC21" s="16">
        <f t="shared" si="12"/>
        <v>0</v>
      </c>
      <c r="AD21" s="16">
        <f t="shared" si="12"/>
        <v>0</v>
      </c>
      <c r="AE21" s="16">
        <f t="shared" si="12"/>
        <v>0</v>
      </c>
      <c r="AF21" s="16">
        <f t="shared" si="12"/>
        <v>0</v>
      </c>
      <c r="AG21" s="16">
        <f t="shared" si="12"/>
        <v>0</v>
      </c>
      <c r="AH21" s="16">
        <f t="shared" si="12"/>
        <v>0</v>
      </c>
      <c r="AI21" s="16">
        <f t="shared" si="12"/>
        <v>0</v>
      </c>
      <c r="AJ21" s="16">
        <f t="shared" si="12"/>
        <v>0</v>
      </c>
      <c r="AK21" s="16">
        <f t="shared" si="12"/>
        <v>0</v>
      </c>
      <c r="AL21" s="16">
        <f t="shared" si="12"/>
        <v>0</v>
      </c>
      <c r="AM21" s="16">
        <f>AL21</f>
        <v>0</v>
      </c>
      <c r="AO21" s="16">
        <f t="shared" si="10"/>
        <v>0</v>
      </c>
      <c r="AP21" s="16">
        <f t="shared" si="1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L22" si="13">I22</f>
        <v>0</v>
      </c>
      <c r="K22" s="16">
        <f t="shared" si="13"/>
        <v>0</v>
      </c>
      <c r="L22" s="16">
        <f t="shared" si="13"/>
        <v>0</v>
      </c>
      <c r="M22" s="16">
        <f t="shared" si="13"/>
        <v>0</v>
      </c>
      <c r="N22" s="16">
        <f t="shared" si="13"/>
        <v>0</v>
      </c>
      <c r="O22" s="16">
        <f t="shared" si="13"/>
        <v>0</v>
      </c>
      <c r="P22" s="16">
        <f t="shared" si="13"/>
        <v>0</v>
      </c>
      <c r="Q22" s="16">
        <f t="shared" si="13"/>
        <v>0</v>
      </c>
      <c r="R22" s="16">
        <f t="shared" si="13"/>
        <v>0</v>
      </c>
      <c r="S22" s="16">
        <f t="shared" si="13"/>
        <v>0</v>
      </c>
      <c r="T22" s="16">
        <f t="shared" si="13"/>
        <v>0</v>
      </c>
      <c r="U22" s="16">
        <f t="shared" si="13"/>
        <v>0</v>
      </c>
      <c r="V22" s="16">
        <f t="shared" si="13"/>
        <v>0</v>
      </c>
      <c r="W22" s="16">
        <f t="shared" si="13"/>
        <v>0</v>
      </c>
      <c r="X22" s="16">
        <f t="shared" si="13"/>
        <v>0</v>
      </c>
      <c r="Y22" s="16">
        <f t="shared" si="13"/>
        <v>0</v>
      </c>
      <c r="Z22" s="16">
        <f t="shared" si="13"/>
        <v>0</v>
      </c>
      <c r="AA22" s="16">
        <f t="shared" si="13"/>
        <v>0</v>
      </c>
      <c r="AB22" s="16">
        <f t="shared" si="13"/>
        <v>0</v>
      </c>
      <c r="AC22" s="16">
        <f t="shared" si="13"/>
        <v>0</v>
      </c>
      <c r="AD22" s="16">
        <f t="shared" si="13"/>
        <v>0</v>
      </c>
      <c r="AE22" s="16">
        <f t="shared" si="13"/>
        <v>0</v>
      </c>
      <c r="AF22" s="16">
        <f t="shared" si="13"/>
        <v>0</v>
      </c>
      <c r="AG22" s="16">
        <f t="shared" si="13"/>
        <v>0</v>
      </c>
      <c r="AH22" s="16">
        <f t="shared" si="13"/>
        <v>0</v>
      </c>
      <c r="AI22" s="16">
        <f t="shared" si="13"/>
        <v>0</v>
      </c>
      <c r="AJ22" s="16">
        <f t="shared" si="13"/>
        <v>0</v>
      </c>
      <c r="AK22" s="16">
        <f t="shared" si="13"/>
        <v>0</v>
      </c>
      <c r="AL22" s="16">
        <f t="shared" si="13"/>
        <v>0</v>
      </c>
      <c r="AM22" s="16">
        <f>AL22</f>
        <v>0</v>
      </c>
      <c r="AO22" s="16">
        <f t="shared" si="10"/>
        <v>0</v>
      </c>
      <c r="AP22" s="16">
        <f t="shared" si="1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14">I23</f>
        <v>0</v>
      </c>
      <c r="K23" s="16">
        <f t="shared" si="14"/>
        <v>0</v>
      </c>
      <c r="L23" s="16">
        <f t="shared" si="14"/>
        <v>0</v>
      </c>
      <c r="M23" s="16">
        <f t="shared" si="14"/>
        <v>0</v>
      </c>
      <c r="N23" s="16">
        <f t="shared" si="14"/>
        <v>0</v>
      </c>
      <c r="O23" s="16">
        <f t="shared" si="14"/>
        <v>0</v>
      </c>
      <c r="P23" s="16">
        <f t="shared" si="14"/>
        <v>0</v>
      </c>
      <c r="Q23" s="16">
        <f t="shared" si="14"/>
        <v>0</v>
      </c>
      <c r="R23" s="16">
        <f t="shared" si="14"/>
        <v>0</v>
      </c>
      <c r="S23" s="16">
        <f t="shared" si="14"/>
        <v>0</v>
      </c>
      <c r="T23" s="16">
        <f t="shared" si="14"/>
        <v>0</v>
      </c>
      <c r="U23" s="16">
        <f t="shared" si="14"/>
        <v>0</v>
      </c>
      <c r="V23" s="16">
        <f t="shared" si="14"/>
        <v>0</v>
      </c>
      <c r="W23" s="16">
        <f t="shared" si="14"/>
        <v>0</v>
      </c>
      <c r="X23" s="16">
        <f t="shared" si="14"/>
        <v>0</v>
      </c>
      <c r="Y23" s="16">
        <f t="shared" si="14"/>
        <v>0</v>
      </c>
      <c r="Z23" s="16">
        <f t="shared" si="14"/>
        <v>0</v>
      </c>
      <c r="AA23" s="16">
        <f t="shared" si="14"/>
        <v>0</v>
      </c>
      <c r="AB23" s="16">
        <f t="shared" si="14"/>
        <v>0</v>
      </c>
      <c r="AC23" s="16">
        <v>0</v>
      </c>
      <c r="AD23" s="16">
        <f t="shared" ref="AD23:AL23" si="15">AC23</f>
        <v>0</v>
      </c>
      <c r="AE23" s="16">
        <f t="shared" si="15"/>
        <v>0</v>
      </c>
      <c r="AF23" s="16">
        <f t="shared" si="15"/>
        <v>0</v>
      </c>
      <c r="AG23" s="16">
        <f t="shared" si="15"/>
        <v>0</v>
      </c>
      <c r="AH23" s="16">
        <f t="shared" si="15"/>
        <v>0</v>
      </c>
      <c r="AI23" s="16">
        <f t="shared" si="15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>AL23</f>
        <v>0</v>
      </c>
      <c r="AO23" s="16">
        <f t="shared" si="10"/>
        <v>0</v>
      </c>
      <c r="AP23" s="16">
        <f t="shared" si="1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0"/>
        <v>0</v>
      </c>
      <c r="AP24" s="16">
        <f t="shared" si="1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0"/>
        <v>0</v>
      </c>
      <c r="AP25" s="16">
        <f t="shared" si="1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0"/>
        <v>0</v>
      </c>
      <c r="AP26" s="16">
        <f t="shared" si="1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0"/>
        <v>0</v>
      </c>
      <c r="AP27" s="16">
        <f t="shared" si="1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17925</v>
      </c>
      <c r="J28" s="11">
        <f>I28</f>
        <v>17925</v>
      </c>
      <c r="K28" s="11">
        <f t="shared" ref="K28:AM28" si="16">J28</f>
        <v>17925</v>
      </c>
      <c r="L28" s="11">
        <f t="shared" si="16"/>
        <v>17925</v>
      </c>
      <c r="M28" s="11">
        <f t="shared" si="16"/>
        <v>17925</v>
      </c>
      <c r="N28" s="11">
        <f t="shared" si="16"/>
        <v>17925</v>
      </c>
      <c r="O28" s="11">
        <f t="shared" si="16"/>
        <v>17925</v>
      </c>
      <c r="P28" s="11">
        <f t="shared" si="16"/>
        <v>17925</v>
      </c>
      <c r="Q28" s="11">
        <f t="shared" si="16"/>
        <v>17925</v>
      </c>
      <c r="R28" s="11">
        <f t="shared" si="16"/>
        <v>17925</v>
      </c>
      <c r="S28" s="11">
        <f t="shared" si="16"/>
        <v>17925</v>
      </c>
      <c r="T28" s="11">
        <f t="shared" si="16"/>
        <v>17925</v>
      </c>
      <c r="U28" s="11">
        <f t="shared" si="16"/>
        <v>17925</v>
      </c>
      <c r="V28" s="11">
        <f t="shared" si="16"/>
        <v>17925</v>
      </c>
      <c r="W28" s="11">
        <f t="shared" si="16"/>
        <v>17925</v>
      </c>
      <c r="X28" s="11">
        <f t="shared" si="16"/>
        <v>17925</v>
      </c>
      <c r="Y28" s="11">
        <f t="shared" si="16"/>
        <v>17925</v>
      </c>
      <c r="Z28" s="11">
        <f t="shared" si="16"/>
        <v>17925</v>
      </c>
      <c r="AA28" s="11">
        <f t="shared" si="16"/>
        <v>17925</v>
      </c>
      <c r="AB28" s="11">
        <v>1925</v>
      </c>
      <c r="AC28" s="11">
        <f t="shared" si="16"/>
        <v>1925</v>
      </c>
      <c r="AD28" s="11">
        <f t="shared" si="16"/>
        <v>1925</v>
      </c>
      <c r="AE28" s="11">
        <f t="shared" si="16"/>
        <v>1925</v>
      </c>
      <c r="AF28" s="11">
        <f t="shared" si="16"/>
        <v>1925</v>
      </c>
      <c r="AG28" s="11">
        <f t="shared" si="16"/>
        <v>1925</v>
      </c>
      <c r="AH28" s="11">
        <f t="shared" si="16"/>
        <v>1925</v>
      </c>
      <c r="AI28" s="11">
        <f t="shared" si="16"/>
        <v>1925</v>
      </c>
      <c r="AJ28" s="11">
        <f t="shared" si="16"/>
        <v>1925</v>
      </c>
      <c r="AK28" s="11">
        <f t="shared" si="16"/>
        <v>1925</v>
      </c>
      <c r="AL28" s="11">
        <f t="shared" si="16"/>
        <v>1925</v>
      </c>
      <c r="AM28" s="11">
        <f t="shared" si="16"/>
        <v>1925</v>
      </c>
      <c r="AO28" s="16">
        <f t="shared" si="10"/>
        <v>363675</v>
      </c>
      <c r="AP28" s="16">
        <f t="shared" si="11"/>
        <v>1045020.1125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0"/>
        <v>0</v>
      </c>
      <c r="AP29" s="16">
        <f t="shared" si="11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2075</v>
      </c>
      <c r="J30" s="11">
        <f>I30</f>
        <v>2075</v>
      </c>
      <c r="K30" s="11">
        <f t="shared" ref="K30:AM30" si="17">J30</f>
        <v>2075</v>
      </c>
      <c r="L30" s="11">
        <f t="shared" si="17"/>
        <v>2075</v>
      </c>
      <c r="M30" s="11">
        <f t="shared" si="17"/>
        <v>2075</v>
      </c>
      <c r="N30" s="11">
        <f t="shared" si="17"/>
        <v>2075</v>
      </c>
      <c r="O30" s="11">
        <f t="shared" si="17"/>
        <v>2075</v>
      </c>
      <c r="P30" s="11">
        <f t="shared" si="17"/>
        <v>2075</v>
      </c>
      <c r="Q30" s="11">
        <f t="shared" si="17"/>
        <v>2075</v>
      </c>
      <c r="R30" s="11">
        <f t="shared" si="17"/>
        <v>2075</v>
      </c>
      <c r="S30" s="11">
        <f t="shared" si="17"/>
        <v>2075</v>
      </c>
      <c r="T30" s="11">
        <f t="shared" si="17"/>
        <v>2075</v>
      </c>
      <c r="U30" s="11">
        <f t="shared" si="17"/>
        <v>2075</v>
      </c>
      <c r="V30" s="11">
        <f t="shared" si="17"/>
        <v>2075</v>
      </c>
      <c r="W30" s="11">
        <f t="shared" si="17"/>
        <v>2075</v>
      </c>
      <c r="X30" s="11">
        <f t="shared" si="17"/>
        <v>2075</v>
      </c>
      <c r="Y30" s="11">
        <f t="shared" si="17"/>
        <v>2075</v>
      </c>
      <c r="Z30" s="11">
        <f t="shared" si="17"/>
        <v>2075</v>
      </c>
      <c r="AA30" s="11">
        <f t="shared" si="17"/>
        <v>2075</v>
      </c>
      <c r="AB30" s="11">
        <f t="shared" si="17"/>
        <v>2075</v>
      </c>
      <c r="AC30" s="11">
        <f t="shared" si="17"/>
        <v>2075</v>
      </c>
      <c r="AD30" s="11">
        <f t="shared" si="17"/>
        <v>2075</v>
      </c>
      <c r="AE30" s="11">
        <f t="shared" si="17"/>
        <v>2075</v>
      </c>
      <c r="AF30" s="11">
        <f t="shared" si="17"/>
        <v>2075</v>
      </c>
      <c r="AG30" s="11">
        <f t="shared" si="17"/>
        <v>2075</v>
      </c>
      <c r="AH30" s="11">
        <f t="shared" si="17"/>
        <v>2075</v>
      </c>
      <c r="AI30" s="11">
        <f t="shared" si="17"/>
        <v>2075</v>
      </c>
      <c r="AJ30" s="11">
        <f t="shared" si="17"/>
        <v>2075</v>
      </c>
      <c r="AK30" s="11">
        <f t="shared" si="17"/>
        <v>2075</v>
      </c>
      <c r="AL30" s="11">
        <f t="shared" si="17"/>
        <v>2075</v>
      </c>
      <c r="AM30" s="11">
        <f t="shared" si="17"/>
        <v>2075</v>
      </c>
      <c r="AO30" s="16">
        <f t="shared" si="10"/>
        <v>64325</v>
      </c>
      <c r="AP30" s="16">
        <f t="shared" si="11"/>
        <v>184837.88750000001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M31" si="18">I31</f>
        <v>5000</v>
      </c>
      <c r="K31" s="16">
        <f t="shared" si="18"/>
        <v>5000</v>
      </c>
      <c r="L31" s="16">
        <f t="shared" si="18"/>
        <v>5000</v>
      </c>
      <c r="M31" s="16">
        <f t="shared" si="18"/>
        <v>5000</v>
      </c>
      <c r="N31" s="16">
        <f t="shared" si="18"/>
        <v>5000</v>
      </c>
      <c r="O31" s="16">
        <f t="shared" si="18"/>
        <v>5000</v>
      </c>
      <c r="P31" s="16">
        <f t="shared" si="18"/>
        <v>5000</v>
      </c>
      <c r="Q31" s="16">
        <f t="shared" si="18"/>
        <v>5000</v>
      </c>
      <c r="R31" s="16">
        <f t="shared" si="18"/>
        <v>5000</v>
      </c>
      <c r="S31" s="16">
        <f t="shared" si="18"/>
        <v>5000</v>
      </c>
      <c r="T31" s="16">
        <f t="shared" si="18"/>
        <v>5000</v>
      </c>
      <c r="U31" s="16">
        <f t="shared" si="18"/>
        <v>5000</v>
      </c>
      <c r="V31" s="16">
        <f t="shared" si="18"/>
        <v>5000</v>
      </c>
      <c r="W31" s="16">
        <f t="shared" si="18"/>
        <v>5000</v>
      </c>
      <c r="X31" s="16">
        <f t="shared" si="18"/>
        <v>5000</v>
      </c>
      <c r="Y31" s="16">
        <f t="shared" si="18"/>
        <v>5000</v>
      </c>
      <c r="Z31" s="16">
        <f t="shared" si="18"/>
        <v>5000</v>
      </c>
      <c r="AA31" s="16">
        <f t="shared" si="18"/>
        <v>5000</v>
      </c>
      <c r="AB31" s="16">
        <f t="shared" si="18"/>
        <v>5000</v>
      </c>
      <c r="AC31" s="16">
        <f t="shared" si="18"/>
        <v>5000</v>
      </c>
      <c r="AD31" s="16">
        <f t="shared" si="18"/>
        <v>5000</v>
      </c>
      <c r="AE31" s="16">
        <f t="shared" si="18"/>
        <v>5000</v>
      </c>
      <c r="AF31" s="16">
        <f t="shared" si="18"/>
        <v>5000</v>
      </c>
      <c r="AG31" s="16">
        <f t="shared" si="18"/>
        <v>5000</v>
      </c>
      <c r="AH31" s="16">
        <f t="shared" si="18"/>
        <v>5000</v>
      </c>
      <c r="AI31" s="16">
        <f t="shared" si="18"/>
        <v>5000</v>
      </c>
      <c r="AJ31" s="16">
        <f t="shared" si="18"/>
        <v>5000</v>
      </c>
      <c r="AK31" s="16">
        <f t="shared" si="18"/>
        <v>5000</v>
      </c>
      <c r="AL31" s="16">
        <f t="shared" si="18"/>
        <v>5000</v>
      </c>
      <c r="AM31" s="16">
        <f t="shared" si="18"/>
        <v>5000</v>
      </c>
      <c r="AO31" s="16">
        <f t="shared" si="10"/>
        <v>155000</v>
      </c>
      <c r="AP31" s="16">
        <f t="shared" si="11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9">I32</f>
        <v>0</v>
      </c>
      <c r="K32" s="16">
        <f t="shared" si="19"/>
        <v>0</v>
      </c>
      <c r="L32" s="16">
        <f t="shared" si="19"/>
        <v>0</v>
      </c>
      <c r="M32" s="16">
        <f t="shared" si="19"/>
        <v>0</v>
      </c>
      <c r="N32" s="16">
        <f t="shared" si="19"/>
        <v>0</v>
      </c>
      <c r="O32" s="16">
        <f t="shared" si="19"/>
        <v>0</v>
      </c>
      <c r="P32" s="16">
        <f t="shared" si="19"/>
        <v>0</v>
      </c>
      <c r="Q32" s="16">
        <f t="shared" si="19"/>
        <v>0</v>
      </c>
      <c r="R32" s="16">
        <f t="shared" si="19"/>
        <v>0</v>
      </c>
      <c r="S32" s="16">
        <f t="shared" si="19"/>
        <v>0</v>
      </c>
      <c r="T32" s="16">
        <f t="shared" si="19"/>
        <v>0</v>
      </c>
      <c r="U32" s="16">
        <f t="shared" si="19"/>
        <v>0</v>
      </c>
      <c r="V32" s="16">
        <f t="shared" si="19"/>
        <v>0</v>
      </c>
      <c r="W32" s="16">
        <f t="shared" si="19"/>
        <v>0</v>
      </c>
      <c r="X32" s="16">
        <f t="shared" si="19"/>
        <v>0</v>
      </c>
      <c r="Y32" s="16">
        <f t="shared" si="19"/>
        <v>0</v>
      </c>
      <c r="Z32" s="16">
        <f t="shared" si="19"/>
        <v>0</v>
      </c>
      <c r="AA32" s="16">
        <f t="shared" si="19"/>
        <v>0</v>
      </c>
      <c r="AB32" s="16">
        <f t="shared" si="19"/>
        <v>0</v>
      </c>
      <c r="AC32" s="16">
        <f t="shared" si="19"/>
        <v>0</v>
      </c>
      <c r="AD32" s="16">
        <f t="shared" si="19"/>
        <v>0</v>
      </c>
      <c r="AE32" s="16">
        <f t="shared" si="19"/>
        <v>0</v>
      </c>
      <c r="AF32" s="16">
        <f t="shared" si="19"/>
        <v>0</v>
      </c>
      <c r="AG32" s="16">
        <f t="shared" si="19"/>
        <v>0</v>
      </c>
      <c r="AH32" s="16">
        <f t="shared" si="19"/>
        <v>0</v>
      </c>
      <c r="AI32" s="16">
        <f t="shared" si="19"/>
        <v>0</v>
      </c>
      <c r="AJ32" s="16">
        <f t="shared" si="19"/>
        <v>0</v>
      </c>
      <c r="AK32" s="16">
        <f t="shared" si="19"/>
        <v>0</v>
      </c>
      <c r="AL32" s="16">
        <f t="shared" si="19"/>
        <v>0</v>
      </c>
      <c r="AM32" s="16">
        <f t="shared" si="19"/>
        <v>0</v>
      </c>
      <c r="AO32" s="16">
        <f t="shared" si="10"/>
        <v>0</v>
      </c>
      <c r="AP32" s="16">
        <f t="shared" si="1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0">I33</f>
        <v>0</v>
      </c>
      <c r="K33" s="60">
        <f t="shared" si="20"/>
        <v>0</v>
      </c>
      <c r="L33" s="60">
        <f t="shared" si="20"/>
        <v>0</v>
      </c>
      <c r="M33" s="60">
        <f t="shared" si="20"/>
        <v>0</v>
      </c>
      <c r="N33" s="60">
        <f t="shared" si="20"/>
        <v>0</v>
      </c>
      <c r="O33" s="60">
        <f t="shared" si="20"/>
        <v>0</v>
      </c>
      <c r="P33" s="60">
        <f t="shared" si="20"/>
        <v>0</v>
      </c>
      <c r="Q33" s="60">
        <f t="shared" si="20"/>
        <v>0</v>
      </c>
      <c r="R33" s="60">
        <f t="shared" si="20"/>
        <v>0</v>
      </c>
      <c r="S33" s="60">
        <f t="shared" si="20"/>
        <v>0</v>
      </c>
      <c r="T33" s="60">
        <f t="shared" si="20"/>
        <v>0</v>
      </c>
      <c r="U33" s="60">
        <f t="shared" si="20"/>
        <v>0</v>
      </c>
      <c r="V33" s="60">
        <f t="shared" si="20"/>
        <v>0</v>
      </c>
      <c r="W33" s="60">
        <f t="shared" si="20"/>
        <v>0</v>
      </c>
      <c r="X33" s="60">
        <f t="shared" si="20"/>
        <v>0</v>
      </c>
      <c r="Y33" s="60">
        <f t="shared" si="20"/>
        <v>0</v>
      </c>
      <c r="Z33" s="60">
        <f t="shared" si="20"/>
        <v>0</v>
      </c>
      <c r="AA33" s="60">
        <f t="shared" si="20"/>
        <v>0</v>
      </c>
      <c r="AB33" s="60">
        <f t="shared" si="20"/>
        <v>0</v>
      </c>
      <c r="AC33" s="60">
        <f t="shared" si="20"/>
        <v>0</v>
      </c>
      <c r="AD33" s="60">
        <f t="shared" si="20"/>
        <v>0</v>
      </c>
      <c r="AE33" s="60">
        <f t="shared" si="20"/>
        <v>0</v>
      </c>
      <c r="AF33" s="60">
        <f t="shared" si="20"/>
        <v>0</v>
      </c>
      <c r="AG33" s="60">
        <f t="shared" si="20"/>
        <v>0</v>
      </c>
      <c r="AH33" s="60">
        <f t="shared" si="20"/>
        <v>0</v>
      </c>
      <c r="AI33" s="60">
        <f t="shared" si="20"/>
        <v>0</v>
      </c>
      <c r="AJ33" s="60">
        <f t="shared" si="20"/>
        <v>0</v>
      </c>
      <c r="AK33" s="60">
        <f t="shared" si="20"/>
        <v>0</v>
      </c>
      <c r="AL33" s="60">
        <f t="shared" si="20"/>
        <v>0</v>
      </c>
      <c r="AM33" s="60">
        <f t="shared" si="20"/>
        <v>0</v>
      </c>
      <c r="AO33" s="60">
        <f t="shared" si="10"/>
        <v>0</v>
      </c>
      <c r="AP33" s="60">
        <f t="shared" si="11"/>
        <v>0</v>
      </c>
    </row>
    <row r="34" spans="2:42" x14ac:dyDescent="0.2">
      <c r="I34" s="58">
        <f t="shared" ref="I34:AM34" si="21">SUM(I20:I33)</f>
        <v>25000</v>
      </c>
      <c r="J34" s="58">
        <f t="shared" si="21"/>
        <v>25000</v>
      </c>
      <c r="K34" s="58">
        <f t="shared" si="21"/>
        <v>25000</v>
      </c>
      <c r="L34" s="58">
        <f t="shared" si="21"/>
        <v>25000</v>
      </c>
      <c r="M34" s="58">
        <f t="shared" si="21"/>
        <v>25000</v>
      </c>
      <c r="N34" s="58">
        <f t="shared" si="21"/>
        <v>25000</v>
      </c>
      <c r="O34" s="58">
        <f t="shared" si="21"/>
        <v>25000</v>
      </c>
      <c r="P34" s="58">
        <f t="shared" si="21"/>
        <v>25000</v>
      </c>
      <c r="Q34" s="58">
        <f t="shared" si="21"/>
        <v>25000</v>
      </c>
      <c r="R34" s="58">
        <f t="shared" si="21"/>
        <v>25000</v>
      </c>
      <c r="S34" s="58">
        <f t="shared" si="21"/>
        <v>25000</v>
      </c>
      <c r="T34" s="58">
        <f t="shared" si="21"/>
        <v>25000</v>
      </c>
      <c r="U34" s="58">
        <f t="shared" si="21"/>
        <v>25000</v>
      </c>
      <c r="V34" s="58">
        <f t="shared" si="21"/>
        <v>25000</v>
      </c>
      <c r="W34" s="58">
        <f t="shared" si="21"/>
        <v>25000</v>
      </c>
      <c r="X34" s="58">
        <f t="shared" si="21"/>
        <v>25000</v>
      </c>
      <c r="Y34" s="58">
        <f t="shared" si="21"/>
        <v>25000</v>
      </c>
      <c r="Z34" s="58">
        <f t="shared" si="21"/>
        <v>25000</v>
      </c>
      <c r="AA34" s="58">
        <f t="shared" si="21"/>
        <v>25000</v>
      </c>
      <c r="AB34" s="58">
        <f t="shared" si="21"/>
        <v>25000</v>
      </c>
      <c r="AC34" s="58">
        <f t="shared" si="21"/>
        <v>25000</v>
      </c>
      <c r="AD34" s="58">
        <f t="shared" si="21"/>
        <v>25000</v>
      </c>
      <c r="AE34" s="58">
        <f t="shared" si="21"/>
        <v>25000</v>
      </c>
      <c r="AF34" s="58">
        <f t="shared" si="21"/>
        <v>25000</v>
      </c>
      <c r="AG34" s="58">
        <f t="shared" si="21"/>
        <v>25000</v>
      </c>
      <c r="AH34" s="58">
        <f t="shared" si="21"/>
        <v>25000</v>
      </c>
      <c r="AI34" s="58">
        <f t="shared" si="21"/>
        <v>25000</v>
      </c>
      <c r="AJ34" s="58">
        <f t="shared" si="21"/>
        <v>25000</v>
      </c>
      <c r="AK34" s="58">
        <f t="shared" si="21"/>
        <v>25000</v>
      </c>
      <c r="AL34" s="58">
        <f t="shared" si="21"/>
        <v>25000</v>
      </c>
      <c r="AM34" s="58">
        <f t="shared" si="21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5000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7" si="22">SUM(I42:AM42)</f>
        <v>5000</v>
      </c>
      <c r="AP42" s="16">
        <f>AO147</f>
        <v>16500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2"/>
        <v>0</v>
      </c>
      <c r="AP43" s="16">
        <f>AO148</f>
        <v>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/>
      <c r="AM44" s="58"/>
      <c r="AO44" s="16">
        <f t="shared" si="22"/>
        <v>0</v>
      </c>
      <c r="AP44" s="16">
        <f>AO149</f>
        <v>0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>
        <v>10000</v>
      </c>
      <c r="AO45" s="16">
        <f t="shared" si="22"/>
        <v>10000</v>
      </c>
      <c r="AP45" s="16">
        <f>AO150</f>
        <v>32500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123"/>
      <c r="AM46" s="58"/>
      <c r="AO46" s="126">
        <f t="shared" si="22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4"/>
      <c r="AM47" s="58"/>
      <c r="AO47" s="126">
        <f t="shared" si="22"/>
        <v>0</v>
      </c>
    </row>
    <row r="48" spans="2:42" x14ac:dyDescent="0.2">
      <c r="D48" s="5" t="s">
        <v>138</v>
      </c>
      <c r="I48" s="58">
        <f t="shared" ref="I48:AM48" si="23">SUM(I42:I47)</f>
        <v>0</v>
      </c>
      <c r="J48" s="58">
        <f t="shared" si="23"/>
        <v>0</v>
      </c>
      <c r="K48" s="58">
        <f t="shared" si="23"/>
        <v>0</v>
      </c>
      <c r="L48" s="58">
        <f t="shared" si="23"/>
        <v>0</v>
      </c>
      <c r="M48" s="58">
        <f t="shared" si="23"/>
        <v>0</v>
      </c>
      <c r="N48" s="58">
        <f t="shared" si="23"/>
        <v>0</v>
      </c>
      <c r="O48" s="58">
        <f t="shared" si="23"/>
        <v>0</v>
      </c>
      <c r="P48" s="58">
        <f t="shared" si="23"/>
        <v>0</v>
      </c>
      <c r="Q48" s="58">
        <f t="shared" si="23"/>
        <v>0</v>
      </c>
      <c r="R48" s="58">
        <f t="shared" si="23"/>
        <v>0</v>
      </c>
      <c r="S48" s="58">
        <f t="shared" si="23"/>
        <v>0</v>
      </c>
      <c r="T48" s="58">
        <f t="shared" si="23"/>
        <v>0</v>
      </c>
      <c r="U48" s="58">
        <f t="shared" si="23"/>
        <v>5000</v>
      </c>
      <c r="V48" s="58">
        <f t="shared" si="23"/>
        <v>0</v>
      </c>
      <c r="W48" s="58">
        <f t="shared" si="23"/>
        <v>0</v>
      </c>
      <c r="X48" s="58">
        <f t="shared" si="23"/>
        <v>0</v>
      </c>
      <c r="Y48" s="58">
        <f t="shared" si="23"/>
        <v>0</v>
      </c>
      <c r="Z48" s="58">
        <f t="shared" si="23"/>
        <v>0</v>
      </c>
      <c r="AA48" s="58">
        <f t="shared" si="23"/>
        <v>0</v>
      </c>
      <c r="AB48" s="58">
        <f t="shared" si="23"/>
        <v>0</v>
      </c>
      <c r="AC48" s="58">
        <f t="shared" si="23"/>
        <v>0</v>
      </c>
      <c r="AD48" s="58">
        <f t="shared" si="23"/>
        <v>0</v>
      </c>
      <c r="AE48" s="58">
        <f t="shared" si="23"/>
        <v>0</v>
      </c>
      <c r="AF48" s="58">
        <f t="shared" si="23"/>
        <v>0</v>
      </c>
      <c r="AG48" s="58">
        <f t="shared" si="23"/>
        <v>0</v>
      </c>
      <c r="AH48" s="58">
        <f t="shared" si="23"/>
        <v>0</v>
      </c>
      <c r="AI48" s="58">
        <f t="shared" si="23"/>
        <v>0</v>
      </c>
      <c r="AJ48" s="58">
        <f t="shared" si="23"/>
        <v>0</v>
      </c>
      <c r="AK48" s="58">
        <f t="shared" si="23"/>
        <v>0</v>
      </c>
      <c r="AL48" s="58">
        <f t="shared" si="23"/>
        <v>0</v>
      </c>
      <c r="AM48" s="11">
        <f t="shared" si="23"/>
        <v>10000</v>
      </c>
      <c r="AO48" s="125">
        <f>SUM(I48:AN48)</f>
        <v>15000</v>
      </c>
      <c r="AP48" s="125">
        <f>SUM(AP42:AP47)</f>
        <v>49000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M52" si="24">I20-I83</f>
        <v>0</v>
      </c>
      <c r="J52" s="103">
        <f t="shared" si="24"/>
        <v>0</v>
      </c>
      <c r="K52" s="103">
        <f t="shared" si="24"/>
        <v>0</v>
      </c>
      <c r="L52" s="103">
        <f t="shared" si="24"/>
        <v>0</v>
      </c>
      <c r="M52" s="103">
        <f t="shared" si="24"/>
        <v>0</v>
      </c>
      <c r="N52" s="103">
        <f t="shared" si="24"/>
        <v>0</v>
      </c>
      <c r="O52" s="103">
        <f t="shared" si="24"/>
        <v>0</v>
      </c>
      <c r="P52" s="103">
        <f t="shared" si="24"/>
        <v>0</v>
      </c>
      <c r="Q52" s="103">
        <f t="shared" si="24"/>
        <v>0</v>
      </c>
      <c r="R52" s="103">
        <f t="shared" si="24"/>
        <v>0</v>
      </c>
      <c r="S52" s="103">
        <f t="shared" si="24"/>
        <v>0</v>
      </c>
      <c r="T52" s="103">
        <f t="shared" si="24"/>
        <v>0</v>
      </c>
      <c r="U52" s="103">
        <f t="shared" si="24"/>
        <v>0</v>
      </c>
      <c r="V52" s="103">
        <f t="shared" si="24"/>
        <v>0</v>
      </c>
      <c r="W52" s="103">
        <f t="shared" si="24"/>
        <v>0</v>
      </c>
      <c r="X52" s="103">
        <f t="shared" si="24"/>
        <v>0</v>
      </c>
      <c r="Y52" s="103">
        <f t="shared" si="24"/>
        <v>0</v>
      </c>
      <c r="Z52" s="103">
        <f t="shared" si="24"/>
        <v>0</v>
      </c>
      <c r="AA52" s="103">
        <f t="shared" si="24"/>
        <v>0</v>
      </c>
      <c r="AB52" s="103">
        <f t="shared" si="24"/>
        <v>16000</v>
      </c>
      <c r="AC52" s="103">
        <f t="shared" si="24"/>
        <v>16000</v>
      </c>
      <c r="AD52" s="103">
        <f t="shared" si="24"/>
        <v>16000</v>
      </c>
      <c r="AE52" s="103">
        <f t="shared" si="24"/>
        <v>16000</v>
      </c>
      <c r="AF52" s="103">
        <f t="shared" si="24"/>
        <v>16000</v>
      </c>
      <c r="AG52" s="103">
        <f t="shared" si="24"/>
        <v>16000</v>
      </c>
      <c r="AH52" s="103">
        <f t="shared" si="24"/>
        <v>16000</v>
      </c>
      <c r="AI52" s="103">
        <f t="shared" si="24"/>
        <v>16000</v>
      </c>
      <c r="AJ52" s="103">
        <f t="shared" si="24"/>
        <v>16000</v>
      </c>
      <c r="AK52" s="103">
        <f t="shared" si="24"/>
        <v>16000</v>
      </c>
      <c r="AL52" s="103">
        <f t="shared" si="24"/>
        <v>16000</v>
      </c>
      <c r="AM52" s="103">
        <f t="shared" si="24"/>
        <v>16000</v>
      </c>
      <c r="AO52" s="106">
        <f t="shared" ref="AO52:AO66" si="25">SUM(I52:AN52)-AQ52</f>
        <v>190080</v>
      </c>
      <c r="AP52" s="107">
        <f t="shared" ref="AP52:AP67" si="26">AO52*E52</f>
        <v>19008</v>
      </c>
      <c r="AQ52" s="106">
        <f t="shared" ref="AQ52:AQ66" si="27">SUM(I52:AM52)*F52</f>
        <v>1920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8">I21-I84</f>
        <v>0</v>
      </c>
      <c r="J53" s="103">
        <f t="shared" si="28"/>
        <v>0</v>
      </c>
      <c r="K53" s="103">
        <f t="shared" si="28"/>
        <v>0</v>
      </c>
      <c r="L53" s="103">
        <f t="shared" si="28"/>
        <v>0</v>
      </c>
      <c r="M53" s="103">
        <f t="shared" si="28"/>
        <v>0</v>
      </c>
      <c r="N53" s="103">
        <f t="shared" si="28"/>
        <v>0</v>
      </c>
      <c r="O53" s="103">
        <f t="shared" si="28"/>
        <v>0</v>
      </c>
      <c r="P53" s="103">
        <f t="shared" si="28"/>
        <v>0</v>
      </c>
      <c r="Q53" s="103">
        <f t="shared" si="28"/>
        <v>0</v>
      </c>
      <c r="R53" s="103">
        <f t="shared" si="28"/>
        <v>0</v>
      </c>
      <c r="S53" s="103">
        <f t="shared" si="28"/>
        <v>0</v>
      </c>
      <c r="T53" s="103">
        <f t="shared" si="28"/>
        <v>0</v>
      </c>
      <c r="U53" s="103">
        <f t="shared" si="28"/>
        <v>0</v>
      </c>
      <c r="V53" s="103">
        <f t="shared" si="28"/>
        <v>0</v>
      </c>
      <c r="W53" s="103">
        <f t="shared" si="28"/>
        <v>0</v>
      </c>
      <c r="X53" s="103">
        <f t="shared" si="28"/>
        <v>0</v>
      </c>
      <c r="Y53" s="103">
        <f t="shared" si="28"/>
        <v>0</v>
      </c>
      <c r="Z53" s="103">
        <f t="shared" si="28"/>
        <v>0</v>
      </c>
      <c r="AA53" s="103">
        <f t="shared" si="28"/>
        <v>0</v>
      </c>
      <c r="AB53" s="103">
        <f t="shared" si="28"/>
        <v>0</v>
      </c>
      <c r="AC53" s="103">
        <f t="shared" si="28"/>
        <v>0</v>
      </c>
      <c r="AD53" s="103">
        <f t="shared" si="28"/>
        <v>0</v>
      </c>
      <c r="AE53" s="103">
        <f t="shared" si="28"/>
        <v>0</v>
      </c>
      <c r="AF53" s="103">
        <f t="shared" si="28"/>
        <v>0</v>
      </c>
      <c r="AG53" s="103">
        <f t="shared" si="28"/>
        <v>0</v>
      </c>
      <c r="AH53" s="103">
        <f t="shared" si="28"/>
        <v>0</v>
      </c>
      <c r="AI53" s="103">
        <f t="shared" si="28"/>
        <v>0</v>
      </c>
      <c r="AJ53" s="103">
        <f t="shared" si="28"/>
        <v>0</v>
      </c>
      <c r="AK53" s="103">
        <v>0</v>
      </c>
      <c r="AL53" s="103">
        <v>0</v>
      </c>
      <c r="AM53" s="103">
        <v>0</v>
      </c>
      <c r="AO53" s="106">
        <f t="shared" si="25"/>
        <v>0</v>
      </c>
      <c r="AP53" s="107">
        <f t="shared" si="26"/>
        <v>0</v>
      </c>
      <c r="AQ53" s="106">
        <f t="shared" si="27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9">I11+I28-I85</f>
        <v>17925</v>
      </c>
      <c r="J54" s="103">
        <f t="shared" si="29"/>
        <v>17925</v>
      </c>
      <c r="K54" s="103">
        <f t="shared" si="29"/>
        <v>17925</v>
      </c>
      <c r="L54" s="103">
        <f t="shared" si="29"/>
        <v>17925</v>
      </c>
      <c r="M54" s="103">
        <f t="shared" si="29"/>
        <v>17925</v>
      </c>
      <c r="N54" s="103">
        <f t="shared" si="29"/>
        <v>17925</v>
      </c>
      <c r="O54" s="103">
        <f t="shared" si="29"/>
        <v>17925</v>
      </c>
      <c r="P54" s="103">
        <f t="shared" si="29"/>
        <v>17925</v>
      </c>
      <c r="Q54" s="103">
        <f t="shared" si="29"/>
        <v>17925</v>
      </c>
      <c r="R54" s="103">
        <f t="shared" si="29"/>
        <v>17925</v>
      </c>
      <c r="S54" s="103">
        <f t="shared" si="29"/>
        <v>17925</v>
      </c>
      <c r="T54" s="103">
        <f t="shared" si="29"/>
        <v>17925</v>
      </c>
      <c r="U54" s="103">
        <f t="shared" si="29"/>
        <v>17925</v>
      </c>
      <c r="V54" s="103">
        <f t="shared" si="29"/>
        <v>17925</v>
      </c>
      <c r="W54" s="103">
        <f t="shared" si="29"/>
        <v>17925</v>
      </c>
      <c r="X54" s="103">
        <f t="shared" si="29"/>
        <v>17925</v>
      </c>
      <c r="Y54" s="103">
        <f t="shared" si="29"/>
        <v>17925</v>
      </c>
      <c r="Z54" s="103">
        <f t="shared" si="29"/>
        <v>17925</v>
      </c>
      <c r="AA54" s="103">
        <f t="shared" si="29"/>
        <v>17925</v>
      </c>
      <c r="AB54" s="103">
        <f t="shared" si="29"/>
        <v>1925</v>
      </c>
      <c r="AC54" s="103">
        <f t="shared" si="29"/>
        <v>1925</v>
      </c>
      <c r="AD54" s="103">
        <f t="shared" si="29"/>
        <v>1925</v>
      </c>
      <c r="AE54" s="103">
        <f t="shared" si="29"/>
        <v>1925</v>
      </c>
      <c r="AF54" s="103">
        <f t="shared" si="29"/>
        <v>1925</v>
      </c>
      <c r="AG54" s="103">
        <f t="shared" si="29"/>
        <v>1925</v>
      </c>
      <c r="AH54" s="103">
        <f t="shared" si="29"/>
        <v>1925</v>
      </c>
      <c r="AI54" s="103">
        <f t="shared" si="29"/>
        <v>1925</v>
      </c>
      <c r="AJ54" s="103">
        <f t="shared" si="29"/>
        <v>1925</v>
      </c>
      <c r="AK54" s="103">
        <f t="shared" si="29"/>
        <v>1925</v>
      </c>
      <c r="AL54" s="103">
        <f t="shared" si="29"/>
        <v>1925</v>
      </c>
      <c r="AM54" s="103">
        <f t="shared" si="29"/>
        <v>1925</v>
      </c>
      <c r="AO54" s="106">
        <f t="shared" si="25"/>
        <v>360038.25</v>
      </c>
      <c r="AP54" s="107">
        <f t="shared" si="26"/>
        <v>36003.825000000004</v>
      </c>
      <c r="AQ54" s="106">
        <f t="shared" si="27"/>
        <v>3636.75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I23-I86</f>
        <v>0</v>
      </c>
      <c r="J55" s="103">
        <f>J23-J86</f>
        <v>0</v>
      </c>
      <c r="K55" s="103">
        <f>K23-K86</f>
        <v>0</v>
      </c>
      <c r="L55" s="103">
        <f>L23-L86</f>
        <v>0</v>
      </c>
      <c r="M55" s="103">
        <f>M23-M86</f>
        <v>0</v>
      </c>
      <c r="N55" s="103">
        <v>0</v>
      </c>
      <c r="O55" s="103">
        <v>0</v>
      </c>
      <c r="P55" s="103">
        <f t="shared" ref="P55:AM55" si="30">P23-P86</f>
        <v>0</v>
      </c>
      <c r="Q55" s="103">
        <f t="shared" si="30"/>
        <v>0</v>
      </c>
      <c r="R55" s="103">
        <f t="shared" si="30"/>
        <v>0</v>
      </c>
      <c r="S55" s="103">
        <f t="shared" si="30"/>
        <v>0</v>
      </c>
      <c r="T55" s="103">
        <f t="shared" si="30"/>
        <v>0</v>
      </c>
      <c r="U55" s="103">
        <f t="shared" si="30"/>
        <v>0</v>
      </c>
      <c r="V55" s="103">
        <f t="shared" si="30"/>
        <v>0</v>
      </c>
      <c r="W55" s="103">
        <f t="shared" si="30"/>
        <v>0</v>
      </c>
      <c r="X55" s="103">
        <f t="shared" si="30"/>
        <v>0</v>
      </c>
      <c r="Y55" s="103">
        <f t="shared" si="30"/>
        <v>0</v>
      </c>
      <c r="Z55" s="103">
        <f t="shared" si="30"/>
        <v>0</v>
      </c>
      <c r="AA55" s="103">
        <f t="shared" si="30"/>
        <v>0</v>
      </c>
      <c r="AB55" s="103">
        <f t="shared" si="30"/>
        <v>0</v>
      </c>
      <c r="AC55" s="103">
        <f t="shared" si="30"/>
        <v>0</v>
      </c>
      <c r="AD55" s="103">
        <f t="shared" si="30"/>
        <v>0</v>
      </c>
      <c r="AE55" s="103">
        <f t="shared" si="30"/>
        <v>0</v>
      </c>
      <c r="AF55" s="103">
        <f t="shared" si="30"/>
        <v>0</v>
      </c>
      <c r="AG55" s="103">
        <f t="shared" si="30"/>
        <v>0</v>
      </c>
      <c r="AH55" s="103">
        <f t="shared" si="30"/>
        <v>0</v>
      </c>
      <c r="AI55" s="103">
        <f t="shared" si="30"/>
        <v>0</v>
      </c>
      <c r="AJ55" s="103">
        <f t="shared" si="30"/>
        <v>0</v>
      </c>
      <c r="AK55" s="103">
        <f t="shared" si="30"/>
        <v>0</v>
      </c>
      <c r="AL55" s="103">
        <f t="shared" si="30"/>
        <v>0</v>
      </c>
      <c r="AM55" s="103">
        <f t="shared" si="30"/>
        <v>0</v>
      </c>
      <c r="AO55" s="106">
        <f t="shared" si="25"/>
        <v>0</v>
      </c>
      <c r="AP55" s="107">
        <f t="shared" si="26"/>
        <v>0</v>
      </c>
      <c r="AQ55" s="106">
        <f t="shared" si="27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31">I10-I87</f>
        <v>0</v>
      </c>
      <c r="J56" s="103">
        <f t="shared" si="31"/>
        <v>0</v>
      </c>
      <c r="K56" s="103">
        <f t="shared" si="31"/>
        <v>0</v>
      </c>
      <c r="L56" s="103">
        <f t="shared" si="31"/>
        <v>0</v>
      </c>
      <c r="M56" s="103">
        <f t="shared" si="31"/>
        <v>0</v>
      </c>
      <c r="N56" s="103">
        <f t="shared" si="31"/>
        <v>0</v>
      </c>
      <c r="O56" s="103">
        <f t="shared" si="31"/>
        <v>0</v>
      </c>
      <c r="P56" s="103">
        <f t="shared" si="31"/>
        <v>0</v>
      </c>
      <c r="Q56" s="103">
        <f t="shared" si="31"/>
        <v>0</v>
      </c>
      <c r="R56" s="103">
        <f t="shared" si="31"/>
        <v>0</v>
      </c>
      <c r="S56" s="103">
        <f t="shared" si="31"/>
        <v>0</v>
      </c>
      <c r="T56" s="103">
        <f t="shared" si="31"/>
        <v>0</v>
      </c>
      <c r="U56" s="103">
        <f t="shared" si="31"/>
        <v>0</v>
      </c>
      <c r="V56" s="103">
        <f t="shared" si="31"/>
        <v>0</v>
      </c>
      <c r="W56" s="103">
        <f t="shared" si="31"/>
        <v>0</v>
      </c>
      <c r="X56" s="103">
        <f t="shared" si="31"/>
        <v>0</v>
      </c>
      <c r="Y56" s="103">
        <f t="shared" si="31"/>
        <v>0</v>
      </c>
      <c r="Z56" s="103">
        <f t="shared" si="31"/>
        <v>0</v>
      </c>
      <c r="AA56" s="103">
        <f t="shared" si="31"/>
        <v>0</v>
      </c>
      <c r="AB56" s="103">
        <f t="shared" si="31"/>
        <v>0</v>
      </c>
      <c r="AC56" s="103">
        <f t="shared" si="31"/>
        <v>0</v>
      </c>
      <c r="AD56" s="103">
        <f t="shared" si="31"/>
        <v>0</v>
      </c>
      <c r="AE56" s="103">
        <f t="shared" si="31"/>
        <v>0</v>
      </c>
      <c r="AF56" s="103">
        <f t="shared" si="31"/>
        <v>0</v>
      </c>
      <c r="AG56" s="103">
        <f t="shared" si="31"/>
        <v>0</v>
      </c>
      <c r="AH56" s="103">
        <f t="shared" si="31"/>
        <v>0</v>
      </c>
      <c r="AI56" s="103">
        <f t="shared" si="31"/>
        <v>0</v>
      </c>
      <c r="AJ56" s="103">
        <f t="shared" si="31"/>
        <v>0</v>
      </c>
      <c r="AK56" s="103">
        <f t="shared" si="31"/>
        <v>0</v>
      </c>
      <c r="AL56" s="103">
        <f t="shared" si="31"/>
        <v>0</v>
      </c>
      <c r="AM56" s="103">
        <f t="shared" si="31"/>
        <v>0</v>
      </c>
      <c r="AO56" s="106">
        <f t="shared" si="25"/>
        <v>0</v>
      </c>
      <c r="AP56" s="107">
        <f t="shared" si="26"/>
        <v>0</v>
      </c>
      <c r="AQ56" s="106">
        <f t="shared" si="27"/>
        <v>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5"/>
        <v>0</v>
      </c>
      <c r="AP57" s="107">
        <f t="shared" si="26"/>
        <v>0</v>
      </c>
      <c r="AQ57" s="106">
        <f t="shared" si="27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32">I12+I24-I89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25"/>
        <v>0</v>
      </c>
      <c r="AP58" s="107">
        <f t="shared" si="26"/>
        <v>0</v>
      </c>
      <c r="AQ58" s="106">
        <f t="shared" si="27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33">I13+I25-I90</f>
        <v>15000</v>
      </c>
      <c r="J59" s="103">
        <f t="shared" si="33"/>
        <v>15000</v>
      </c>
      <c r="K59" s="103">
        <f t="shared" si="33"/>
        <v>15000</v>
      </c>
      <c r="L59" s="103">
        <f t="shared" si="33"/>
        <v>15000</v>
      </c>
      <c r="M59" s="103">
        <f t="shared" si="33"/>
        <v>15000</v>
      </c>
      <c r="N59" s="103">
        <f t="shared" si="33"/>
        <v>15000</v>
      </c>
      <c r="O59" s="103">
        <f t="shared" si="33"/>
        <v>15000</v>
      </c>
      <c r="P59" s="103">
        <f t="shared" si="33"/>
        <v>15000</v>
      </c>
      <c r="Q59" s="103">
        <f t="shared" si="33"/>
        <v>15000</v>
      </c>
      <c r="R59" s="103">
        <f t="shared" si="33"/>
        <v>15000</v>
      </c>
      <c r="S59" s="103">
        <f t="shared" si="33"/>
        <v>15000</v>
      </c>
      <c r="T59" s="103">
        <f t="shared" si="33"/>
        <v>15000</v>
      </c>
      <c r="U59" s="103">
        <f t="shared" si="33"/>
        <v>15000</v>
      </c>
      <c r="V59" s="103">
        <f t="shared" si="33"/>
        <v>15000</v>
      </c>
      <c r="W59" s="103">
        <f t="shared" si="33"/>
        <v>15000</v>
      </c>
      <c r="X59" s="103">
        <f t="shared" si="33"/>
        <v>15000</v>
      </c>
      <c r="Y59" s="103">
        <f t="shared" si="33"/>
        <v>15000</v>
      </c>
      <c r="Z59" s="103">
        <f t="shared" si="33"/>
        <v>15000</v>
      </c>
      <c r="AA59" s="103">
        <f t="shared" si="33"/>
        <v>15000</v>
      </c>
      <c r="AB59" s="103">
        <f t="shared" si="33"/>
        <v>15000</v>
      </c>
      <c r="AC59" s="103">
        <f t="shared" si="33"/>
        <v>15000</v>
      </c>
      <c r="AD59" s="103">
        <f t="shared" si="33"/>
        <v>15000</v>
      </c>
      <c r="AE59" s="103">
        <f t="shared" si="33"/>
        <v>15000</v>
      </c>
      <c r="AF59" s="103">
        <f t="shared" si="33"/>
        <v>15000</v>
      </c>
      <c r="AG59" s="103">
        <f t="shared" si="33"/>
        <v>15000</v>
      </c>
      <c r="AH59" s="103">
        <f t="shared" si="33"/>
        <v>15000</v>
      </c>
      <c r="AI59" s="103">
        <f t="shared" si="33"/>
        <v>15000</v>
      </c>
      <c r="AJ59" s="103">
        <f t="shared" si="33"/>
        <v>15000</v>
      </c>
      <c r="AK59" s="103">
        <f t="shared" si="33"/>
        <v>15000</v>
      </c>
      <c r="AL59" s="103">
        <f t="shared" si="33"/>
        <v>15000</v>
      </c>
      <c r="AM59" s="103">
        <f t="shared" si="33"/>
        <v>15000</v>
      </c>
      <c r="AO59" s="106">
        <f t="shared" si="25"/>
        <v>460350</v>
      </c>
      <c r="AP59" s="107">
        <f t="shared" si="26"/>
        <v>46035</v>
      </c>
      <c r="AQ59" s="106">
        <f t="shared" si="27"/>
        <v>4650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4">I14+I26-I91</f>
        <v>5000</v>
      </c>
      <c r="J60" s="103">
        <f t="shared" si="34"/>
        <v>5000</v>
      </c>
      <c r="K60" s="103">
        <f t="shared" si="34"/>
        <v>5000</v>
      </c>
      <c r="L60" s="103">
        <f t="shared" si="34"/>
        <v>5000</v>
      </c>
      <c r="M60" s="103">
        <f t="shared" si="34"/>
        <v>5000</v>
      </c>
      <c r="N60" s="103">
        <f t="shared" si="34"/>
        <v>5000</v>
      </c>
      <c r="O60" s="103">
        <f t="shared" si="34"/>
        <v>5000</v>
      </c>
      <c r="P60" s="103">
        <f t="shared" si="34"/>
        <v>5000</v>
      </c>
      <c r="Q60" s="103">
        <f t="shared" si="34"/>
        <v>5000</v>
      </c>
      <c r="R60" s="103">
        <f t="shared" si="34"/>
        <v>5000</v>
      </c>
      <c r="S60" s="103">
        <f t="shared" si="34"/>
        <v>5000</v>
      </c>
      <c r="T60" s="103">
        <f t="shared" si="34"/>
        <v>5000</v>
      </c>
      <c r="U60" s="103">
        <f t="shared" si="34"/>
        <v>5000</v>
      </c>
      <c r="V60" s="103">
        <f t="shared" si="34"/>
        <v>5000</v>
      </c>
      <c r="W60" s="103">
        <f t="shared" si="34"/>
        <v>5000</v>
      </c>
      <c r="X60" s="103">
        <f t="shared" si="34"/>
        <v>5000</v>
      </c>
      <c r="Y60" s="103">
        <f t="shared" si="34"/>
        <v>5000</v>
      </c>
      <c r="Z60" s="103">
        <f t="shared" si="34"/>
        <v>5000</v>
      </c>
      <c r="AA60" s="103">
        <f t="shared" si="34"/>
        <v>5000</v>
      </c>
      <c r="AB60" s="103">
        <f t="shared" si="34"/>
        <v>5000</v>
      </c>
      <c r="AC60" s="103">
        <f t="shared" si="34"/>
        <v>5000</v>
      </c>
      <c r="AD60" s="103">
        <f t="shared" si="34"/>
        <v>5000</v>
      </c>
      <c r="AE60" s="103">
        <f t="shared" si="34"/>
        <v>5000</v>
      </c>
      <c r="AF60" s="103">
        <f t="shared" si="34"/>
        <v>5000</v>
      </c>
      <c r="AG60" s="103">
        <f t="shared" si="34"/>
        <v>5000</v>
      </c>
      <c r="AH60" s="103">
        <f t="shared" si="34"/>
        <v>5000</v>
      </c>
      <c r="AI60" s="103">
        <f t="shared" si="34"/>
        <v>5000</v>
      </c>
      <c r="AJ60" s="103">
        <f t="shared" si="34"/>
        <v>5000</v>
      </c>
      <c r="AK60" s="103">
        <f t="shared" si="34"/>
        <v>5000</v>
      </c>
      <c r="AL60" s="103">
        <f t="shared" si="34"/>
        <v>5000</v>
      </c>
      <c r="AM60" s="103">
        <f t="shared" si="34"/>
        <v>5000</v>
      </c>
      <c r="AO60" s="106">
        <f t="shared" si="25"/>
        <v>153450</v>
      </c>
      <c r="AP60" s="107">
        <f t="shared" si="26"/>
        <v>15345</v>
      </c>
      <c r="AQ60" s="106">
        <f t="shared" si="27"/>
        <v>1550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5">I27-I92</f>
        <v>0</v>
      </c>
      <c r="J61" s="103">
        <f t="shared" si="35"/>
        <v>0</v>
      </c>
      <c r="K61" s="103">
        <f t="shared" si="35"/>
        <v>0</v>
      </c>
      <c r="L61" s="103">
        <f t="shared" si="35"/>
        <v>0</v>
      </c>
      <c r="M61" s="103">
        <f t="shared" si="35"/>
        <v>0</v>
      </c>
      <c r="N61" s="103">
        <f t="shared" si="35"/>
        <v>0</v>
      </c>
      <c r="O61" s="103">
        <f t="shared" si="35"/>
        <v>0</v>
      </c>
      <c r="P61" s="103">
        <f t="shared" si="35"/>
        <v>0</v>
      </c>
      <c r="Q61" s="103">
        <f t="shared" si="35"/>
        <v>0</v>
      </c>
      <c r="R61" s="103">
        <f t="shared" si="35"/>
        <v>0</v>
      </c>
      <c r="S61" s="103">
        <f t="shared" si="35"/>
        <v>0</v>
      </c>
      <c r="T61" s="103">
        <f t="shared" si="35"/>
        <v>0</v>
      </c>
      <c r="U61" s="103">
        <f t="shared" si="35"/>
        <v>0</v>
      </c>
      <c r="V61" s="103">
        <f t="shared" si="35"/>
        <v>0</v>
      </c>
      <c r="W61" s="103">
        <f t="shared" si="35"/>
        <v>0</v>
      </c>
      <c r="X61" s="103">
        <f t="shared" si="35"/>
        <v>0</v>
      </c>
      <c r="Y61" s="103">
        <f t="shared" si="35"/>
        <v>0</v>
      </c>
      <c r="Z61" s="103">
        <f t="shared" si="35"/>
        <v>0</v>
      </c>
      <c r="AA61" s="103">
        <f t="shared" si="35"/>
        <v>0</v>
      </c>
      <c r="AB61" s="103">
        <f t="shared" si="35"/>
        <v>0</v>
      </c>
      <c r="AC61" s="103">
        <f t="shared" si="35"/>
        <v>0</v>
      </c>
      <c r="AD61" s="103">
        <f t="shared" si="35"/>
        <v>0</v>
      </c>
      <c r="AE61" s="103">
        <f t="shared" si="35"/>
        <v>0</v>
      </c>
      <c r="AF61" s="103">
        <f t="shared" si="35"/>
        <v>0</v>
      </c>
      <c r="AG61" s="103">
        <f t="shared" si="35"/>
        <v>0</v>
      </c>
      <c r="AH61" s="103">
        <f t="shared" si="35"/>
        <v>0</v>
      </c>
      <c r="AI61" s="103">
        <f t="shared" si="35"/>
        <v>0</v>
      </c>
      <c r="AJ61" s="103">
        <f t="shared" si="35"/>
        <v>0</v>
      </c>
      <c r="AK61" s="103">
        <f t="shared" si="35"/>
        <v>0</v>
      </c>
      <c r="AL61" s="103">
        <f t="shared" si="35"/>
        <v>0</v>
      </c>
      <c r="AM61" s="103">
        <f t="shared" si="35"/>
        <v>0</v>
      </c>
      <c r="AO61" s="106">
        <f t="shared" si="25"/>
        <v>0</v>
      </c>
      <c r="AP61" s="107">
        <f t="shared" si="26"/>
        <v>0</v>
      </c>
      <c r="AQ61" s="106">
        <f t="shared" si="27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6">I29-I93</f>
        <v>0</v>
      </c>
      <c r="J62" s="103">
        <f t="shared" si="36"/>
        <v>0</v>
      </c>
      <c r="K62" s="103">
        <f t="shared" si="36"/>
        <v>0</v>
      </c>
      <c r="L62" s="103">
        <f t="shared" si="36"/>
        <v>0</v>
      </c>
      <c r="M62" s="103">
        <f t="shared" si="36"/>
        <v>0</v>
      </c>
      <c r="N62" s="103">
        <f t="shared" si="36"/>
        <v>0</v>
      </c>
      <c r="O62" s="103">
        <f t="shared" si="36"/>
        <v>0</v>
      </c>
      <c r="P62" s="103">
        <f t="shared" si="36"/>
        <v>0</v>
      </c>
      <c r="Q62" s="103">
        <f t="shared" si="36"/>
        <v>0</v>
      </c>
      <c r="R62" s="103">
        <f t="shared" si="36"/>
        <v>0</v>
      </c>
      <c r="S62" s="103">
        <f t="shared" si="36"/>
        <v>0</v>
      </c>
      <c r="T62" s="103">
        <f t="shared" si="36"/>
        <v>0</v>
      </c>
      <c r="U62" s="103">
        <f t="shared" si="36"/>
        <v>0</v>
      </c>
      <c r="V62" s="103">
        <f t="shared" si="36"/>
        <v>0</v>
      </c>
      <c r="W62" s="103">
        <f t="shared" si="36"/>
        <v>0</v>
      </c>
      <c r="X62" s="103">
        <f t="shared" si="36"/>
        <v>0</v>
      </c>
      <c r="Y62" s="103">
        <f t="shared" si="36"/>
        <v>0</v>
      </c>
      <c r="Z62" s="103">
        <f t="shared" si="36"/>
        <v>0</v>
      </c>
      <c r="AA62" s="103">
        <f t="shared" si="36"/>
        <v>0</v>
      </c>
      <c r="AB62" s="103">
        <f t="shared" si="36"/>
        <v>0</v>
      </c>
      <c r="AC62" s="103">
        <f t="shared" si="36"/>
        <v>0</v>
      </c>
      <c r="AD62" s="103">
        <f t="shared" si="36"/>
        <v>0</v>
      </c>
      <c r="AE62" s="103">
        <f t="shared" si="36"/>
        <v>0</v>
      </c>
      <c r="AF62" s="103">
        <f t="shared" si="36"/>
        <v>0</v>
      </c>
      <c r="AG62" s="103">
        <f t="shared" si="36"/>
        <v>0</v>
      </c>
      <c r="AH62" s="103">
        <f t="shared" si="36"/>
        <v>0</v>
      </c>
      <c r="AI62" s="103">
        <f t="shared" si="36"/>
        <v>0</v>
      </c>
      <c r="AJ62" s="103">
        <f t="shared" si="36"/>
        <v>0</v>
      </c>
      <c r="AK62" s="103">
        <f t="shared" si="36"/>
        <v>0</v>
      </c>
      <c r="AL62" s="103">
        <f t="shared" si="36"/>
        <v>0</v>
      </c>
      <c r="AM62" s="103">
        <f t="shared" si="36"/>
        <v>0</v>
      </c>
      <c r="AO62" s="106">
        <f t="shared" si="25"/>
        <v>0</v>
      </c>
      <c r="AP62" s="107">
        <f t="shared" si="26"/>
        <v>0</v>
      </c>
      <c r="AQ62" s="106">
        <f t="shared" si="27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7">I30-I94</f>
        <v>2075</v>
      </c>
      <c r="J63" s="103">
        <f t="shared" si="37"/>
        <v>2075</v>
      </c>
      <c r="K63" s="103">
        <f t="shared" si="37"/>
        <v>2075</v>
      </c>
      <c r="L63" s="103">
        <f t="shared" si="37"/>
        <v>2075</v>
      </c>
      <c r="M63" s="103">
        <f t="shared" si="37"/>
        <v>2075</v>
      </c>
      <c r="N63" s="103">
        <f t="shared" si="37"/>
        <v>2075</v>
      </c>
      <c r="O63" s="103">
        <f t="shared" si="37"/>
        <v>2075</v>
      </c>
      <c r="P63" s="103">
        <f t="shared" si="37"/>
        <v>2075</v>
      </c>
      <c r="Q63" s="103">
        <f t="shared" si="37"/>
        <v>2075</v>
      </c>
      <c r="R63" s="103">
        <f t="shared" si="37"/>
        <v>2075</v>
      </c>
      <c r="S63" s="103">
        <f t="shared" si="37"/>
        <v>2075</v>
      </c>
      <c r="T63" s="103">
        <f t="shared" si="37"/>
        <v>2075</v>
      </c>
      <c r="U63" s="103">
        <f t="shared" si="37"/>
        <v>2075</v>
      </c>
      <c r="V63" s="103">
        <f t="shared" si="37"/>
        <v>2075</v>
      </c>
      <c r="W63" s="103">
        <f t="shared" si="37"/>
        <v>2075</v>
      </c>
      <c r="X63" s="103">
        <f t="shared" si="37"/>
        <v>2075</v>
      </c>
      <c r="Y63" s="103">
        <f t="shared" si="37"/>
        <v>2075</v>
      </c>
      <c r="Z63" s="103">
        <f t="shared" si="37"/>
        <v>2075</v>
      </c>
      <c r="AA63" s="103">
        <f t="shared" si="37"/>
        <v>2075</v>
      </c>
      <c r="AB63" s="103">
        <f t="shared" si="37"/>
        <v>2075</v>
      </c>
      <c r="AC63" s="103">
        <f t="shared" si="37"/>
        <v>2075</v>
      </c>
      <c r="AD63" s="103">
        <f t="shared" si="37"/>
        <v>2075</v>
      </c>
      <c r="AE63" s="103">
        <f t="shared" si="37"/>
        <v>2075</v>
      </c>
      <c r="AF63" s="103">
        <f t="shared" si="37"/>
        <v>2075</v>
      </c>
      <c r="AG63" s="103">
        <f t="shared" si="37"/>
        <v>2075</v>
      </c>
      <c r="AH63" s="103">
        <f t="shared" si="37"/>
        <v>2075</v>
      </c>
      <c r="AI63" s="103">
        <f t="shared" si="37"/>
        <v>2075</v>
      </c>
      <c r="AJ63" s="103">
        <f t="shared" si="37"/>
        <v>2075</v>
      </c>
      <c r="AK63" s="103">
        <f t="shared" si="37"/>
        <v>2075</v>
      </c>
      <c r="AL63" s="103">
        <f t="shared" si="37"/>
        <v>2075</v>
      </c>
      <c r="AM63" s="103">
        <f t="shared" si="37"/>
        <v>2075</v>
      </c>
      <c r="AO63" s="106">
        <f t="shared" si="25"/>
        <v>63681.75</v>
      </c>
      <c r="AP63" s="107">
        <f t="shared" si="26"/>
        <v>6368.1750000000002</v>
      </c>
      <c r="AQ63" s="106">
        <f t="shared" si="27"/>
        <v>643.25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8">I15+I31-I95</f>
        <v>5000</v>
      </c>
      <c r="J64" s="103">
        <f t="shared" si="38"/>
        <v>5000</v>
      </c>
      <c r="K64" s="103">
        <f t="shared" si="38"/>
        <v>5000</v>
      </c>
      <c r="L64" s="103">
        <f t="shared" si="38"/>
        <v>5000</v>
      </c>
      <c r="M64" s="103">
        <f t="shared" si="38"/>
        <v>5000</v>
      </c>
      <c r="N64" s="103">
        <f t="shared" si="38"/>
        <v>5000</v>
      </c>
      <c r="O64" s="103">
        <f t="shared" si="38"/>
        <v>5000</v>
      </c>
      <c r="P64" s="103">
        <f t="shared" si="38"/>
        <v>5000</v>
      </c>
      <c r="Q64" s="103">
        <f t="shared" si="38"/>
        <v>5000</v>
      </c>
      <c r="R64" s="103">
        <f t="shared" si="38"/>
        <v>5000</v>
      </c>
      <c r="S64" s="103">
        <f t="shared" si="38"/>
        <v>5000</v>
      </c>
      <c r="T64" s="103">
        <f t="shared" si="38"/>
        <v>5000</v>
      </c>
      <c r="U64" s="103">
        <f t="shared" si="38"/>
        <v>5000</v>
      </c>
      <c r="V64" s="103">
        <f t="shared" si="38"/>
        <v>5000</v>
      </c>
      <c r="W64" s="103">
        <f t="shared" si="38"/>
        <v>5000</v>
      </c>
      <c r="X64" s="103">
        <f t="shared" si="38"/>
        <v>5000</v>
      </c>
      <c r="Y64" s="103">
        <f t="shared" si="38"/>
        <v>5000</v>
      </c>
      <c r="Z64" s="103">
        <f t="shared" si="38"/>
        <v>5000</v>
      </c>
      <c r="AA64" s="103">
        <f t="shared" si="38"/>
        <v>5000</v>
      </c>
      <c r="AB64" s="103">
        <f t="shared" si="38"/>
        <v>5000</v>
      </c>
      <c r="AC64" s="103">
        <f t="shared" si="38"/>
        <v>5000</v>
      </c>
      <c r="AD64" s="103">
        <f t="shared" si="38"/>
        <v>5000</v>
      </c>
      <c r="AE64" s="103">
        <f t="shared" si="38"/>
        <v>5000</v>
      </c>
      <c r="AF64" s="103">
        <f t="shared" si="38"/>
        <v>5000</v>
      </c>
      <c r="AG64" s="103">
        <f t="shared" si="38"/>
        <v>5000</v>
      </c>
      <c r="AH64" s="103">
        <f t="shared" si="38"/>
        <v>5000</v>
      </c>
      <c r="AI64" s="103">
        <f t="shared" si="38"/>
        <v>5000</v>
      </c>
      <c r="AJ64" s="103">
        <f t="shared" si="38"/>
        <v>5000</v>
      </c>
      <c r="AK64" s="103">
        <f t="shared" si="38"/>
        <v>5000</v>
      </c>
      <c r="AL64" s="103">
        <f t="shared" si="38"/>
        <v>5000</v>
      </c>
      <c r="AM64" s="103">
        <f t="shared" si="38"/>
        <v>5000</v>
      </c>
      <c r="AO64" s="106">
        <f t="shared" si="25"/>
        <v>153450</v>
      </c>
      <c r="AP64" s="107">
        <f t="shared" si="26"/>
        <v>15345</v>
      </c>
      <c r="AQ64" s="106">
        <f t="shared" si="27"/>
        <v>1550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9">J16+J32-J96</f>
        <v>0</v>
      </c>
      <c r="K65" s="103">
        <f t="shared" si="39"/>
        <v>0</v>
      </c>
      <c r="L65" s="103">
        <f t="shared" si="39"/>
        <v>0</v>
      </c>
      <c r="M65" s="103">
        <f t="shared" si="39"/>
        <v>0</v>
      </c>
      <c r="N65" s="103">
        <f t="shared" si="39"/>
        <v>0</v>
      </c>
      <c r="O65" s="103">
        <f t="shared" si="39"/>
        <v>0</v>
      </c>
      <c r="P65" s="103">
        <f t="shared" si="39"/>
        <v>0</v>
      </c>
      <c r="Q65" s="103">
        <f t="shared" si="39"/>
        <v>0</v>
      </c>
      <c r="R65" s="103">
        <f t="shared" si="39"/>
        <v>0</v>
      </c>
      <c r="S65" s="103">
        <f t="shared" si="39"/>
        <v>0</v>
      </c>
      <c r="T65" s="103">
        <f t="shared" si="39"/>
        <v>0</v>
      </c>
      <c r="U65" s="103">
        <f t="shared" si="39"/>
        <v>0</v>
      </c>
      <c r="V65" s="103">
        <f t="shared" si="39"/>
        <v>0</v>
      </c>
      <c r="W65" s="103">
        <f t="shared" si="39"/>
        <v>0</v>
      </c>
      <c r="X65" s="103">
        <f t="shared" si="39"/>
        <v>0</v>
      </c>
      <c r="Y65" s="103">
        <f t="shared" si="39"/>
        <v>0</v>
      </c>
      <c r="Z65" s="103">
        <f t="shared" si="39"/>
        <v>0</v>
      </c>
      <c r="AA65" s="103">
        <f t="shared" si="39"/>
        <v>0</v>
      </c>
      <c r="AB65" s="103">
        <f t="shared" si="39"/>
        <v>0</v>
      </c>
      <c r="AC65" s="103">
        <f t="shared" si="39"/>
        <v>0</v>
      </c>
      <c r="AD65" s="103">
        <f t="shared" si="39"/>
        <v>0</v>
      </c>
      <c r="AE65" s="103">
        <f t="shared" si="39"/>
        <v>0</v>
      </c>
      <c r="AF65" s="103">
        <f t="shared" si="39"/>
        <v>0</v>
      </c>
      <c r="AG65" s="103">
        <f t="shared" si="39"/>
        <v>0</v>
      </c>
      <c r="AH65" s="103">
        <f t="shared" si="39"/>
        <v>0</v>
      </c>
      <c r="AI65" s="103">
        <f t="shared" si="39"/>
        <v>0</v>
      </c>
      <c r="AJ65" s="103">
        <f t="shared" si="39"/>
        <v>0</v>
      </c>
      <c r="AK65" s="103">
        <f t="shared" si="39"/>
        <v>0</v>
      </c>
      <c r="AL65" s="103">
        <f t="shared" si="39"/>
        <v>0</v>
      </c>
      <c r="AM65" s="103">
        <f t="shared" si="39"/>
        <v>0</v>
      </c>
      <c r="AO65" s="106">
        <f t="shared" si="25"/>
        <v>0</v>
      </c>
      <c r="AP65" s="107">
        <f t="shared" si="26"/>
        <v>0</v>
      </c>
      <c r="AQ65" s="106">
        <f t="shared" si="27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40">I33-I97</f>
        <v>0</v>
      </c>
      <c r="J66" s="109">
        <f t="shared" si="40"/>
        <v>0</v>
      </c>
      <c r="K66" s="109">
        <f t="shared" si="40"/>
        <v>0</v>
      </c>
      <c r="L66" s="109">
        <f t="shared" si="40"/>
        <v>0</v>
      </c>
      <c r="M66" s="109">
        <f t="shared" si="40"/>
        <v>0</v>
      </c>
      <c r="N66" s="109">
        <f t="shared" si="40"/>
        <v>0</v>
      </c>
      <c r="O66" s="109">
        <f t="shared" si="40"/>
        <v>0</v>
      </c>
      <c r="P66" s="109">
        <f t="shared" si="40"/>
        <v>0</v>
      </c>
      <c r="Q66" s="109">
        <f t="shared" si="40"/>
        <v>0</v>
      </c>
      <c r="R66" s="109">
        <f t="shared" si="40"/>
        <v>0</v>
      </c>
      <c r="S66" s="109">
        <f t="shared" si="40"/>
        <v>0</v>
      </c>
      <c r="T66" s="109">
        <f t="shared" si="40"/>
        <v>0</v>
      </c>
      <c r="U66" s="109">
        <f t="shared" si="40"/>
        <v>0</v>
      </c>
      <c r="V66" s="109">
        <f t="shared" si="40"/>
        <v>0</v>
      </c>
      <c r="W66" s="109">
        <f t="shared" si="40"/>
        <v>0</v>
      </c>
      <c r="X66" s="109">
        <f t="shared" si="40"/>
        <v>0</v>
      </c>
      <c r="Y66" s="109">
        <f t="shared" si="40"/>
        <v>0</v>
      </c>
      <c r="Z66" s="109">
        <f t="shared" si="40"/>
        <v>0</v>
      </c>
      <c r="AA66" s="109">
        <f t="shared" si="40"/>
        <v>0</v>
      </c>
      <c r="AB66" s="109">
        <f t="shared" si="40"/>
        <v>0</v>
      </c>
      <c r="AC66" s="109">
        <f t="shared" si="40"/>
        <v>0</v>
      </c>
      <c r="AD66" s="109">
        <f t="shared" si="40"/>
        <v>0</v>
      </c>
      <c r="AE66" s="109">
        <f t="shared" si="40"/>
        <v>0</v>
      </c>
      <c r="AF66" s="109">
        <f t="shared" si="40"/>
        <v>0</v>
      </c>
      <c r="AG66" s="109">
        <f t="shared" si="40"/>
        <v>0</v>
      </c>
      <c r="AH66" s="109">
        <f t="shared" si="40"/>
        <v>0</v>
      </c>
      <c r="AI66" s="109">
        <f t="shared" si="40"/>
        <v>0</v>
      </c>
      <c r="AJ66" s="109">
        <f t="shared" si="40"/>
        <v>0</v>
      </c>
      <c r="AK66" s="109">
        <f t="shared" si="40"/>
        <v>0</v>
      </c>
      <c r="AL66" s="109">
        <f t="shared" si="40"/>
        <v>0</v>
      </c>
      <c r="AM66" s="109">
        <f t="shared" si="40"/>
        <v>0</v>
      </c>
      <c r="AO66" s="106">
        <f t="shared" si="25"/>
        <v>0</v>
      </c>
      <c r="AP66" s="107">
        <f t="shared" si="26"/>
        <v>0</v>
      </c>
      <c r="AQ66" s="106">
        <f t="shared" si="27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>J48</f>
        <v>0</v>
      </c>
      <c r="K67" s="110">
        <f>K48</f>
        <v>0</v>
      </c>
      <c r="L67" s="110">
        <f>L48</f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02">
        <v>0</v>
      </c>
      <c r="AO67" s="110">
        <f>SUM(K67:AL67)</f>
        <v>0</v>
      </c>
      <c r="AP67" s="111">
        <f t="shared" si="26"/>
        <v>0</v>
      </c>
      <c r="AQ67" s="110">
        <f>AO67*F67</f>
        <v>0</v>
      </c>
    </row>
    <row r="68" spans="1:43" s="102" customFormat="1" x14ac:dyDescent="0.2">
      <c r="I68" s="112">
        <f t="shared" ref="I68:AL68" si="41">SUM(I52:I66)</f>
        <v>45000</v>
      </c>
      <c r="J68" s="112">
        <f t="shared" si="41"/>
        <v>45000</v>
      </c>
      <c r="K68" s="112">
        <f t="shared" si="41"/>
        <v>45000</v>
      </c>
      <c r="L68" s="112">
        <f t="shared" si="41"/>
        <v>45000</v>
      </c>
      <c r="M68" s="112">
        <f t="shared" si="41"/>
        <v>45000</v>
      </c>
      <c r="N68" s="112">
        <f t="shared" si="41"/>
        <v>45000</v>
      </c>
      <c r="O68" s="112">
        <f t="shared" si="41"/>
        <v>45000</v>
      </c>
      <c r="P68" s="112">
        <f t="shared" si="41"/>
        <v>45000</v>
      </c>
      <c r="Q68" s="112">
        <f t="shared" si="41"/>
        <v>45000</v>
      </c>
      <c r="R68" s="112">
        <f t="shared" si="41"/>
        <v>45000</v>
      </c>
      <c r="S68" s="112">
        <f t="shared" si="41"/>
        <v>45000</v>
      </c>
      <c r="T68" s="112">
        <f t="shared" si="41"/>
        <v>45000</v>
      </c>
      <c r="U68" s="112">
        <f t="shared" si="41"/>
        <v>45000</v>
      </c>
      <c r="V68" s="112">
        <f t="shared" si="41"/>
        <v>45000</v>
      </c>
      <c r="W68" s="112">
        <f t="shared" si="41"/>
        <v>45000</v>
      </c>
      <c r="X68" s="112">
        <f t="shared" si="41"/>
        <v>45000</v>
      </c>
      <c r="Y68" s="112">
        <f t="shared" si="41"/>
        <v>45000</v>
      </c>
      <c r="Z68" s="112">
        <f t="shared" si="41"/>
        <v>45000</v>
      </c>
      <c r="AA68" s="112">
        <f t="shared" si="41"/>
        <v>45000</v>
      </c>
      <c r="AB68" s="112">
        <f t="shared" si="41"/>
        <v>45000</v>
      </c>
      <c r="AC68" s="112">
        <f t="shared" si="41"/>
        <v>45000</v>
      </c>
      <c r="AD68" s="112">
        <f t="shared" si="41"/>
        <v>45000</v>
      </c>
      <c r="AE68" s="112">
        <f t="shared" si="41"/>
        <v>45000</v>
      </c>
      <c r="AF68" s="112">
        <f t="shared" si="41"/>
        <v>45000</v>
      </c>
      <c r="AG68" s="112">
        <f t="shared" si="41"/>
        <v>45000</v>
      </c>
      <c r="AH68" s="112">
        <f t="shared" si="41"/>
        <v>45000</v>
      </c>
      <c r="AI68" s="112">
        <f t="shared" si="41"/>
        <v>45000</v>
      </c>
      <c r="AJ68" s="112">
        <f t="shared" si="41"/>
        <v>45000</v>
      </c>
      <c r="AK68" s="112">
        <f t="shared" si="41"/>
        <v>45000</v>
      </c>
      <c r="AL68" s="112">
        <f t="shared" si="41"/>
        <v>45000</v>
      </c>
      <c r="AM68" s="112">
        <f>SUM(AM52:AM67)</f>
        <v>45000</v>
      </c>
      <c r="AO68" s="112">
        <f>SUM(AO52:AO67)</f>
        <v>1381050</v>
      </c>
      <c r="AP68" s="113">
        <f>SUM(AP52:AP67)</f>
        <v>138105</v>
      </c>
      <c r="AQ68" s="112">
        <f>SUM(AQ52:AQ67)</f>
        <v>13950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x14ac:dyDescent="0.2">
      <c r="C80" s="102" t="s">
        <v>90</v>
      </c>
      <c r="D80" s="102" t="s">
        <v>91</v>
      </c>
      <c r="G80" s="102">
        <v>0.04</v>
      </c>
      <c r="I80" s="106">
        <f t="shared" ref="I80:AM80" si="42">I68-(I52*$F52+I53*$F53+I54*$F54+I55*$F55+I56*$F56+I58*$F58+I59*$F59+I60*$F60+I61*$F61+I62*$F62+I63*$F63+I64*$F64+I65*$F65+I66*$F66+I57*$F57)-I67*$F67-I98-I101-I104-I107-I110+I98</f>
        <v>44550</v>
      </c>
      <c r="J80" s="106">
        <f t="shared" si="42"/>
        <v>44550</v>
      </c>
      <c r="K80" s="106">
        <f t="shared" si="42"/>
        <v>44550</v>
      </c>
      <c r="L80" s="106">
        <f t="shared" si="42"/>
        <v>44550</v>
      </c>
      <c r="M80" s="106">
        <f t="shared" si="42"/>
        <v>44550</v>
      </c>
      <c r="N80" s="106">
        <f t="shared" si="42"/>
        <v>44550</v>
      </c>
      <c r="O80" s="106">
        <f t="shared" si="42"/>
        <v>44550</v>
      </c>
      <c r="P80" s="106">
        <f t="shared" si="42"/>
        <v>44550</v>
      </c>
      <c r="Q80" s="106">
        <f t="shared" si="42"/>
        <v>44550</v>
      </c>
      <c r="R80" s="106">
        <f t="shared" si="42"/>
        <v>44550</v>
      </c>
      <c r="S80" s="106">
        <f t="shared" si="42"/>
        <v>44550</v>
      </c>
      <c r="T80" s="106">
        <f t="shared" si="42"/>
        <v>44550</v>
      </c>
      <c r="U80" s="106">
        <f t="shared" si="42"/>
        <v>44550</v>
      </c>
      <c r="V80" s="106">
        <f t="shared" si="42"/>
        <v>44550</v>
      </c>
      <c r="W80" s="106">
        <f t="shared" si="42"/>
        <v>44550</v>
      </c>
      <c r="X80" s="106">
        <f t="shared" si="42"/>
        <v>44550</v>
      </c>
      <c r="Y80" s="106">
        <f t="shared" si="42"/>
        <v>44550</v>
      </c>
      <c r="Z80" s="106">
        <f t="shared" si="42"/>
        <v>44550</v>
      </c>
      <c r="AA80" s="106">
        <f t="shared" si="42"/>
        <v>44550</v>
      </c>
      <c r="AB80" s="106">
        <f t="shared" si="42"/>
        <v>44550</v>
      </c>
      <c r="AC80" s="106">
        <f t="shared" si="42"/>
        <v>44550</v>
      </c>
      <c r="AD80" s="106">
        <f t="shared" si="42"/>
        <v>44550</v>
      </c>
      <c r="AE80" s="106">
        <f t="shared" si="42"/>
        <v>44550</v>
      </c>
      <c r="AF80" s="106">
        <f t="shared" si="42"/>
        <v>44550</v>
      </c>
      <c r="AG80" s="106">
        <f t="shared" si="42"/>
        <v>44550</v>
      </c>
      <c r="AH80" s="106">
        <f t="shared" si="42"/>
        <v>44550</v>
      </c>
      <c r="AI80" s="106">
        <f t="shared" si="42"/>
        <v>44550</v>
      </c>
      <c r="AJ80" s="106">
        <f t="shared" si="42"/>
        <v>44550</v>
      </c>
      <c r="AK80" s="106">
        <f t="shared" si="42"/>
        <v>44550</v>
      </c>
      <c r="AL80" s="106">
        <f t="shared" si="42"/>
        <v>44550</v>
      </c>
      <c r="AM80" s="106">
        <f t="shared" si="42"/>
        <v>44550</v>
      </c>
      <c r="AO80" s="106">
        <f>SUM(I80:AN80)</f>
        <v>1381050</v>
      </c>
      <c r="AP80" s="107">
        <f>AP17+AP34+AP37+AP40+AP68+AP71+AP74-AP98-AP101-AP104-AP107-AP110</f>
        <v>3853687.5</v>
      </c>
    </row>
    <row r="81" spans="2:44" x14ac:dyDescent="0.2">
      <c r="K81" s="16"/>
      <c r="AP81" s="17"/>
    </row>
    <row r="82" spans="2:44" x14ac:dyDescent="0.2">
      <c r="B82" s="95" t="s">
        <v>110</v>
      </c>
      <c r="K82" s="16"/>
      <c r="AR82" s="17"/>
    </row>
    <row r="83" spans="2:44" x14ac:dyDescent="0.2">
      <c r="B83" s="56"/>
      <c r="C83" s="102" t="s">
        <v>127</v>
      </c>
      <c r="D83" s="102" t="s">
        <v>128</v>
      </c>
      <c r="E83" s="1">
        <v>3.0390000000000001</v>
      </c>
      <c r="I83" s="11">
        <v>0</v>
      </c>
      <c r="J83" s="11">
        <v>0</v>
      </c>
      <c r="K83" s="11">
        <v>0</v>
      </c>
      <c r="L83" s="11">
        <f t="shared" ref="L83:AG83" si="43">K83</f>
        <v>0</v>
      </c>
      <c r="M83" s="11">
        <f t="shared" si="43"/>
        <v>0</v>
      </c>
      <c r="N83" s="11">
        <f t="shared" si="43"/>
        <v>0</v>
      </c>
      <c r="O83" s="11">
        <f t="shared" si="43"/>
        <v>0</v>
      </c>
      <c r="P83" s="11">
        <f t="shared" si="43"/>
        <v>0</v>
      </c>
      <c r="Q83" s="11">
        <f t="shared" si="43"/>
        <v>0</v>
      </c>
      <c r="R83" s="11">
        <f t="shared" si="43"/>
        <v>0</v>
      </c>
      <c r="S83" s="11">
        <f t="shared" si="43"/>
        <v>0</v>
      </c>
      <c r="T83" s="11">
        <f t="shared" si="43"/>
        <v>0</v>
      </c>
      <c r="U83" s="11">
        <f t="shared" si="43"/>
        <v>0</v>
      </c>
      <c r="V83" s="11">
        <f t="shared" si="43"/>
        <v>0</v>
      </c>
      <c r="W83" s="11">
        <f t="shared" si="43"/>
        <v>0</v>
      </c>
      <c r="X83" s="11">
        <f t="shared" si="43"/>
        <v>0</v>
      </c>
      <c r="Y83" s="11">
        <f t="shared" si="43"/>
        <v>0</v>
      </c>
      <c r="Z83" s="11">
        <f t="shared" si="43"/>
        <v>0</v>
      </c>
      <c r="AA83" s="11">
        <f t="shared" si="43"/>
        <v>0</v>
      </c>
      <c r="AB83" s="11">
        <f t="shared" si="43"/>
        <v>0</v>
      </c>
      <c r="AC83" s="11">
        <f t="shared" si="43"/>
        <v>0</v>
      </c>
      <c r="AD83" s="11">
        <f t="shared" si="43"/>
        <v>0</v>
      </c>
      <c r="AE83" s="11">
        <f t="shared" si="43"/>
        <v>0</v>
      </c>
      <c r="AF83" s="11">
        <f t="shared" si="43"/>
        <v>0</v>
      </c>
      <c r="AG83" s="11">
        <f t="shared" si="43"/>
        <v>0</v>
      </c>
      <c r="AH83" s="11">
        <v>0</v>
      </c>
      <c r="AI83" s="11">
        <f t="shared" ref="AI83:AL84" si="44">AH83</f>
        <v>0</v>
      </c>
      <c r="AJ83" s="11">
        <f t="shared" si="44"/>
        <v>0</v>
      </c>
      <c r="AK83" s="11">
        <f t="shared" si="44"/>
        <v>0</v>
      </c>
      <c r="AL83" s="11">
        <f t="shared" si="44"/>
        <v>0</v>
      </c>
      <c r="AM83" s="11">
        <v>0</v>
      </c>
      <c r="AO83" s="16">
        <f>SUM(I83:AN83)</f>
        <v>0</v>
      </c>
      <c r="AP83" s="16">
        <f t="shared" ref="AP83:AP97" si="45">SUM(I83:AM83)*E83</f>
        <v>0</v>
      </c>
      <c r="AR83" s="17"/>
    </row>
    <row r="84" spans="2:44" x14ac:dyDescent="0.2">
      <c r="B84" s="56"/>
      <c r="C84" s="102" t="s">
        <v>48</v>
      </c>
      <c r="D84" s="102" t="s">
        <v>49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f t="shared" si="44"/>
        <v>0</v>
      </c>
      <c r="AJ84" s="11">
        <f t="shared" si="44"/>
        <v>0</v>
      </c>
      <c r="AK84" s="11">
        <f t="shared" si="44"/>
        <v>0</v>
      </c>
      <c r="AL84" s="11">
        <f t="shared" si="44"/>
        <v>0</v>
      </c>
      <c r="AM84" s="11">
        <v>0</v>
      </c>
      <c r="AO84" s="16">
        <f>SUM(I84:AN84)</f>
        <v>0</v>
      </c>
      <c r="AP84" s="16">
        <f t="shared" si="45"/>
        <v>0</v>
      </c>
      <c r="AR84" s="17"/>
    </row>
    <row r="85" spans="2:44" x14ac:dyDescent="0.2">
      <c r="B85" s="56"/>
      <c r="C85" s="102" t="s">
        <v>121</v>
      </c>
      <c r="D85" s="102" t="s">
        <v>122</v>
      </c>
      <c r="E85" s="1">
        <v>3.0390000000000001</v>
      </c>
      <c r="I85" s="11">
        <v>0</v>
      </c>
      <c r="J85" s="11">
        <v>0</v>
      </c>
      <c r="K85" s="11">
        <v>0</v>
      </c>
      <c r="L85" s="11">
        <f>K85</f>
        <v>0</v>
      </c>
      <c r="M85" s="11">
        <f>L85</f>
        <v>0</v>
      </c>
      <c r="N85" s="11">
        <f>M85</f>
        <v>0</v>
      </c>
      <c r="O85" s="11">
        <v>0</v>
      </c>
      <c r="P85" s="11">
        <f>O85</f>
        <v>0</v>
      </c>
      <c r="Q85" s="11">
        <f>P85</f>
        <v>0</v>
      </c>
      <c r="R85" s="11">
        <v>0</v>
      </c>
      <c r="S85" s="11">
        <v>0</v>
      </c>
      <c r="T85" s="11">
        <v>0</v>
      </c>
      <c r="U85" s="11">
        <f>T85</f>
        <v>0</v>
      </c>
      <c r="V85" s="11">
        <f>U85</f>
        <v>0</v>
      </c>
      <c r="W85" s="11">
        <f>V85</f>
        <v>0</v>
      </c>
      <c r="X85" s="11">
        <v>0</v>
      </c>
      <c r="Y85" s="11">
        <f>X85</f>
        <v>0</v>
      </c>
      <c r="Z85" s="11">
        <f>Y85</f>
        <v>0</v>
      </c>
      <c r="AA85" s="11">
        <f>Z85</f>
        <v>0</v>
      </c>
      <c r="AB85" s="11">
        <f>AA85</f>
        <v>0</v>
      </c>
      <c r="AC85" s="11">
        <f>AB85</f>
        <v>0</v>
      </c>
      <c r="AD85" s="11">
        <v>0</v>
      </c>
      <c r="AE85" s="11">
        <v>0</v>
      </c>
      <c r="AF85" s="11">
        <f>AE85</f>
        <v>0</v>
      </c>
      <c r="AG85" s="11">
        <f>AF85</f>
        <v>0</v>
      </c>
      <c r="AH85" s="11">
        <v>0</v>
      </c>
      <c r="AI85" s="11">
        <v>0</v>
      </c>
      <c r="AJ85" s="11">
        <f t="shared" ref="AJ85:AL97" si="46">AI85</f>
        <v>0</v>
      </c>
      <c r="AK85" s="11">
        <f t="shared" si="46"/>
        <v>0</v>
      </c>
      <c r="AL85" s="11">
        <f t="shared" si="46"/>
        <v>0</v>
      </c>
      <c r="AM85" s="11">
        <v>0</v>
      </c>
      <c r="AO85" s="16">
        <f>SUM(I85:AL85)</f>
        <v>0</v>
      </c>
      <c r="AP85" s="16">
        <f t="shared" si="45"/>
        <v>0</v>
      </c>
      <c r="AR85" s="17"/>
    </row>
    <row r="86" spans="2:44" x14ac:dyDescent="0.2">
      <c r="B86" s="56"/>
      <c r="C86" s="102" t="s">
        <v>34</v>
      </c>
      <c r="D86" s="102" t="s">
        <v>17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f t="shared" ref="AI86:AI97" si="47">AH86</f>
        <v>0</v>
      </c>
      <c r="AJ86" s="11">
        <f t="shared" si="46"/>
        <v>0</v>
      </c>
      <c r="AK86" s="11">
        <f t="shared" si="46"/>
        <v>0</v>
      </c>
      <c r="AL86" s="11">
        <f t="shared" si="46"/>
        <v>0</v>
      </c>
      <c r="AM86" s="11">
        <f>AL86</f>
        <v>0</v>
      </c>
      <c r="AO86" s="16">
        <f t="shared" ref="AO86:AO97" si="48">SUM(I86:AN86)</f>
        <v>0</v>
      </c>
      <c r="AP86" s="16">
        <f t="shared" si="45"/>
        <v>0</v>
      </c>
      <c r="AR86" s="17"/>
    </row>
    <row r="87" spans="2:44" x14ac:dyDescent="0.2">
      <c r="B87" s="56"/>
      <c r="C87" s="102" t="s">
        <v>130</v>
      </c>
      <c r="D87" s="102" t="s">
        <v>132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si="47"/>
        <v>0</v>
      </c>
      <c r="AJ87" s="11">
        <f t="shared" si="46"/>
        <v>0</v>
      </c>
      <c r="AK87" s="11">
        <f t="shared" si="46"/>
        <v>0</v>
      </c>
      <c r="AL87" s="11">
        <f t="shared" si="46"/>
        <v>0</v>
      </c>
      <c r="AM87" s="11">
        <v>0</v>
      </c>
      <c r="AO87" s="16">
        <f t="shared" si="48"/>
        <v>0</v>
      </c>
      <c r="AP87" s="16">
        <f t="shared" si="45"/>
        <v>0</v>
      </c>
      <c r="AR87" s="17"/>
    </row>
    <row r="88" spans="2:44" x14ac:dyDescent="0.2">
      <c r="B88" s="56"/>
      <c r="C88" s="102" t="s">
        <v>108</v>
      </c>
      <c r="D88" s="102" t="s">
        <v>109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47"/>
        <v>0</v>
      </c>
      <c r="AJ88" s="11">
        <f t="shared" si="46"/>
        <v>0</v>
      </c>
      <c r="AK88" s="11">
        <f t="shared" si="46"/>
        <v>0</v>
      </c>
      <c r="AL88" s="11">
        <f t="shared" si="46"/>
        <v>0</v>
      </c>
      <c r="AM88" s="11">
        <f>AL88</f>
        <v>0</v>
      </c>
      <c r="AO88" s="16">
        <f t="shared" si="48"/>
        <v>0</v>
      </c>
      <c r="AP88" s="16">
        <f t="shared" si="45"/>
        <v>0</v>
      </c>
      <c r="AR88" s="17"/>
    </row>
    <row r="89" spans="2:44" x14ac:dyDescent="0.2">
      <c r="B89" s="56"/>
      <c r="C89" s="102" t="s">
        <v>36</v>
      </c>
      <c r="D89" s="102" t="s">
        <v>26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7"/>
        <v>0</v>
      </c>
      <c r="AJ89" s="11">
        <f t="shared" si="46"/>
        <v>0</v>
      </c>
      <c r="AK89" s="11">
        <f t="shared" si="46"/>
        <v>0</v>
      </c>
      <c r="AL89" s="11">
        <f t="shared" si="46"/>
        <v>0</v>
      </c>
      <c r="AM89" s="11">
        <f>AL89</f>
        <v>0</v>
      </c>
      <c r="AO89" s="16">
        <f t="shared" si="48"/>
        <v>0</v>
      </c>
      <c r="AP89" s="16">
        <f t="shared" si="45"/>
        <v>0</v>
      </c>
      <c r="AR89" s="17"/>
    </row>
    <row r="90" spans="2:44" x14ac:dyDescent="0.2">
      <c r="B90" s="56"/>
      <c r="C90" s="102" t="s">
        <v>123</v>
      </c>
      <c r="D90" s="102" t="s">
        <v>41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7"/>
        <v>0</v>
      </c>
      <c r="AJ90" s="11">
        <f t="shared" si="46"/>
        <v>0</v>
      </c>
      <c r="AK90" s="11">
        <f t="shared" si="46"/>
        <v>0</v>
      </c>
      <c r="AL90" s="11">
        <f t="shared" si="46"/>
        <v>0</v>
      </c>
      <c r="AM90" s="11">
        <v>0</v>
      </c>
      <c r="AO90" s="16">
        <f t="shared" si="48"/>
        <v>0</v>
      </c>
      <c r="AP90" s="16">
        <f t="shared" si="45"/>
        <v>0</v>
      </c>
      <c r="AR90" s="17"/>
    </row>
    <row r="91" spans="2:44" x14ac:dyDescent="0.2">
      <c r="B91" s="56"/>
      <c r="C91" s="102" t="s">
        <v>82</v>
      </c>
      <c r="D91" s="102" t="s">
        <v>43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47"/>
        <v>0</v>
      </c>
      <c r="AJ91" s="11">
        <f t="shared" si="46"/>
        <v>0</v>
      </c>
      <c r="AK91" s="11">
        <f t="shared" si="46"/>
        <v>0</v>
      </c>
      <c r="AL91" s="11">
        <f t="shared" si="46"/>
        <v>0</v>
      </c>
      <c r="AM91" s="11">
        <f t="shared" ref="AM91:AM97" si="49">AL91</f>
        <v>0</v>
      </c>
      <c r="AO91" s="16">
        <f t="shared" si="48"/>
        <v>0</v>
      </c>
      <c r="AP91" s="16">
        <f t="shared" si="45"/>
        <v>0</v>
      </c>
      <c r="AR91" s="17"/>
    </row>
    <row r="92" spans="2:44" x14ac:dyDescent="0.2">
      <c r="B92" s="56"/>
      <c r="C92" s="102" t="s">
        <v>37</v>
      </c>
      <c r="D92" s="102" t="s">
        <v>27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7"/>
        <v>0</v>
      </c>
      <c r="AJ92" s="11">
        <f t="shared" si="46"/>
        <v>0</v>
      </c>
      <c r="AK92" s="11">
        <f t="shared" si="46"/>
        <v>0</v>
      </c>
      <c r="AL92" s="11">
        <f t="shared" si="46"/>
        <v>0</v>
      </c>
      <c r="AM92" s="11">
        <f t="shared" si="49"/>
        <v>0</v>
      </c>
      <c r="AO92" s="16">
        <f t="shared" si="48"/>
        <v>0</v>
      </c>
      <c r="AP92" s="16">
        <f t="shared" si="45"/>
        <v>0</v>
      </c>
      <c r="AR92" s="17"/>
    </row>
    <row r="93" spans="2:44" x14ac:dyDescent="0.2">
      <c r="B93" s="56"/>
      <c r="C93" s="102" t="s">
        <v>86</v>
      </c>
      <c r="D93" s="102" t="s">
        <v>53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7"/>
        <v>0</v>
      </c>
      <c r="AJ93" s="11">
        <f t="shared" si="46"/>
        <v>0</v>
      </c>
      <c r="AK93" s="11">
        <f t="shared" si="46"/>
        <v>0</v>
      </c>
      <c r="AL93" s="11">
        <f t="shared" si="46"/>
        <v>0</v>
      </c>
      <c r="AM93" s="11">
        <f t="shared" si="49"/>
        <v>0</v>
      </c>
      <c r="AO93" s="16">
        <f t="shared" si="48"/>
        <v>0</v>
      </c>
      <c r="AP93" s="16">
        <f t="shared" si="45"/>
        <v>0</v>
      </c>
      <c r="AR93" s="17"/>
    </row>
    <row r="94" spans="2:44" x14ac:dyDescent="0.2">
      <c r="B94" s="56"/>
      <c r="C94" s="102" t="s">
        <v>54</v>
      </c>
      <c r="D94" s="102" t="s">
        <v>55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7"/>
        <v>0</v>
      </c>
      <c r="AJ94" s="11">
        <f t="shared" si="46"/>
        <v>0</v>
      </c>
      <c r="AK94" s="11">
        <f t="shared" si="46"/>
        <v>0</v>
      </c>
      <c r="AL94" s="11">
        <f t="shared" si="46"/>
        <v>0</v>
      </c>
      <c r="AM94" s="11">
        <f t="shared" si="49"/>
        <v>0</v>
      </c>
      <c r="AO94" s="16">
        <f t="shared" si="48"/>
        <v>0</v>
      </c>
      <c r="AP94" s="16">
        <f t="shared" si="45"/>
        <v>0</v>
      </c>
      <c r="AR94" s="17"/>
    </row>
    <row r="95" spans="2:44" x14ac:dyDescent="0.2">
      <c r="B95" s="56"/>
      <c r="C95" s="102" t="s">
        <v>44</v>
      </c>
      <c r="D95" s="102" t="s">
        <v>45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7"/>
        <v>0</v>
      </c>
      <c r="AJ95" s="11">
        <f t="shared" si="46"/>
        <v>0</v>
      </c>
      <c r="AK95" s="11">
        <f t="shared" si="46"/>
        <v>0</v>
      </c>
      <c r="AL95" s="11">
        <f t="shared" si="46"/>
        <v>0</v>
      </c>
      <c r="AM95" s="11">
        <f t="shared" si="49"/>
        <v>0</v>
      </c>
      <c r="AO95" s="16">
        <f t="shared" si="48"/>
        <v>0</v>
      </c>
      <c r="AP95" s="16">
        <f t="shared" si="45"/>
        <v>0</v>
      </c>
      <c r="AR95" s="17"/>
    </row>
    <row r="96" spans="2:44" x14ac:dyDescent="0.2">
      <c r="B96" s="56"/>
      <c r="C96" s="102" t="s">
        <v>38</v>
      </c>
      <c r="D96" s="102" t="s">
        <v>18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7"/>
        <v>0</v>
      </c>
      <c r="AJ96" s="11">
        <f t="shared" si="46"/>
        <v>0</v>
      </c>
      <c r="AK96" s="11">
        <f t="shared" si="46"/>
        <v>0</v>
      </c>
      <c r="AL96" s="11">
        <f t="shared" si="46"/>
        <v>0</v>
      </c>
      <c r="AM96" s="11">
        <f t="shared" si="49"/>
        <v>0</v>
      </c>
      <c r="AO96" s="64">
        <f t="shared" si="48"/>
        <v>0</v>
      </c>
      <c r="AP96" s="64">
        <f t="shared" si="45"/>
        <v>0</v>
      </c>
      <c r="AR96" s="17"/>
    </row>
    <row r="97" spans="2:44" x14ac:dyDescent="0.2">
      <c r="B97" s="56"/>
      <c r="C97" s="102" t="s">
        <v>57</v>
      </c>
      <c r="D97" s="102" t="s">
        <v>56</v>
      </c>
      <c r="E97" s="1">
        <v>3.0390000000000001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f t="shared" si="47"/>
        <v>0</v>
      </c>
      <c r="AJ97" s="59">
        <f t="shared" si="46"/>
        <v>0</v>
      </c>
      <c r="AK97" s="59">
        <f t="shared" si="46"/>
        <v>0</v>
      </c>
      <c r="AL97" s="59">
        <f t="shared" si="46"/>
        <v>0</v>
      </c>
      <c r="AM97" s="59">
        <f t="shared" si="49"/>
        <v>0</v>
      </c>
      <c r="AO97" s="60">
        <f t="shared" si="48"/>
        <v>0</v>
      </c>
      <c r="AP97" s="60">
        <f t="shared" si="45"/>
        <v>0</v>
      </c>
      <c r="AR97" s="17"/>
    </row>
    <row r="98" spans="2:44" x14ac:dyDescent="0.2">
      <c r="I98" s="58">
        <f t="shared" ref="I98:AM98" si="50">SUM(I83:I97)</f>
        <v>0</v>
      </c>
      <c r="J98" s="58">
        <f t="shared" si="50"/>
        <v>0</v>
      </c>
      <c r="K98" s="58">
        <f t="shared" si="50"/>
        <v>0</v>
      </c>
      <c r="L98" s="58">
        <f t="shared" si="50"/>
        <v>0</v>
      </c>
      <c r="M98" s="58">
        <f t="shared" si="50"/>
        <v>0</v>
      </c>
      <c r="N98" s="58">
        <f t="shared" si="50"/>
        <v>0</v>
      </c>
      <c r="O98" s="58">
        <f t="shared" si="50"/>
        <v>0</v>
      </c>
      <c r="P98" s="58">
        <f t="shared" si="50"/>
        <v>0</v>
      </c>
      <c r="Q98" s="58">
        <f t="shared" si="50"/>
        <v>0</v>
      </c>
      <c r="R98" s="58">
        <f t="shared" si="50"/>
        <v>0</v>
      </c>
      <c r="S98" s="58">
        <f t="shared" si="50"/>
        <v>0</v>
      </c>
      <c r="T98" s="58">
        <f t="shared" si="50"/>
        <v>0</v>
      </c>
      <c r="U98" s="58">
        <f t="shared" si="50"/>
        <v>0</v>
      </c>
      <c r="V98" s="58">
        <f t="shared" si="50"/>
        <v>0</v>
      </c>
      <c r="W98" s="58">
        <f t="shared" si="50"/>
        <v>0</v>
      </c>
      <c r="X98" s="58">
        <f t="shared" si="50"/>
        <v>0</v>
      </c>
      <c r="Y98" s="58">
        <f t="shared" si="50"/>
        <v>0</v>
      </c>
      <c r="Z98" s="58">
        <f t="shared" si="50"/>
        <v>0</v>
      </c>
      <c r="AA98" s="58">
        <f t="shared" si="50"/>
        <v>0</v>
      </c>
      <c r="AB98" s="58">
        <f t="shared" si="50"/>
        <v>0</v>
      </c>
      <c r="AC98" s="58">
        <f t="shared" si="50"/>
        <v>0</v>
      </c>
      <c r="AD98" s="58">
        <f t="shared" si="50"/>
        <v>0</v>
      </c>
      <c r="AE98" s="58">
        <f t="shared" si="50"/>
        <v>0</v>
      </c>
      <c r="AF98" s="58">
        <f t="shared" si="50"/>
        <v>0</v>
      </c>
      <c r="AG98" s="58">
        <f t="shared" si="50"/>
        <v>0</v>
      </c>
      <c r="AH98" s="58">
        <f t="shared" si="50"/>
        <v>0</v>
      </c>
      <c r="AI98" s="58">
        <f t="shared" si="50"/>
        <v>0</v>
      </c>
      <c r="AJ98" s="58">
        <f t="shared" si="50"/>
        <v>0</v>
      </c>
      <c r="AK98" s="58">
        <f t="shared" si="50"/>
        <v>0</v>
      </c>
      <c r="AL98" s="58">
        <f t="shared" si="50"/>
        <v>0</v>
      </c>
      <c r="AM98" s="58">
        <f t="shared" si="50"/>
        <v>0</v>
      </c>
      <c r="AO98" s="20">
        <f>SUM(AO83:AO97)</f>
        <v>0</v>
      </c>
      <c r="AP98" s="20">
        <f>SUM(AP83:AP97)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5" spans="2:44" hidden="1" x14ac:dyDescent="0.2"/>
    <row r="106" spans="2:44" hidden="1" x14ac:dyDescent="0.2">
      <c r="B106" s="61" t="s">
        <v>95</v>
      </c>
    </row>
    <row r="107" spans="2:44" hidden="1" x14ac:dyDescent="0.2">
      <c r="C107" s="1" t="s">
        <v>96</v>
      </c>
      <c r="D107" s="1" t="s">
        <v>97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O107" s="16">
        <f>SUM(I107:AN107)</f>
        <v>0</v>
      </c>
      <c r="AP107" s="16">
        <f>SUM(I107:AM107)*E107</f>
        <v>0</v>
      </c>
    </row>
    <row r="108" spans="2:44" hidden="1" x14ac:dyDescent="0.2"/>
    <row r="109" spans="2:44" hidden="1" x14ac:dyDescent="0.2">
      <c r="B109" s="61" t="s">
        <v>95</v>
      </c>
    </row>
    <row r="110" spans="2:44" hidden="1" x14ac:dyDescent="0.2">
      <c r="C110" s="1" t="s">
        <v>96</v>
      </c>
      <c r="D110" s="1" t="s">
        <v>97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O110" s="16">
        <f>SUM(I110:AN110)</f>
        <v>0</v>
      </c>
      <c r="AP110" s="16">
        <f>SUM(I110:AM110)*E110</f>
        <v>0</v>
      </c>
    </row>
    <row r="112" spans="2:44" x14ac:dyDescent="0.2">
      <c r="AK112" s="165" t="s">
        <v>79</v>
      </c>
      <c r="AL112" s="166"/>
      <c r="AM112" s="166"/>
      <c r="AN112" s="166"/>
      <c r="AO112" s="166"/>
      <c r="AP112" s="167"/>
    </row>
    <row r="113" spans="9:44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K113" s="68"/>
      <c r="AL113" s="69"/>
      <c r="AM113" s="69"/>
      <c r="AN113" s="69"/>
      <c r="AO113" s="78" t="s">
        <v>2</v>
      </c>
      <c r="AP113" s="79" t="s">
        <v>102</v>
      </c>
    </row>
    <row r="114" spans="9:44" x14ac:dyDescent="0.2">
      <c r="AK114" s="80" t="s">
        <v>60</v>
      </c>
      <c r="AL114" s="27"/>
      <c r="AM114" s="27"/>
      <c r="AN114" s="27"/>
      <c r="AO114" s="64">
        <f>AO17</f>
        <v>620000</v>
      </c>
      <c r="AP114" s="71">
        <f>AP17</f>
        <v>1488620</v>
      </c>
    </row>
    <row r="115" spans="9:44" x14ac:dyDescent="0.2">
      <c r="AK115" s="70" t="s">
        <v>62</v>
      </c>
      <c r="AL115" s="27"/>
      <c r="AM115" s="27"/>
      <c r="AN115" s="27"/>
      <c r="AO115" s="64">
        <f>AO34</f>
        <v>775000</v>
      </c>
      <c r="AP115" s="71">
        <f>AP34</f>
        <v>2226962.5</v>
      </c>
    </row>
    <row r="116" spans="9:44" x14ac:dyDescent="0.2">
      <c r="I116" s="1" t="s">
        <v>67</v>
      </c>
      <c r="AK116" s="70" t="s">
        <v>67</v>
      </c>
      <c r="AL116" s="27"/>
      <c r="AM116" s="27"/>
      <c r="AN116" s="27"/>
      <c r="AO116" s="72">
        <f>AO48</f>
        <v>15000</v>
      </c>
      <c r="AP116" s="73">
        <f>AP48</f>
        <v>49000</v>
      </c>
    </row>
    <row r="117" spans="9:44" x14ac:dyDescent="0.2">
      <c r="AK117" s="70"/>
      <c r="AL117" s="27"/>
      <c r="AM117" s="27"/>
      <c r="AN117" s="27"/>
      <c r="AO117" s="27"/>
      <c r="AP117" s="74"/>
    </row>
    <row r="118" spans="9:44" x14ac:dyDescent="0.2">
      <c r="AK118" s="70" t="s">
        <v>105</v>
      </c>
      <c r="AL118" s="27"/>
      <c r="AM118" s="27"/>
      <c r="AN118" s="27"/>
      <c r="AO118" s="64">
        <f>AO68</f>
        <v>1381050</v>
      </c>
      <c r="AP118" s="71">
        <f>AP68</f>
        <v>138105</v>
      </c>
    </row>
    <row r="119" spans="9:44" x14ac:dyDescent="0.2">
      <c r="AK119" s="70" t="s">
        <v>73</v>
      </c>
      <c r="AL119" s="27"/>
      <c r="AM119" s="27"/>
      <c r="AN119" s="27"/>
      <c r="AO119" s="72">
        <f>SUM(AO70:AO76)</f>
        <v>0</v>
      </c>
      <c r="AP119" s="73">
        <f>SUM(AP70:AP76)</f>
        <v>0</v>
      </c>
    </row>
    <row r="120" spans="9:44" x14ac:dyDescent="0.2">
      <c r="AK120" s="70"/>
      <c r="AL120" s="27"/>
      <c r="AM120" s="27"/>
      <c r="AN120" s="27"/>
      <c r="AO120" s="27"/>
      <c r="AP120" s="74"/>
    </row>
    <row r="121" spans="9:44" x14ac:dyDescent="0.2">
      <c r="AK121" s="70" t="s">
        <v>106</v>
      </c>
      <c r="AL121" s="27"/>
      <c r="AM121" s="27"/>
      <c r="AN121" s="27"/>
      <c r="AO121" s="72">
        <f>SUM(AO82:AO110)-AO98</f>
        <v>0</v>
      </c>
      <c r="AP121" s="75">
        <f>SUM(AP82:AP110)-AP98</f>
        <v>0</v>
      </c>
    </row>
    <row r="122" spans="9:44" x14ac:dyDescent="0.2">
      <c r="AK122" s="70" t="s">
        <v>116</v>
      </c>
      <c r="AL122" s="27"/>
      <c r="AM122" s="27"/>
      <c r="AN122" s="27"/>
      <c r="AO122" s="64">
        <f>AO80+AO48</f>
        <v>1396050</v>
      </c>
      <c r="AP122" s="71">
        <f>AP80+AP48</f>
        <v>3902687.5</v>
      </c>
    </row>
    <row r="123" spans="9:44" x14ac:dyDescent="0.2">
      <c r="AK123" s="70" t="s">
        <v>118</v>
      </c>
      <c r="AL123" s="27"/>
      <c r="AM123" s="27"/>
      <c r="AN123" s="27"/>
      <c r="AO123" s="64">
        <f>+(MAX((SUM(AO80:AO110)-AO98),SUM(AO68:AO76)+SUM(AQ68:AQ76),SUM(AO34:AO42,AO17)))</f>
        <v>1400000</v>
      </c>
      <c r="AP123" s="71">
        <f>AO123*G80</f>
        <v>56000</v>
      </c>
      <c r="AR123" s="16"/>
    </row>
    <row r="124" spans="9:44" x14ac:dyDescent="0.2">
      <c r="AK124" s="70" t="s">
        <v>117</v>
      </c>
      <c r="AL124" s="27"/>
      <c r="AM124" s="27"/>
      <c r="AN124" s="27"/>
      <c r="AO124" s="64"/>
      <c r="AP124" s="71">
        <f>AP122+AP123</f>
        <v>3958687.5</v>
      </c>
      <c r="AR124" s="16"/>
    </row>
    <row r="125" spans="9:44" x14ac:dyDescent="0.2">
      <c r="AK125" s="70"/>
      <c r="AL125" s="27"/>
      <c r="AM125" s="27"/>
      <c r="AN125" s="27"/>
      <c r="AO125" s="27"/>
      <c r="AP125" s="74"/>
    </row>
    <row r="126" spans="9:44" x14ac:dyDescent="0.2">
      <c r="AK126" s="70"/>
      <c r="AL126" s="27" t="s">
        <v>77</v>
      </c>
      <c r="AM126" s="27"/>
      <c r="AN126" s="27"/>
      <c r="AO126" s="64">
        <f>AQ68</f>
        <v>13950</v>
      </c>
      <c r="AP126" s="74"/>
    </row>
    <row r="127" spans="9:44" x14ac:dyDescent="0.2">
      <c r="AK127" s="70"/>
      <c r="AL127" s="27" t="s">
        <v>78</v>
      </c>
      <c r="AM127" s="27"/>
      <c r="AN127" s="27"/>
      <c r="AO127" s="64">
        <v>0</v>
      </c>
      <c r="AP127" s="74"/>
    </row>
    <row r="128" spans="9:44" x14ac:dyDescent="0.2">
      <c r="AK128" s="76"/>
      <c r="AL128" s="97" t="s">
        <v>12</v>
      </c>
      <c r="AM128" s="97"/>
      <c r="AN128" s="97"/>
      <c r="AO128" s="98">
        <f>SUM(AO114:AO116)-SUM(AO121:AO122)-AO127-AO126</f>
        <v>0</v>
      </c>
      <c r="AP128" s="99"/>
    </row>
    <row r="129" spans="3:42" x14ac:dyDescent="0.2">
      <c r="AK129" s="27"/>
      <c r="AL129" s="27"/>
      <c r="AM129" s="27"/>
      <c r="AN129" s="27"/>
      <c r="AO129" s="27"/>
      <c r="AP129" s="27"/>
    </row>
    <row r="130" spans="3:42" ht="12" thickBot="1" x14ac:dyDescent="0.25">
      <c r="AK130" s="27"/>
      <c r="AL130" s="27"/>
      <c r="AM130" s="27"/>
      <c r="AN130" s="27"/>
      <c r="AO130" s="27"/>
      <c r="AP130" s="27"/>
    </row>
    <row r="131" spans="3:42" x14ac:dyDescent="0.2">
      <c r="C131" s="115" t="s">
        <v>100</v>
      </c>
      <c r="D131" s="116" t="s">
        <v>133</v>
      </c>
      <c r="E131" s="116" t="s">
        <v>140</v>
      </c>
      <c r="F131" s="116"/>
      <c r="G131" s="116"/>
      <c r="H131" s="116"/>
      <c r="I131" s="117"/>
      <c r="J131" s="117"/>
      <c r="K131" s="117"/>
      <c r="L131" s="117"/>
      <c r="M131" s="117">
        <v>0</v>
      </c>
      <c r="N131" s="117">
        <v>0</v>
      </c>
      <c r="O131" s="117">
        <v>0</v>
      </c>
      <c r="P131" s="117">
        <v>0</v>
      </c>
      <c r="Q131" s="117">
        <v>0</v>
      </c>
      <c r="R131" s="117">
        <v>0</v>
      </c>
      <c r="S131" s="117">
        <v>0</v>
      </c>
      <c r="T131" s="117">
        <v>0</v>
      </c>
      <c r="U131" s="117">
        <v>5000</v>
      </c>
      <c r="V131" s="117">
        <v>0</v>
      </c>
      <c r="W131" s="117">
        <v>0</v>
      </c>
      <c r="X131" s="117">
        <v>0</v>
      </c>
      <c r="Y131" s="117">
        <v>0</v>
      </c>
      <c r="Z131" s="117">
        <v>0</v>
      </c>
      <c r="AA131" s="117">
        <v>0</v>
      </c>
      <c r="AB131" s="117">
        <v>0</v>
      </c>
      <c r="AC131" s="117">
        <v>0</v>
      </c>
      <c r="AD131" s="117">
        <v>0</v>
      </c>
      <c r="AE131" s="117">
        <v>0</v>
      </c>
      <c r="AF131" s="117">
        <v>0</v>
      </c>
      <c r="AG131" s="117">
        <v>0</v>
      </c>
      <c r="AH131" s="117">
        <v>0</v>
      </c>
      <c r="AI131" s="117">
        <v>0</v>
      </c>
      <c r="AJ131" s="117">
        <v>0</v>
      </c>
      <c r="AK131" s="117">
        <v>0</v>
      </c>
      <c r="AL131" s="117">
        <v>0</v>
      </c>
      <c r="AM131" s="58">
        <v>0</v>
      </c>
      <c r="AO131" s="16">
        <f t="shared" ref="AO131:AO136" si="51">SUM(I131:AM131)</f>
        <v>5000</v>
      </c>
    </row>
    <row r="132" spans="3:42" x14ac:dyDescent="0.2">
      <c r="C132" s="118"/>
      <c r="D132" s="27" t="s">
        <v>134</v>
      </c>
      <c r="E132" s="27" t="s">
        <v>141</v>
      </c>
      <c r="F132" s="27"/>
      <c r="G132" s="27"/>
      <c r="H132" s="27"/>
      <c r="I132" s="72"/>
      <c r="J132" s="72"/>
      <c r="K132" s="72"/>
      <c r="L132" s="72"/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/>
      <c r="V132" s="72"/>
      <c r="W132" s="72"/>
      <c r="X132" s="72"/>
      <c r="Y132" s="72"/>
      <c r="Z132" s="72"/>
      <c r="AA132" s="72"/>
      <c r="AB132" s="72"/>
      <c r="AC132" s="72"/>
      <c r="AD132" s="72">
        <f t="shared" ref="AD132:AL132" si="52">AD43</f>
        <v>0</v>
      </c>
      <c r="AE132" s="72">
        <f t="shared" si="52"/>
        <v>0</v>
      </c>
      <c r="AF132" s="72">
        <f t="shared" si="52"/>
        <v>0</v>
      </c>
      <c r="AG132" s="72">
        <f t="shared" si="52"/>
        <v>0</v>
      </c>
      <c r="AH132" s="72">
        <f t="shared" si="52"/>
        <v>0</v>
      </c>
      <c r="AI132" s="72">
        <f t="shared" si="52"/>
        <v>0</v>
      </c>
      <c r="AJ132" s="72">
        <f t="shared" si="52"/>
        <v>0</v>
      </c>
      <c r="AK132" s="72">
        <f t="shared" si="52"/>
        <v>0</v>
      </c>
      <c r="AL132" s="72">
        <f t="shared" si="52"/>
        <v>0</v>
      </c>
      <c r="AM132" s="58">
        <v>0</v>
      </c>
      <c r="AO132" s="16">
        <f t="shared" si="51"/>
        <v>0</v>
      </c>
    </row>
    <row r="133" spans="3:42" x14ac:dyDescent="0.2">
      <c r="C133" s="118"/>
      <c r="D133" s="27" t="s">
        <v>135</v>
      </c>
      <c r="E133" s="27" t="s">
        <v>139</v>
      </c>
      <c r="F133" s="27"/>
      <c r="G133" s="27"/>
      <c r="H133" s="27"/>
      <c r="I133" s="72">
        <v>0</v>
      </c>
      <c r="J133" s="72">
        <v>0</v>
      </c>
      <c r="K133" s="72">
        <v>0</v>
      </c>
      <c r="L133" s="72">
        <v>0</v>
      </c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58">
        <v>0</v>
      </c>
      <c r="AO133" s="16">
        <f t="shared" si="51"/>
        <v>0</v>
      </c>
    </row>
    <row r="134" spans="3:42" x14ac:dyDescent="0.2">
      <c r="C134" s="118"/>
      <c r="D134" s="27" t="s">
        <v>136</v>
      </c>
      <c r="E134" s="27" t="s">
        <v>140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58">
        <v>10000</v>
      </c>
      <c r="AO134" s="16">
        <f>SUM(I134:AN134)</f>
        <v>10000</v>
      </c>
    </row>
    <row r="135" spans="3:42" x14ac:dyDescent="0.2">
      <c r="C135" s="118"/>
      <c r="D135" s="27"/>
      <c r="E135" s="27"/>
      <c r="F135" s="27"/>
      <c r="G135" s="27"/>
      <c r="H135" s="27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123"/>
      <c r="AM135" s="58"/>
      <c r="AO135" s="126">
        <f t="shared" si="51"/>
        <v>0</v>
      </c>
    </row>
    <row r="136" spans="3:42" ht="12" thickBot="1" x14ac:dyDescent="0.25">
      <c r="C136" s="119"/>
      <c r="D136" s="120"/>
      <c r="E136" s="120"/>
      <c r="F136" s="120"/>
      <c r="G136" s="120"/>
      <c r="H136" s="120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4"/>
      <c r="AM136" s="58"/>
      <c r="AO136" s="126">
        <f t="shared" si="51"/>
        <v>0</v>
      </c>
    </row>
    <row r="137" spans="3:42" x14ac:dyDescent="0.2">
      <c r="D137" s="5" t="s">
        <v>144</v>
      </c>
      <c r="I137" s="58">
        <f t="shared" ref="I137:AL137" si="53">SUM(I131:I136)</f>
        <v>0</v>
      </c>
      <c r="J137" s="58">
        <f t="shared" si="53"/>
        <v>0</v>
      </c>
      <c r="K137" s="58">
        <f t="shared" si="53"/>
        <v>0</v>
      </c>
      <c r="L137" s="58">
        <f t="shared" si="53"/>
        <v>0</v>
      </c>
      <c r="M137" s="58">
        <f t="shared" si="53"/>
        <v>0</v>
      </c>
      <c r="N137" s="58">
        <f t="shared" si="53"/>
        <v>0</v>
      </c>
      <c r="O137" s="58">
        <f t="shared" si="53"/>
        <v>0</v>
      </c>
      <c r="P137" s="58">
        <f t="shared" si="53"/>
        <v>0</v>
      </c>
      <c r="Q137" s="58">
        <f t="shared" si="53"/>
        <v>0</v>
      </c>
      <c r="R137" s="58">
        <f t="shared" si="53"/>
        <v>0</v>
      </c>
      <c r="S137" s="58">
        <f t="shared" si="53"/>
        <v>0</v>
      </c>
      <c r="T137" s="58">
        <f t="shared" si="53"/>
        <v>0</v>
      </c>
      <c r="U137" s="58">
        <f t="shared" si="53"/>
        <v>5000</v>
      </c>
      <c r="V137" s="58">
        <f t="shared" si="53"/>
        <v>0</v>
      </c>
      <c r="W137" s="58">
        <f t="shared" si="53"/>
        <v>0</v>
      </c>
      <c r="X137" s="58">
        <f t="shared" si="53"/>
        <v>0</v>
      </c>
      <c r="Y137" s="58">
        <f t="shared" si="53"/>
        <v>0</v>
      </c>
      <c r="Z137" s="58">
        <f t="shared" si="53"/>
        <v>0</v>
      </c>
      <c r="AA137" s="58">
        <f t="shared" si="53"/>
        <v>0</v>
      </c>
      <c r="AB137" s="58">
        <f t="shared" si="53"/>
        <v>0</v>
      </c>
      <c r="AC137" s="58">
        <f t="shared" si="53"/>
        <v>0</v>
      </c>
      <c r="AD137" s="58">
        <f t="shared" si="53"/>
        <v>0</v>
      </c>
      <c r="AE137" s="58">
        <f t="shared" si="53"/>
        <v>0</v>
      </c>
      <c r="AF137" s="58">
        <f t="shared" si="53"/>
        <v>0</v>
      </c>
      <c r="AG137" s="58">
        <f t="shared" si="53"/>
        <v>0</v>
      </c>
      <c r="AH137" s="58">
        <f t="shared" si="53"/>
        <v>0</v>
      </c>
      <c r="AI137" s="58">
        <f t="shared" si="53"/>
        <v>0</v>
      </c>
      <c r="AJ137" s="58">
        <f t="shared" si="53"/>
        <v>0</v>
      </c>
      <c r="AK137" s="58">
        <f t="shared" si="53"/>
        <v>0</v>
      </c>
      <c r="AL137" s="58">
        <f t="shared" si="53"/>
        <v>0</v>
      </c>
      <c r="AM137" s="11"/>
      <c r="AO137" s="125">
        <v>15000</v>
      </c>
    </row>
    <row r="138" spans="3:42" ht="12" thickBot="1" x14ac:dyDescent="0.25"/>
    <row r="139" spans="3:42" x14ac:dyDescent="0.2">
      <c r="C139" s="115" t="s">
        <v>142</v>
      </c>
      <c r="D139" s="116" t="s">
        <v>133</v>
      </c>
      <c r="E139" s="116" t="s">
        <v>140</v>
      </c>
      <c r="F139" s="116"/>
      <c r="G139" s="116" t="s">
        <v>147</v>
      </c>
      <c r="H139" s="116"/>
      <c r="I139" s="117"/>
      <c r="J139" s="117"/>
      <c r="K139" s="117"/>
      <c r="L139" s="117"/>
      <c r="M139" s="127">
        <v>0</v>
      </c>
      <c r="N139" s="117">
        <v>0</v>
      </c>
      <c r="O139" s="127">
        <v>0</v>
      </c>
      <c r="P139" s="127">
        <v>0</v>
      </c>
      <c r="Q139" s="127">
        <v>0</v>
      </c>
      <c r="R139" s="127">
        <v>0</v>
      </c>
      <c r="S139" s="127">
        <v>0</v>
      </c>
      <c r="T139" s="127">
        <v>0</v>
      </c>
      <c r="U139" s="127">
        <v>3.3</v>
      </c>
      <c r="V139" s="127">
        <v>0</v>
      </c>
      <c r="W139" s="117">
        <v>0</v>
      </c>
      <c r="X139" s="117">
        <v>0</v>
      </c>
      <c r="Y139" s="117">
        <v>0</v>
      </c>
      <c r="Z139" s="117">
        <v>0</v>
      </c>
      <c r="AA139" s="117">
        <v>0</v>
      </c>
      <c r="AB139" s="117">
        <v>0</v>
      </c>
      <c r="AC139" s="11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2">
        <v>0</v>
      </c>
      <c r="AM139" s="58"/>
      <c r="AO139" s="16"/>
    </row>
    <row r="140" spans="3:42" x14ac:dyDescent="0.2">
      <c r="C140" s="118"/>
      <c r="D140" s="27" t="s">
        <v>134</v>
      </c>
      <c r="E140" s="27" t="s">
        <v>141</v>
      </c>
      <c r="F140" s="27"/>
      <c r="G140" s="27" t="s">
        <v>148</v>
      </c>
      <c r="H140" s="27"/>
      <c r="I140" s="72"/>
      <c r="J140" s="72"/>
      <c r="K140" s="72"/>
      <c r="L140" s="72"/>
      <c r="M140" s="72">
        <v>0</v>
      </c>
      <c r="N140" s="128">
        <v>0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123"/>
      <c r="AM140" s="58"/>
      <c r="AO140" s="16"/>
    </row>
    <row r="141" spans="3:42" x14ac:dyDescent="0.2">
      <c r="C141" s="118"/>
      <c r="D141" s="27" t="s">
        <v>135</v>
      </c>
      <c r="E141" s="27" t="s">
        <v>139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72">
        <v>0</v>
      </c>
      <c r="O141" s="128">
        <v>0</v>
      </c>
      <c r="P141" s="128">
        <v>0</v>
      </c>
      <c r="Q141" s="128">
        <v>0</v>
      </c>
      <c r="R141" s="128">
        <v>0</v>
      </c>
      <c r="S141" s="72">
        <v>0</v>
      </c>
      <c r="T141" s="128">
        <v>0</v>
      </c>
      <c r="U141" s="72"/>
      <c r="V141" s="128">
        <v>0</v>
      </c>
      <c r="W141" s="128"/>
      <c r="X141" s="128"/>
      <c r="Y141" s="128"/>
      <c r="Z141" s="128"/>
      <c r="AA141" s="128"/>
      <c r="AB141" s="128">
        <v>0</v>
      </c>
      <c r="AC141" s="128">
        <v>0</v>
      </c>
      <c r="AD141" s="128">
        <v>0</v>
      </c>
      <c r="AE141" s="128">
        <v>0</v>
      </c>
      <c r="AF141" s="128">
        <v>0</v>
      </c>
      <c r="AG141" s="128">
        <v>0</v>
      </c>
      <c r="AH141" s="128">
        <v>0</v>
      </c>
      <c r="AI141" s="128">
        <v>0</v>
      </c>
      <c r="AJ141" s="128">
        <v>0</v>
      </c>
      <c r="AK141" s="128">
        <v>0</v>
      </c>
      <c r="AL141" s="128">
        <v>0</v>
      </c>
      <c r="AM141" s="58"/>
      <c r="AO141" s="16"/>
    </row>
    <row r="142" spans="3:42" x14ac:dyDescent="0.2">
      <c r="C142" s="118"/>
      <c r="D142" s="27" t="s">
        <v>136</v>
      </c>
      <c r="E142" s="27" t="s">
        <v>140</v>
      </c>
      <c r="F142" s="27"/>
      <c r="G142" s="27" t="s">
        <v>147</v>
      </c>
      <c r="H142" s="27"/>
      <c r="I142" s="72"/>
      <c r="J142" s="72"/>
      <c r="K142" s="72"/>
      <c r="L142" s="72"/>
      <c r="M142" s="72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133">
        <v>3.25</v>
      </c>
      <c r="AO142" s="16"/>
    </row>
    <row r="143" spans="3:42" x14ac:dyDescent="0.2">
      <c r="C143" s="118"/>
      <c r="D143" s="27"/>
      <c r="E143" s="27"/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123"/>
      <c r="AM143" s="58"/>
      <c r="AO143" s="126"/>
    </row>
    <row r="144" spans="3:42" ht="12" thickBot="1" x14ac:dyDescent="0.25">
      <c r="C144" s="119"/>
      <c r="D144" s="120"/>
      <c r="E144" s="120"/>
      <c r="F144" s="120"/>
      <c r="G144" s="120"/>
      <c r="H144" s="120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4"/>
      <c r="AM144" s="58"/>
      <c r="AO144" s="126"/>
    </row>
    <row r="145" spans="3:41" x14ac:dyDescent="0.2">
      <c r="D145" s="5"/>
      <c r="I145" s="58"/>
      <c r="J145" s="58"/>
      <c r="K145" s="58"/>
      <c r="L145" s="58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58"/>
      <c r="AF145" s="58"/>
      <c r="AG145" s="58"/>
      <c r="AH145" s="58"/>
      <c r="AI145" s="58"/>
      <c r="AJ145" s="58"/>
      <c r="AK145" s="58"/>
      <c r="AL145" s="58"/>
      <c r="AM145" s="11"/>
      <c r="AO145" s="130"/>
    </row>
    <row r="146" spans="3:41" ht="12" thickBot="1" x14ac:dyDescent="0.25"/>
    <row r="147" spans="3:41" x14ac:dyDescent="0.2">
      <c r="C147" s="115" t="s">
        <v>143</v>
      </c>
      <c r="D147" s="116" t="s">
        <v>133</v>
      </c>
      <c r="E147" s="116" t="s">
        <v>140</v>
      </c>
      <c r="F147" s="116"/>
      <c r="G147" s="116"/>
      <c r="H147" s="116"/>
      <c r="I147" s="117"/>
      <c r="J147" s="117"/>
      <c r="K147" s="117"/>
      <c r="L147" s="117"/>
      <c r="M147" s="117">
        <f t="shared" ref="M147:AL147" si="54">M131*M139</f>
        <v>0</v>
      </c>
      <c r="N147" s="117">
        <f t="shared" si="54"/>
        <v>0</v>
      </c>
      <c r="O147" s="117">
        <f t="shared" si="54"/>
        <v>0</v>
      </c>
      <c r="P147" s="117">
        <f t="shared" si="54"/>
        <v>0</v>
      </c>
      <c r="Q147" s="117">
        <f t="shared" si="54"/>
        <v>0</v>
      </c>
      <c r="R147" s="117">
        <f t="shared" si="54"/>
        <v>0</v>
      </c>
      <c r="S147" s="117">
        <f t="shared" si="54"/>
        <v>0</v>
      </c>
      <c r="T147" s="117">
        <f t="shared" si="54"/>
        <v>0</v>
      </c>
      <c r="U147" s="117">
        <f t="shared" si="54"/>
        <v>16500</v>
      </c>
      <c r="V147" s="117">
        <f t="shared" si="54"/>
        <v>0</v>
      </c>
      <c r="W147" s="117">
        <f t="shared" si="54"/>
        <v>0</v>
      </c>
      <c r="X147" s="117">
        <f t="shared" si="54"/>
        <v>0</v>
      </c>
      <c r="Y147" s="117">
        <f t="shared" si="54"/>
        <v>0</v>
      </c>
      <c r="Z147" s="117">
        <f t="shared" si="54"/>
        <v>0</v>
      </c>
      <c r="AA147" s="117">
        <f t="shared" si="54"/>
        <v>0</v>
      </c>
      <c r="AB147" s="117">
        <f t="shared" si="54"/>
        <v>0</v>
      </c>
      <c r="AC147" s="117">
        <f t="shared" si="54"/>
        <v>0</v>
      </c>
      <c r="AD147" s="117">
        <f t="shared" si="54"/>
        <v>0</v>
      </c>
      <c r="AE147" s="117">
        <f t="shared" si="54"/>
        <v>0</v>
      </c>
      <c r="AF147" s="117">
        <f t="shared" si="54"/>
        <v>0</v>
      </c>
      <c r="AG147" s="117">
        <f t="shared" si="54"/>
        <v>0</v>
      </c>
      <c r="AH147" s="117">
        <f t="shared" si="54"/>
        <v>0</v>
      </c>
      <c r="AI147" s="117">
        <f t="shared" si="54"/>
        <v>0</v>
      </c>
      <c r="AJ147" s="117">
        <f t="shared" si="54"/>
        <v>0</v>
      </c>
      <c r="AK147" s="117">
        <f t="shared" si="54"/>
        <v>0</v>
      </c>
      <c r="AL147" s="117">
        <f t="shared" si="54"/>
        <v>0</v>
      </c>
      <c r="AM147" s="117">
        <f>AM131*AM139</f>
        <v>0</v>
      </c>
      <c r="AO147" s="16">
        <f t="shared" ref="AO147:AO152" si="55">SUM(I147:AM147)</f>
        <v>16500</v>
      </c>
    </row>
    <row r="148" spans="3:41" x14ac:dyDescent="0.2">
      <c r="C148" s="118"/>
      <c r="D148" s="27" t="s">
        <v>134</v>
      </c>
      <c r="E148" s="27" t="s">
        <v>141</v>
      </c>
      <c r="F148" s="27"/>
      <c r="G148" s="27"/>
      <c r="H148" s="27"/>
      <c r="I148" s="72"/>
      <c r="J148" s="72"/>
      <c r="K148" s="72"/>
      <c r="L148" s="72"/>
      <c r="M148" s="72">
        <f t="shared" ref="M148:AL148" si="56">M132*M140</f>
        <v>0</v>
      </c>
      <c r="N148" s="72">
        <f t="shared" si="56"/>
        <v>0</v>
      </c>
      <c r="O148" s="72">
        <f t="shared" si="56"/>
        <v>0</v>
      </c>
      <c r="P148" s="72">
        <f t="shared" si="56"/>
        <v>0</v>
      </c>
      <c r="Q148" s="72">
        <f t="shared" si="56"/>
        <v>0</v>
      </c>
      <c r="R148" s="72">
        <f t="shared" si="56"/>
        <v>0</v>
      </c>
      <c r="S148" s="72">
        <f t="shared" si="56"/>
        <v>0</v>
      </c>
      <c r="T148" s="72">
        <f t="shared" si="56"/>
        <v>0</v>
      </c>
      <c r="U148" s="72">
        <f t="shared" si="56"/>
        <v>0</v>
      </c>
      <c r="V148" s="72">
        <f t="shared" si="56"/>
        <v>0</v>
      </c>
      <c r="W148" s="72">
        <f t="shared" si="56"/>
        <v>0</v>
      </c>
      <c r="X148" s="72">
        <f t="shared" si="56"/>
        <v>0</v>
      </c>
      <c r="Y148" s="72">
        <f t="shared" si="56"/>
        <v>0</v>
      </c>
      <c r="Z148" s="72">
        <f t="shared" si="56"/>
        <v>0</v>
      </c>
      <c r="AA148" s="72">
        <f t="shared" si="56"/>
        <v>0</v>
      </c>
      <c r="AB148" s="72">
        <f t="shared" si="56"/>
        <v>0</v>
      </c>
      <c r="AC148" s="72">
        <f t="shared" si="56"/>
        <v>0</v>
      </c>
      <c r="AD148" s="72">
        <f t="shared" si="56"/>
        <v>0</v>
      </c>
      <c r="AE148" s="72">
        <f t="shared" si="56"/>
        <v>0</v>
      </c>
      <c r="AF148" s="72">
        <f t="shared" si="56"/>
        <v>0</v>
      </c>
      <c r="AG148" s="72">
        <f t="shared" si="56"/>
        <v>0</v>
      </c>
      <c r="AH148" s="72">
        <f t="shared" si="56"/>
        <v>0</v>
      </c>
      <c r="AI148" s="72">
        <f t="shared" si="56"/>
        <v>0</v>
      </c>
      <c r="AJ148" s="72">
        <f t="shared" si="56"/>
        <v>0</v>
      </c>
      <c r="AK148" s="72">
        <f t="shared" si="56"/>
        <v>0</v>
      </c>
      <c r="AL148" s="72">
        <f t="shared" si="56"/>
        <v>0</v>
      </c>
      <c r="AM148" s="72">
        <f>AM132*AM140</f>
        <v>0</v>
      </c>
      <c r="AO148" s="16">
        <f t="shared" si="55"/>
        <v>0</v>
      </c>
    </row>
    <row r="149" spans="3:41" x14ac:dyDescent="0.2">
      <c r="C149" s="118"/>
      <c r="D149" s="27" t="s">
        <v>135</v>
      </c>
      <c r="E149" s="27" t="s">
        <v>139</v>
      </c>
      <c r="F149" s="27"/>
      <c r="G149" s="27"/>
      <c r="H149" s="27"/>
      <c r="I149" s="72"/>
      <c r="J149" s="72"/>
      <c r="K149" s="72"/>
      <c r="L149" s="72"/>
      <c r="M149" s="72">
        <f t="shared" ref="M149:AL149" si="57">M133*M141</f>
        <v>0</v>
      </c>
      <c r="N149" s="72">
        <f t="shared" si="57"/>
        <v>0</v>
      </c>
      <c r="O149" s="72">
        <f t="shared" si="57"/>
        <v>0</v>
      </c>
      <c r="P149" s="72">
        <f t="shared" si="57"/>
        <v>0</v>
      </c>
      <c r="Q149" s="72">
        <f t="shared" si="57"/>
        <v>0</v>
      </c>
      <c r="R149" s="72">
        <f t="shared" si="57"/>
        <v>0</v>
      </c>
      <c r="S149" s="72">
        <f t="shared" si="57"/>
        <v>0</v>
      </c>
      <c r="T149" s="72">
        <f t="shared" si="57"/>
        <v>0</v>
      </c>
      <c r="U149" s="72">
        <f t="shared" si="57"/>
        <v>0</v>
      </c>
      <c r="V149" s="72">
        <f t="shared" si="57"/>
        <v>0</v>
      </c>
      <c r="W149" s="72">
        <f t="shared" si="57"/>
        <v>0</v>
      </c>
      <c r="X149" s="72">
        <f t="shared" si="57"/>
        <v>0</v>
      </c>
      <c r="Y149" s="72">
        <f t="shared" si="57"/>
        <v>0</v>
      </c>
      <c r="Z149" s="72">
        <f t="shared" si="57"/>
        <v>0</v>
      </c>
      <c r="AA149" s="72">
        <f t="shared" si="57"/>
        <v>0</v>
      </c>
      <c r="AB149" s="72">
        <f t="shared" si="57"/>
        <v>0</v>
      </c>
      <c r="AC149" s="72">
        <f t="shared" si="57"/>
        <v>0</v>
      </c>
      <c r="AD149" s="72">
        <f t="shared" si="57"/>
        <v>0</v>
      </c>
      <c r="AE149" s="72">
        <f t="shared" si="57"/>
        <v>0</v>
      </c>
      <c r="AF149" s="72">
        <f t="shared" si="57"/>
        <v>0</v>
      </c>
      <c r="AG149" s="72">
        <f t="shared" si="57"/>
        <v>0</v>
      </c>
      <c r="AH149" s="72">
        <f t="shared" si="57"/>
        <v>0</v>
      </c>
      <c r="AI149" s="72">
        <f t="shared" si="57"/>
        <v>0</v>
      </c>
      <c r="AJ149" s="72">
        <f t="shared" si="57"/>
        <v>0</v>
      </c>
      <c r="AK149" s="72">
        <f t="shared" si="57"/>
        <v>0</v>
      </c>
      <c r="AL149" s="72">
        <f t="shared" si="57"/>
        <v>0</v>
      </c>
      <c r="AM149" s="72">
        <f>AM133*AM141</f>
        <v>0</v>
      </c>
      <c r="AO149" s="16">
        <f t="shared" si="55"/>
        <v>0</v>
      </c>
    </row>
    <row r="150" spans="3:41" x14ac:dyDescent="0.2">
      <c r="C150" s="118"/>
      <c r="D150" s="27" t="s">
        <v>136</v>
      </c>
      <c r="E150" s="27" t="s">
        <v>140</v>
      </c>
      <c r="F150" s="27"/>
      <c r="G150" s="27"/>
      <c r="H150" s="27"/>
      <c r="I150" s="72"/>
      <c r="J150" s="72"/>
      <c r="K150" s="72"/>
      <c r="L150" s="72"/>
      <c r="M150" s="72">
        <f t="shared" ref="M150:AL150" si="58">M134*M142</f>
        <v>0</v>
      </c>
      <c r="N150" s="72">
        <f t="shared" si="58"/>
        <v>0</v>
      </c>
      <c r="O150" s="72">
        <v>0</v>
      </c>
      <c r="P150" s="72">
        <f t="shared" si="58"/>
        <v>0</v>
      </c>
      <c r="Q150" s="72">
        <f t="shared" si="58"/>
        <v>0</v>
      </c>
      <c r="R150" s="72">
        <f t="shared" si="58"/>
        <v>0</v>
      </c>
      <c r="S150" s="72">
        <f t="shared" si="58"/>
        <v>0</v>
      </c>
      <c r="T150" s="72">
        <f t="shared" si="58"/>
        <v>0</v>
      </c>
      <c r="U150" s="72">
        <f t="shared" si="58"/>
        <v>0</v>
      </c>
      <c r="V150" s="72">
        <f t="shared" si="58"/>
        <v>0</v>
      </c>
      <c r="W150" s="72">
        <f t="shared" si="58"/>
        <v>0</v>
      </c>
      <c r="X150" s="72">
        <f t="shared" si="58"/>
        <v>0</v>
      </c>
      <c r="Y150" s="72">
        <f t="shared" si="58"/>
        <v>0</v>
      </c>
      <c r="Z150" s="72">
        <f t="shared" si="58"/>
        <v>0</v>
      </c>
      <c r="AA150" s="72">
        <f t="shared" si="58"/>
        <v>0</v>
      </c>
      <c r="AB150" s="72">
        <f t="shared" si="58"/>
        <v>0</v>
      </c>
      <c r="AC150" s="72">
        <f t="shared" si="58"/>
        <v>0</v>
      </c>
      <c r="AD150" s="72">
        <f t="shared" si="58"/>
        <v>0</v>
      </c>
      <c r="AE150" s="72">
        <f t="shared" si="58"/>
        <v>0</v>
      </c>
      <c r="AF150" s="72">
        <f t="shared" si="58"/>
        <v>0</v>
      </c>
      <c r="AG150" s="72">
        <f t="shared" si="58"/>
        <v>0</v>
      </c>
      <c r="AH150" s="72">
        <f t="shared" si="58"/>
        <v>0</v>
      </c>
      <c r="AI150" s="72">
        <f t="shared" si="58"/>
        <v>0</v>
      </c>
      <c r="AJ150" s="72">
        <f t="shared" si="58"/>
        <v>0</v>
      </c>
      <c r="AK150" s="72">
        <f t="shared" si="58"/>
        <v>0</v>
      </c>
      <c r="AL150" s="72">
        <f t="shared" si="58"/>
        <v>0</v>
      </c>
      <c r="AM150" s="72">
        <f>AM134*AM142</f>
        <v>32500</v>
      </c>
      <c r="AO150" s="16">
        <f t="shared" si="55"/>
        <v>32500</v>
      </c>
    </row>
    <row r="151" spans="3:41" x14ac:dyDescent="0.2">
      <c r="C151" s="118"/>
      <c r="D151" s="27"/>
      <c r="E151" s="27"/>
      <c r="F151" s="27"/>
      <c r="G151" s="27"/>
      <c r="H151" s="27"/>
      <c r="I151" s="72"/>
      <c r="J151" s="72"/>
      <c r="K151" s="72"/>
      <c r="L151" s="72"/>
      <c r="M151" s="72">
        <f t="shared" ref="M151:AL151" si="59">M135*M143</f>
        <v>0</v>
      </c>
      <c r="N151" s="72">
        <f t="shared" si="59"/>
        <v>0</v>
      </c>
      <c r="O151" s="72">
        <f t="shared" si="59"/>
        <v>0</v>
      </c>
      <c r="P151" s="72">
        <f t="shared" si="59"/>
        <v>0</v>
      </c>
      <c r="Q151" s="72">
        <f t="shared" si="59"/>
        <v>0</v>
      </c>
      <c r="R151" s="72">
        <f t="shared" si="59"/>
        <v>0</v>
      </c>
      <c r="S151" s="72">
        <f t="shared" si="59"/>
        <v>0</v>
      </c>
      <c r="T151" s="72">
        <f t="shared" si="59"/>
        <v>0</v>
      </c>
      <c r="U151" s="72">
        <f t="shared" si="59"/>
        <v>0</v>
      </c>
      <c r="V151" s="72">
        <f t="shared" si="59"/>
        <v>0</v>
      </c>
      <c r="W151" s="72">
        <f t="shared" si="59"/>
        <v>0</v>
      </c>
      <c r="X151" s="72">
        <f t="shared" si="59"/>
        <v>0</v>
      </c>
      <c r="Y151" s="72">
        <f t="shared" si="59"/>
        <v>0</v>
      </c>
      <c r="Z151" s="72">
        <f t="shared" si="59"/>
        <v>0</v>
      </c>
      <c r="AA151" s="72">
        <f t="shared" si="59"/>
        <v>0</v>
      </c>
      <c r="AB151" s="72">
        <f t="shared" si="59"/>
        <v>0</v>
      </c>
      <c r="AC151" s="72">
        <f t="shared" si="59"/>
        <v>0</v>
      </c>
      <c r="AD151" s="72">
        <f t="shared" si="59"/>
        <v>0</v>
      </c>
      <c r="AE151" s="72">
        <f t="shared" si="59"/>
        <v>0</v>
      </c>
      <c r="AF151" s="72">
        <f t="shared" si="59"/>
        <v>0</v>
      </c>
      <c r="AG151" s="72">
        <f t="shared" si="59"/>
        <v>0</v>
      </c>
      <c r="AH151" s="72">
        <f t="shared" si="59"/>
        <v>0</v>
      </c>
      <c r="AI151" s="72">
        <f t="shared" si="59"/>
        <v>0</v>
      </c>
      <c r="AJ151" s="72">
        <f t="shared" si="59"/>
        <v>0</v>
      </c>
      <c r="AK151" s="72">
        <f t="shared" si="59"/>
        <v>0</v>
      </c>
      <c r="AL151" s="72">
        <f t="shared" si="59"/>
        <v>0</v>
      </c>
      <c r="AM151" s="72">
        <f>AM135*AM143</f>
        <v>0</v>
      </c>
      <c r="AO151" s="126">
        <f t="shared" si="55"/>
        <v>0</v>
      </c>
    </row>
    <row r="152" spans="3:41" ht="12" thickBot="1" x14ac:dyDescent="0.25">
      <c r="C152" s="119"/>
      <c r="D152" s="120"/>
      <c r="E152" s="120"/>
      <c r="F152" s="120"/>
      <c r="G152" s="120"/>
      <c r="H152" s="120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58"/>
      <c r="AO152" s="126">
        <f t="shared" si="55"/>
        <v>0</v>
      </c>
    </row>
    <row r="153" spans="3:41" x14ac:dyDescent="0.2">
      <c r="D153" s="5" t="s">
        <v>143</v>
      </c>
      <c r="I153" s="58">
        <f t="shared" ref="I153:AM153" si="60">SUM(I147:I152)</f>
        <v>0</v>
      </c>
      <c r="J153" s="58">
        <f t="shared" si="60"/>
        <v>0</v>
      </c>
      <c r="K153" s="58">
        <f t="shared" si="60"/>
        <v>0</v>
      </c>
      <c r="L153" s="58">
        <f t="shared" si="60"/>
        <v>0</v>
      </c>
      <c r="M153" s="58">
        <f t="shared" si="60"/>
        <v>0</v>
      </c>
      <c r="N153" s="58">
        <f t="shared" si="60"/>
        <v>0</v>
      </c>
      <c r="O153" s="58">
        <f t="shared" si="60"/>
        <v>0</v>
      </c>
      <c r="P153" s="58">
        <f t="shared" si="60"/>
        <v>0</v>
      </c>
      <c r="Q153" s="58">
        <f t="shared" si="60"/>
        <v>0</v>
      </c>
      <c r="R153" s="58">
        <f t="shared" si="60"/>
        <v>0</v>
      </c>
      <c r="S153" s="58">
        <f t="shared" si="60"/>
        <v>0</v>
      </c>
      <c r="T153" s="58">
        <f t="shared" si="60"/>
        <v>0</v>
      </c>
      <c r="U153" s="58">
        <f t="shared" si="60"/>
        <v>16500</v>
      </c>
      <c r="V153" s="58">
        <f t="shared" si="60"/>
        <v>0</v>
      </c>
      <c r="W153" s="58">
        <f t="shared" si="60"/>
        <v>0</v>
      </c>
      <c r="X153" s="58">
        <f t="shared" si="60"/>
        <v>0</v>
      </c>
      <c r="Y153" s="58">
        <f t="shared" si="60"/>
        <v>0</v>
      </c>
      <c r="Z153" s="58">
        <f t="shared" si="60"/>
        <v>0</v>
      </c>
      <c r="AA153" s="58">
        <f t="shared" si="60"/>
        <v>0</v>
      </c>
      <c r="AB153" s="58">
        <f t="shared" si="60"/>
        <v>0</v>
      </c>
      <c r="AC153" s="58">
        <f t="shared" si="60"/>
        <v>0</v>
      </c>
      <c r="AD153" s="58">
        <f t="shared" si="60"/>
        <v>0</v>
      </c>
      <c r="AE153" s="58">
        <f t="shared" si="60"/>
        <v>0</v>
      </c>
      <c r="AF153" s="58">
        <f t="shared" si="60"/>
        <v>0</v>
      </c>
      <c r="AG153" s="58">
        <f t="shared" si="60"/>
        <v>0</v>
      </c>
      <c r="AH153" s="58">
        <f t="shared" si="60"/>
        <v>0</v>
      </c>
      <c r="AI153" s="58">
        <f t="shared" si="60"/>
        <v>0</v>
      </c>
      <c r="AJ153" s="58">
        <f t="shared" si="60"/>
        <v>0</v>
      </c>
      <c r="AK153" s="58">
        <f t="shared" si="60"/>
        <v>0</v>
      </c>
      <c r="AL153" s="58">
        <f t="shared" si="60"/>
        <v>0</v>
      </c>
      <c r="AM153" s="11">
        <f t="shared" si="60"/>
        <v>32500</v>
      </c>
      <c r="AO153" s="125">
        <f>SUM(I153:AN153)</f>
        <v>49000</v>
      </c>
    </row>
  </sheetData>
  <mergeCells count="1">
    <mergeCell ref="AK112:AP112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7"/>
  <sheetViews>
    <sheetView topLeftCell="A4" zoomScale="90" workbookViewId="0">
      <pane xSplit="8" ySplit="4" topLeftCell="AI130" activePane="bottomRight" state="frozen"/>
      <selection activeCell="A4" sqref="A4"/>
      <selection pane="topRight" activeCell="I4" sqref="I4"/>
      <selection pane="bottomLeft" activeCell="A8" sqref="A8"/>
      <selection pane="bottomRight" activeCell="AO146" sqref="AO146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160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37104</v>
      </c>
      <c r="J7" s="65">
        <f t="shared" ref="J7:AB7" si="0">I7+1</f>
        <v>37105</v>
      </c>
      <c r="K7" s="65">
        <f t="shared" si="0"/>
        <v>37106</v>
      </c>
      <c r="L7" s="65">
        <f t="shared" si="0"/>
        <v>37107</v>
      </c>
      <c r="M7" s="65">
        <f t="shared" si="0"/>
        <v>37108</v>
      </c>
      <c r="N7" s="65">
        <f t="shared" si="0"/>
        <v>37109</v>
      </c>
      <c r="O7" s="65">
        <f t="shared" si="0"/>
        <v>37110</v>
      </c>
      <c r="P7" s="65">
        <f t="shared" si="0"/>
        <v>37111</v>
      </c>
      <c r="Q7" s="65">
        <f t="shared" si="0"/>
        <v>37112</v>
      </c>
      <c r="R7" s="65">
        <f t="shared" si="0"/>
        <v>37113</v>
      </c>
      <c r="S7" s="65">
        <f t="shared" si="0"/>
        <v>37114</v>
      </c>
      <c r="T7" s="65">
        <f t="shared" si="0"/>
        <v>37115</v>
      </c>
      <c r="U7" s="65">
        <f t="shared" si="0"/>
        <v>37116</v>
      </c>
      <c r="V7" s="65">
        <f t="shared" si="0"/>
        <v>37117</v>
      </c>
      <c r="W7" s="65">
        <f t="shared" si="0"/>
        <v>37118</v>
      </c>
      <c r="X7" s="65">
        <f t="shared" si="0"/>
        <v>37119</v>
      </c>
      <c r="Y7" s="65">
        <f t="shared" si="0"/>
        <v>37120</v>
      </c>
      <c r="Z7" s="65">
        <f t="shared" si="0"/>
        <v>37121</v>
      </c>
      <c r="AA7" s="65">
        <f t="shared" si="0"/>
        <v>37122</v>
      </c>
      <c r="AB7" s="65">
        <f t="shared" si="0"/>
        <v>37123</v>
      </c>
      <c r="AC7" s="65">
        <v>37124</v>
      </c>
      <c r="AD7" s="65">
        <f t="shared" ref="AD7:AM7" si="1">AC7+1</f>
        <v>37125</v>
      </c>
      <c r="AE7" s="65">
        <f t="shared" si="1"/>
        <v>37126</v>
      </c>
      <c r="AF7" s="65">
        <f t="shared" si="1"/>
        <v>37127</v>
      </c>
      <c r="AG7" s="65">
        <f t="shared" si="1"/>
        <v>37128</v>
      </c>
      <c r="AH7" s="65">
        <f t="shared" si="1"/>
        <v>37129</v>
      </c>
      <c r="AI7" s="65">
        <f t="shared" si="1"/>
        <v>37130</v>
      </c>
      <c r="AJ7" s="65">
        <f t="shared" si="1"/>
        <v>37131</v>
      </c>
      <c r="AK7" s="65">
        <f t="shared" si="1"/>
        <v>37132</v>
      </c>
      <c r="AL7" s="65">
        <f t="shared" si="1"/>
        <v>37133</v>
      </c>
      <c r="AM7" s="65">
        <f t="shared" si="1"/>
        <v>37134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12730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12730</v>
      </c>
      <c r="AP10" s="16">
        <f t="shared" ref="AP10:AP16" si="4">SUM(I10:AM10)*E10+SUM(I10:AM10)*F10+SUM(I10:AM10)*G10</f>
        <v>30564.729999999996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858</v>
      </c>
      <c r="J11" s="11">
        <f t="shared" ref="J11:AL11" si="5">I11</f>
        <v>858</v>
      </c>
      <c r="K11" s="11">
        <f t="shared" si="5"/>
        <v>858</v>
      </c>
      <c r="L11" s="11">
        <f t="shared" si="5"/>
        <v>858</v>
      </c>
      <c r="M11" s="11">
        <f t="shared" si="5"/>
        <v>858</v>
      </c>
      <c r="N11" s="11">
        <f t="shared" si="5"/>
        <v>858</v>
      </c>
      <c r="O11" s="11">
        <f t="shared" si="5"/>
        <v>858</v>
      </c>
      <c r="P11" s="11">
        <f t="shared" si="5"/>
        <v>858</v>
      </c>
      <c r="Q11" s="11">
        <f t="shared" si="5"/>
        <v>858</v>
      </c>
      <c r="R11" s="11">
        <f t="shared" si="5"/>
        <v>858</v>
      </c>
      <c r="S11" s="11">
        <f t="shared" si="5"/>
        <v>858</v>
      </c>
      <c r="T11" s="11">
        <f t="shared" si="5"/>
        <v>858</v>
      </c>
      <c r="U11" s="11">
        <f t="shared" si="5"/>
        <v>858</v>
      </c>
      <c r="V11" s="11">
        <f t="shared" si="5"/>
        <v>858</v>
      </c>
      <c r="W11" s="11">
        <f t="shared" si="5"/>
        <v>858</v>
      </c>
      <c r="X11" s="11">
        <f t="shared" si="5"/>
        <v>858</v>
      </c>
      <c r="Y11" s="11">
        <f t="shared" si="5"/>
        <v>858</v>
      </c>
      <c r="Z11" s="11">
        <f t="shared" si="5"/>
        <v>858</v>
      </c>
      <c r="AA11" s="11">
        <f t="shared" si="5"/>
        <v>858</v>
      </c>
      <c r="AB11" s="11">
        <f t="shared" si="5"/>
        <v>858</v>
      </c>
      <c r="AC11" s="11">
        <f t="shared" si="5"/>
        <v>858</v>
      </c>
      <c r="AD11" s="11">
        <f t="shared" si="5"/>
        <v>858</v>
      </c>
      <c r="AE11" s="11">
        <f t="shared" si="5"/>
        <v>858</v>
      </c>
      <c r="AF11" s="11">
        <f t="shared" si="5"/>
        <v>858</v>
      </c>
      <c r="AG11" s="11">
        <f t="shared" si="5"/>
        <v>858</v>
      </c>
      <c r="AH11" s="11">
        <f t="shared" si="5"/>
        <v>858</v>
      </c>
      <c r="AI11" s="11">
        <f t="shared" si="5"/>
        <v>858</v>
      </c>
      <c r="AJ11" s="11">
        <f t="shared" si="5"/>
        <v>858</v>
      </c>
      <c r="AK11" s="11">
        <f t="shared" si="5"/>
        <v>858</v>
      </c>
      <c r="AL11" s="11">
        <f t="shared" si="5"/>
        <v>858</v>
      </c>
      <c r="AM11" s="11">
        <f>AL11</f>
        <v>858</v>
      </c>
      <c r="AO11" s="16">
        <f t="shared" si="3"/>
        <v>26598</v>
      </c>
      <c r="AP11" s="16">
        <f t="shared" si="4"/>
        <v>63861.797999999995</v>
      </c>
    </row>
    <row r="12" spans="1:75" x14ac:dyDescent="0.2">
      <c r="C12" s="1" t="s">
        <v>50</v>
      </c>
      <c r="D12" s="1" t="s">
        <v>153</v>
      </c>
      <c r="E12" s="1">
        <v>2.4009999999999998</v>
      </c>
      <c r="I12" s="11">
        <v>412</v>
      </c>
      <c r="J12" s="11">
        <f>I12</f>
        <v>412</v>
      </c>
      <c r="K12" s="11">
        <f t="shared" ref="K12:AM12" si="6">J12</f>
        <v>412</v>
      </c>
      <c r="L12" s="11">
        <f t="shared" si="6"/>
        <v>412</v>
      </c>
      <c r="M12" s="11">
        <f t="shared" si="6"/>
        <v>412</v>
      </c>
      <c r="N12" s="11">
        <f t="shared" si="6"/>
        <v>412</v>
      </c>
      <c r="O12" s="11">
        <f t="shared" si="6"/>
        <v>412</v>
      </c>
      <c r="P12" s="11">
        <f t="shared" si="6"/>
        <v>412</v>
      </c>
      <c r="Q12" s="11">
        <f t="shared" si="6"/>
        <v>412</v>
      </c>
      <c r="R12" s="11">
        <f t="shared" si="6"/>
        <v>412</v>
      </c>
      <c r="S12" s="11">
        <f t="shared" si="6"/>
        <v>412</v>
      </c>
      <c r="T12" s="11">
        <f t="shared" si="6"/>
        <v>412</v>
      </c>
      <c r="U12" s="11">
        <f t="shared" si="6"/>
        <v>412</v>
      </c>
      <c r="V12" s="11">
        <f t="shared" si="6"/>
        <v>412</v>
      </c>
      <c r="W12" s="11">
        <f t="shared" si="6"/>
        <v>412</v>
      </c>
      <c r="X12" s="11">
        <f t="shared" si="6"/>
        <v>412</v>
      </c>
      <c r="Y12" s="11">
        <f t="shared" si="6"/>
        <v>412</v>
      </c>
      <c r="Z12" s="11">
        <f t="shared" si="6"/>
        <v>412</v>
      </c>
      <c r="AA12" s="11">
        <f t="shared" si="6"/>
        <v>412</v>
      </c>
      <c r="AB12" s="11">
        <f t="shared" si="6"/>
        <v>412</v>
      </c>
      <c r="AC12" s="11">
        <f t="shared" si="6"/>
        <v>412</v>
      </c>
      <c r="AD12" s="11">
        <f t="shared" si="6"/>
        <v>412</v>
      </c>
      <c r="AE12" s="11">
        <f t="shared" si="6"/>
        <v>412</v>
      </c>
      <c r="AF12" s="11">
        <f t="shared" si="6"/>
        <v>412</v>
      </c>
      <c r="AG12" s="11">
        <f t="shared" si="6"/>
        <v>412</v>
      </c>
      <c r="AH12" s="11">
        <f t="shared" si="6"/>
        <v>412</v>
      </c>
      <c r="AI12" s="11">
        <f t="shared" si="6"/>
        <v>412</v>
      </c>
      <c r="AJ12" s="11">
        <f t="shared" si="6"/>
        <v>412</v>
      </c>
      <c r="AK12" s="11">
        <f t="shared" si="6"/>
        <v>412</v>
      </c>
      <c r="AL12" s="11">
        <f t="shared" si="6"/>
        <v>412</v>
      </c>
      <c r="AM12" s="11">
        <f t="shared" si="6"/>
        <v>412</v>
      </c>
      <c r="AO12" s="16">
        <f t="shared" si="3"/>
        <v>12772</v>
      </c>
      <c r="AP12" s="16">
        <f t="shared" si="4"/>
        <v>30665.571999999996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6000</v>
      </c>
      <c r="J13" s="11">
        <f t="shared" ref="J13:AM13" si="7">I13</f>
        <v>6000</v>
      </c>
      <c r="K13" s="11">
        <f t="shared" si="7"/>
        <v>6000</v>
      </c>
      <c r="L13" s="11">
        <f t="shared" si="7"/>
        <v>6000</v>
      </c>
      <c r="M13" s="11">
        <f t="shared" si="7"/>
        <v>6000</v>
      </c>
      <c r="N13" s="11">
        <f t="shared" si="7"/>
        <v>6000</v>
      </c>
      <c r="O13" s="11">
        <f t="shared" si="7"/>
        <v>6000</v>
      </c>
      <c r="P13" s="11">
        <f t="shared" si="7"/>
        <v>6000</v>
      </c>
      <c r="Q13" s="11">
        <f t="shared" si="7"/>
        <v>6000</v>
      </c>
      <c r="R13" s="11">
        <f t="shared" si="7"/>
        <v>6000</v>
      </c>
      <c r="S13" s="11">
        <f t="shared" si="7"/>
        <v>6000</v>
      </c>
      <c r="T13" s="11">
        <f t="shared" si="7"/>
        <v>6000</v>
      </c>
      <c r="U13" s="11">
        <f t="shared" si="7"/>
        <v>6000</v>
      </c>
      <c r="V13" s="11">
        <f t="shared" si="7"/>
        <v>6000</v>
      </c>
      <c r="W13" s="11">
        <f t="shared" si="7"/>
        <v>6000</v>
      </c>
      <c r="X13" s="11">
        <f t="shared" si="7"/>
        <v>6000</v>
      </c>
      <c r="Y13" s="11">
        <f t="shared" si="7"/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 t="shared" si="7"/>
        <v>6000</v>
      </c>
      <c r="AD13" s="11">
        <f t="shared" si="7"/>
        <v>6000</v>
      </c>
      <c r="AE13" s="11">
        <f t="shared" si="7"/>
        <v>6000</v>
      </c>
      <c r="AF13" s="11">
        <f t="shared" si="7"/>
        <v>6000</v>
      </c>
      <c r="AG13" s="11">
        <f t="shared" si="7"/>
        <v>6000</v>
      </c>
      <c r="AH13" s="11">
        <f t="shared" si="7"/>
        <v>6000</v>
      </c>
      <c r="AI13" s="11">
        <f t="shared" si="7"/>
        <v>6000</v>
      </c>
      <c r="AJ13" s="11">
        <f t="shared" si="7"/>
        <v>6000</v>
      </c>
      <c r="AK13" s="11">
        <f t="shared" si="7"/>
        <v>6000</v>
      </c>
      <c r="AL13" s="11">
        <f t="shared" si="7"/>
        <v>6000</v>
      </c>
      <c r="AM13" s="11">
        <f t="shared" si="7"/>
        <v>6000</v>
      </c>
      <c r="AO13" s="16">
        <f t="shared" si="3"/>
        <v>186000</v>
      </c>
      <c r="AP13" s="16">
        <f t="shared" si="4"/>
        <v>446585.99999999994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ref="J14:AM14" si="8">I14</f>
        <v>0</v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8"/>
        <v>0</v>
      </c>
      <c r="O14" s="11">
        <v>12730</v>
      </c>
      <c r="P14" s="11">
        <v>0</v>
      </c>
      <c r="Q14" s="11">
        <f t="shared" si="8"/>
        <v>0</v>
      </c>
      <c r="R14" s="11">
        <f t="shared" si="8"/>
        <v>0</v>
      </c>
      <c r="S14" s="11">
        <f t="shared" si="8"/>
        <v>0</v>
      </c>
      <c r="T14" s="11">
        <f t="shared" si="8"/>
        <v>0</v>
      </c>
      <c r="U14" s="11">
        <f t="shared" si="8"/>
        <v>0</v>
      </c>
      <c r="V14" s="11">
        <f t="shared" si="8"/>
        <v>0</v>
      </c>
      <c r="W14" s="11">
        <f t="shared" si="8"/>
        <v>0</v>
      </c>
      <c r="X14" s="11">
        <f t="shared" si="8"/>
        <v>0</v>
      </c>
      <c r="Y14" s="11">
        <f t="shared" si="8"/>
        <v>0</v>
      </c>
      <c r="Z14" s="11">
        <f t="shared" si="8"/>
        <v>0</v>
      </c>
      <c r="AA14" s="11">
        <f t="shared" si="8"/>
        <v>0</v>
      </c>
      <c r="AB14" s="11">
        <v>0</v>
      </c>
      <c r="AC14" s="11">
        <f t="shared" si="8"/>
        <v>0</v>
      </c>
      <c r="AD14" s="11">
        <f t="shared" si="8"/>
        <v>0</v>
      </c>
      <c r="AE14" s="11">
        <f t="shared" si="8"/>
        <v>0</v>
      </c>
      <c r="AF14" s="11">
        <f t="shared" si="8"/>
        <v>0</v>
      </c>
      <c r="AG14" s="11">
        <f t="shared" si="8"/>
        <v>0</v>
      </c>
      <c r="AH14" s="11">
        <f t="shared" si="8"/>
        <v>0</v>
      </c>
      <c r="AI14" s="11">
        <f t="shared" si="8"/>
        <v>0</v>
      </c>
      <c r="AJ14" s="11">
        <f t="shared" si="8"/>
        <v>0</v>
      </c>
      <c r="AK14" s="11">
        <f t="shared" si="8"/>
        <v>0</v>
      </c>
      <c r="AL14" s="11">
        <f t="shared" si="8"/>
        <v>0</v>
      </c>
      <c r="AM14" s="11">
        <f t="shared" si="8"/>
        <v>0</v>
      </c>
      <c r="AO14" s="16">
        <f t="shared" si="3"/>
        <v>12730</v>
      </c>
      <c r="AP14" s="16">
        <f t="shared" si="4"/>
        <v>30564.729999999996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12730</v>
      </c>
      <c r="J15" s="11">
        <v>0</v>
      </c>
      <c r="K15" s="11">
        <f t="shared" ref="K15:AM15" si="9"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 t="shared" si="9"/>
        <v>0</v>
      </c>
      <c r="P15" s="11">
        <f t="shared" si="9"/>
        <v>0</v>
      </c>
      <c r="Q15" s="11">
        <f t="shared" si="9"/>
        <v>0</v>
      </c>
      <c r="R15" s="11">
        <f t="shared" si="9"/>
        <v>0</v>
      </c>
      <c r="S15" s="11">
        <f t="shared" si="9"/>
        <v>0</v>
      </c>
      <c r="T15" s="11">
        <f t="shared" si="9"/>
        <v>0</v>
      </c>
      <c r="U15" s="11">
        <f t="shared" si="9"/>
        <v>0</v>
      </c>
      <c r="V15" s="11">
        <f t="shared" si="9"/>
        <v>0</v>
      </c>
      <c r="W15" s="11">
        <f t="shared" si="9"/>
        <v>0</v>
      </c>
      <c r="X15" s="11">
        <f t="shared" si="9"/>
        <v>0</v>
      </c>
      <c r="Y15" s="11">
        <f t="shared" si="9"/>
        <v>0</v>
      </c>
      <c r="Z15" s="11">
        <f t="shared" si="9"/>
        <v>0</v>
      </c>
      <c r="AA15" s="11">
        <f t="shared" si="9"/>
        <v>0</v>
      </c>
      <c r="AB15" s="11">
        <f t="shared" si="9"/>
        <v>0</v>
      </c>
      <c r="AC15" s="11">
        <f t="shared" si="9"/>
        <v>0</v>
      </c>
      <c r="AD15" s="11">
        <f t="shared" si="9"/>
        <v>0</v>
      </c>
      <c r="AE15" s="11">
        <f t="shared" si="9"/>
        <v>0</v>
      </c>
      <c r="AF15" s="11">
        <f t="shared" si="9"/>
        <v>0</v>
      </c>
      <c r="AG15" s="11">
        <f t="shared" si="9"/>
        <v>0</v>
      </c>
      <c r="AH15" s="11">
        <f t="shared" si="9"/>
        <v>0</v>
      </c>
      <c r="AI15" s="11">
        <f t="shared" si="9"/>
        <v>0</v>
      </c>
      <c r="AJ15" s="11">
        <f t="shared" si="9"/>
        <v>0</v>
      </c>
      <c r="AK15" s="11">
        <v>12730</v>
      </c>
      <c r="AL15" s="11">
        <f t="shared" si="9"/>
        <v>12730</v>
      </c>
      <c r="AM15" s="11">
        <f t="shared" si="9"/>
        <v>12730</v>
      </c>
      <c r="AO15" s="16">
        <f t="shared" si="3"/>
        <v>50920</v>
      </c>
      <c r="AP15" s="16">
        <f t="shared" si="4"/>
        <v>122258.91999999998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12730</v>
      </c>
      <c r="L16" s="59">
        <f>K16</f>
        <v>12730</v>
      </c>
      <c r="M16" s="59">
        <f t="shared" ref="M16:AM16" si="10">L16</f>
        <v>12730</v>
      </c>
      <c r="N16" s="59">
        <v>12730</v>
      </c>
      <c r="O16" s="59">
        <v>0</v>
      </c>
      <c r="P16" s="59">
        <v>12730</v>
      </c>
      <c r="Q16" s="59">
        <f t="shared" si="10"/>
        <v>12730</v>
      </c>
      <c r="R16" s="59">
        <f t="shared" si="10"/>
        <v>12730</v>
      </c>
      <c r="S16" s="59">
        <f t="shared" si="10"/>
        <v>12730</v>
      </c>
      <c r="T16" s="59">
        <f t="shared" si="10"/>
        <v>12730</v>
      </c>
      <c r="U16" s="59">
        <f t="shared" si="10"/>
        <v>12730</v>
      </c>
      <c r="V16" s="59">
        <f t="shared" si="10"/>
        <v>12730</v>
      </c>
      <c r="W16" s="59">
        <f t="shared" si="10"/>
        <v>12730</v>
      </c>
      <c r="X16" s="59">
        <f t="shared" si="10"/>
        <v>12730</v>
      </c>
      <c r="Y16" s="59">
        <f t="shared" si="10"/>
        <v>12730</v>
      </c>
      <c r="Z16" s="59">
        <f t="shared" si="10"/>
        <v>12730</v>
      </c>
      <c r="AA16" s="59">
        <f t="shared" si="10"/>
        <v>12730</v>
      </c>
      <c r="AB16" s="59">
        <f t="shared" si="10"/>
        <v>12730</v>
      </c>
      <c r="AC16" s="59">
        <f t="shared" si="10"/>
        <v>12730</v>
      </c>
      <c r="AD16" s="59">
        <f t="shared" si="10"/>
        <v>12730</v>
      </c>
      <c r="AE16" s="59">
        <f t="shared" si="10"/>
        <v>12730</v>
      </c>
      <c r="AF16" s="59">
        <f t="shared" si="10"/>
        <v>12730</v>
      </c>
      <c r="AG16" s="59">
        <f t="shared" si="10"/>
        <v>12730</v>
      </c>
      <c r="AH16" s="59">
        <f t="shared" si="10"/>
        <v>12730</v>
      </c>
      <c r="AI16" s="59">
        <f t="shared" si="10"/>
        <v>12730</v>
      </c>
      <c r="AJ16" s="59">
        <f t="shared" si="10"/>
        <v>12730</v>
      </c>
      <c r="AK16" s="59">
        <v>0</v>
      </c>
      <c r="AL16" s="59">
        <f t="shared" si="10"/>
        <v>0</v>
      </c>
      <c r="AM16" s="59">
        <f t="shared" si="10"/>
        <v>0</v>
      </c>
      <c r="AO16" s="60">
        <f t="shared" si="3"/>
        <v>318250</v>
      </c>
      <c r="AP16" s="60">
        <f t="shared" si="4"/>
        <v>764118.24999999988</v>
      </c>
    </row>
    <row r="17" spans="2:42" x14ac:dyDescent="0.2">
      <c r="I17" s="58">
        <f t="shared" ref="I17:AM17" si="11">SUM(I10:I16)</f>
        <v>20000</v>
      </c>
      <c r="J17" s="58">
        <f t="shared" si="11"/>
        <v>20000</v>
      </c>
      <c r="K17" s="58">
        <f t="shared" si="11"/>
        <v>20000</v>
      </c>
      <c r="L17" s="58">
        <f t="shared" si="11"/>
        <v>20000</v>
      </c>
      <c r="M17" s="58">
        <f t="shared" si="11"/>
        <v>20000</v>
      </c>
      <c r="N17" s="58">
        <f t="shared" si="11"/>
        <v>20000</v>
      </c>
      <c r="O17" s="58">
        <f t="shared" si="11"/>
        <v>20000</v>
      </c>
      <c r="P17" s="58">
        <f t="shared" si="11"/>
        <v>20000</v>
      </c>
      <c r="Q17" s="58">
        <f t="shared" si="11"/>
        <v>20000</v>
      </c>
      <c r="R17" s="58">
        <f t="shared" si="11"/>
        <v>20000</v>
      </c>
      <c r="S17" s="58">
        <f t="shared" si="11"/>
        <v>20000</v>
      </c>
      <c r="T17" s="58">
        <f t="shared" si="11"/>
        <v>20000</v>
      </c>
      <c r="U17" s="58">
        <f t="shared" si="11"/>
        <v>20000</v>
      </c>
      <c r="V17" s="58">
        <f t="shared" si="11"/>
        <v>20000</v>
      </c>
      <c r="W17" s="58">
        <f t="shared" si="11"/>
        <v>20000</v>
      </c>
      <c r="X17" s="58">
        <f t="shared" si="11"/>
        <v>20000</v>
      </c>
      <c r="Y17" s="58">
        <f t="shared" si="11"/>
        <v>20000</v>
      </c>
      <c r="Z17" s="58">
        <f t="shared" si="11"/>
        <v>20000</v>
      </c>
      <c r="AA17" s="58">
        <f t="shared" si="11"/>
        <v>20000</v>
      </c>
      <c r="AB17" s="58">
        <f t="shared" si="11"/>
        <v>20000</v>
      </c>
      <c r="AC17" s="58">
        <f t="shared" si="11"/>
        <v>20000</v>
      </c>
      <c r="AD17" s="58">
        <f t="shared" si="11"/>
        <v>20000</v>
      </c>
      <c r="AE17" s="58">
        <f t="shared" si="11"/>
        <v>20000</v>
      </c>
      <c r="AF17" s="58">
        <f t="shared" si="11"/>
        <v>20000</v>
      </c>
      <c r="AG17" s="58">
        <f t="shared" si="11"/>
        <v>20000</v>
      </c>
      <c r="AH17" s="58">
        <f t="shared" si="11"/>
        <v>20000</v>
      </c>
      <c r="AI17" s="58">
        <f t="shared" si="11"/>
        <v>20000</v>
      </c>
      <c r="AJ17" s="58">
        <f t="shared" si="11"/>
        <v>20000</v>
      </c>
      <c r="AK17" s="58">
        <f t="shared" si="11"/>
        <v>20000</v>
      </c>
      <c r="AL17" s="58">
        <f t="shared" si="11"/>
        <v>20000</v>
      </c>
      <c r="AM17" s="58">
        <f t="shared" si="11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D20" si="12">I20</f>
        <v>15000</v>
      </c>
      <c r="K20" s="16">
        <f t="shared" si="12"/>
        <v>15000</v>
      </c>
      <c r="L20" s="16">
        <f t="shared" si="12"/>
        <v>15000</v>
      </c>
      <c r="M20" s="16">
        <f t="shared" si="12"/>
        <v>15000</v>
      </c>
      <c r="N20" s="16">
        <f t="shared" si="12"/>
        <v>15000</v>
      </c>
      <c r="O20" s="16">
        <f t="shared" si="12"/>
        <v>15000</v>
      </c>
      <c r="P20" s="16">
        <f t="shared" si="12"/>
        <v>15000</v>
      </c>
      <c r="Q20" s="16">
        <f t="shared" si="12"/>
        <v>15000</v>
      </c>
      <c r="R20" s="16">
        <f t="shared" si="12"/>
        <v>15000</v>
      </c>
      <c r="S20" s="16">
        <f t="shared" si="12"/>
        <v>15000</v>
      </c>
      <c r="T20" s="16">
        <f t="shared" si="12"/>
        <v>15000</v>
      </c>
      <c r="U20" s="16">
        <f t="shared" si="12"/>
        <v>15000</v>
      </c>
      <c r="V20" s="16">
        <f t="shared" si="12"/>
        <v>15000</v>
      </c>
      <c r="W20" s="16">
        <f t="shared" si="12"/>
        <v>15000</v>
      </c>
      <c r="X20" s="16">
        <f t="shared" si="12"/>
        <v>15000</v>
      </c>
      <c r="Y20" s="16">
        <f t="shared" si="12"/>
        <v>15000</v>
      </c>
      <c r="Z20" s="16">
        <f t="shared" si="12"/>
        <v>15000</v>
      </c>
      <c r="AA20" s="16">
        <f t="shared" si="12"/>
        <v>15000</v>
      </c>
      <c r="AB20" s="16">
        <f t="shared" si="12"/>
        <v>15000</v>
      </c>
      <c r="AC20" s="16">
        <f t="shared" si="12"/>
        <v>15000</v>
      </c>
      <c r="AD20" s="16">
        <f t="shared" si="12"/>
        <v>15000</v>
      </c>
      <c r="AE20" s="16">
        <f t="shared" ref="AE20:AM20" si="13">AD20</f>
        <v>15000</v>
      </c>
      <c r="AF20" s="16">
        <f t="shared" si="13"/>
        <v>15000</v>
      </c>
      <c r="AG20" s="16">
        <f t="shared" si="13"/>
        <v>15000</v>
      </c>
      <c r="AH20" s="16">
        <f t="shared" si="13"/>
        <v>15000</v>
      </c>
      <c r="AI20" s="16">
        <f t="shared" si="13"/>
        <v>15000</v>
      </c>
      <c r="AJ20" s="16">
        <f t="shared" si="13"/>
        <v>15000</v>
      </c>
      <c r="AK20" s="16">
        <f t="shared" si="13"/>
        <v>15000</v>
      </c>
      <c r="AL20" s="16">
        <f t="shared" si="13"/>
        <v>15000</v>
      </c>
      <c r="AM20" s="16">
        <f t="shared" si="13"/>
        <v>15000</v>
      </c>
      <c r="AO20" s="16">
        <f t="shared" ref="AO20:AO33" si="14">SUM(I20:AN20)</f>
        <v>465000</v>
      </c>
      <c r="AP20" s="16">
        <f t="shared" ref="AP20:AP33" si="15">SUM(I20:AM20)*E20+SUM(I20:AM20)*F20+SUM(I20:AM20)*G20</f>
        <v>1336177.5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A21" si="16">I21</f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 t="shared" si="16"/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si="16"/>
        <v>0</v>
      </c>
      <c r="W21" s="16">
        <f t="shared" si="16"/>
        <v>0</v>
      </c>
      <c r="X21" s="16">
        <f t="shared" si="16"/>
        <v>0</v>
      </c>
      <c r="Y21" s="16">
        <f t="shared" si="16"/>
        <v>0</v>
      </c>
      <c r="Z21" s="16">
        <f t="shared" si="16"/>
        <v>0</v>
      </c>
      <c r="AA21" s="16">
        <f t="shared" si="16"/>
        <v>0</v>
      </c>
      <c r="AB21" s="16">
        <f>AA21</f>
        <v>0</v>
      </c>
      <c r="AC21" s="16">
        <f t="shared" ref="AC21:AM21" si="17">AB21</f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16">
        <f t="shared" si="17"/>
        <v>0</v>
      </c>
      <c r="AL21" s="16">
        <f t="shared" si="17"/>
        <v>0</v>
      </c>
      <c r="AM21" s="16">
        <f t="shared" si="17"/>
        <v>0</v>
      </c>
      <c r="AO21" s="16">
        <f t="shared" si="14"/>
        <v>0</v>
      </c>
      <c r="AP21" s="16">
        <f t="shared" si="15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A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18"/>
        <v>0</v>
      </c>
      <c r="W22" s="16">
        <f t="shared" si="18"/>
        <v>0</v>
      </c>
      <c r="X22" s="16">
        <f t="shared" si="18"/>
        <v>0</v>
      </c>
      <c r="Y22" s="16">
        <f t="shared" si="18"/>
        <v>0</v>
      </c>
      <c r="Z22" s="16">
        <f t="shared" si="18"/>
        <v>0</v>
      </c>
      <c r="AA22" s="16">
        <f t="shared" si="18"/>
        <v>0</v>
      </c>
      <c r="AB22" s="16">
        <f>AA22</f>
        <v>0</v>
      </c>
      <c r="AC22" s="16">
        <f t="shared" ref="AC22:AM22" si="19">AB22</f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16">
        <f t="shared" si="19"/>
        <v>0</v>
      </c>
      <c r="AL22" s="16">
        <f t="shared" si="19"/>
        <v>0</v>
      </c>
      <c r="AM22" s="16">
        <f t="shared" si="19"/>
        <v>0</v>
      </c>
      <c r="AO22" s="16">
        <f t="shared" si="14"/>
        <v>0</v>
      </c>
      <c r="AP22" s="16">
        <f t="shared" si="15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A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f t="shared" si="20"/>
        <v>0</v>
      </c>
      <c r="U23" s="16">
        <f t="shared" si="20"/>
        <v>0</v>
      </c>
      <c r="V23" s="16">
        <f t="shared" si="20"/>
        <v>0</v>
      </c>
      <c r="W23" s="16">
        <f t="shared" si="20"/>
        <v>0</v>
      </c>
      <c r="X23" s="16">
        <f t="shared" si="20"/>
        <v>0</v>
      </c>
      <c r="Y23" s="16">
        <f t="shared" si="20"/>
        <v>0</v>
      </c>
      <c r="Z23" s="16">
        <f t="shared" si="20"/>
        <v>0</v>
      </c>
      <c r="AA23" s="16">
        <f t="shared" si="20"/>
        <v>0</v>
      </c>
      <c r="AB23" s="16">
        <f>AA23</f>
        <v>0</v>
      </c>
      <c r="AC23" s="16">
        <v>0</v>
      </c>
      <c r="AD23" s="16">
        <f t="shared" ref="AD23:AM23" si="21">AC23</f>
        <v>0</v>
      </c>
      <c r="AE23" s="16">
        <f t="shared" si="21"/>
        <v>0</v>
      </c>
      <c r="AF23" s="16">
        <f t="shared" si="21"/>
        <v>0</v>
      </c>
      <c r="AG23" s="16">
        <f t="shared" si="21"/>
        <v>0</v>
      </c>
      <c r="AH23" s="16">
        <f t="shared" si="21"/>
        <v>0</v>
      </c>
      <c r="AI23" s="16">
        <f t="shared" si="21"/>
        <v>0</v>
      </c>
      <c r="AJ23" s="16">
        <f t="shared" si="21"/>
        <v>0</v>
      </c>
      <c r="AK23" s="16">
        <f t="shared" si="21"/>
        <v>0</v>
      </c>
      <c r="AL23" s="16">
        <f t="shared" si="21"/>
        <v>0</v>
      </c>
      <c r="AM23" s="16">
        <f t="shared" si="21"/>
        <v>0</v>
      </c>
      <c r="AO23" s="16">
        <f t="shared" si="14"/>
        <v>0</v>
      </c>
      <c r="AP23" s="16">
        <f t="shared" si="15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4"/>
        <v>0</v>
      </c>
      <c r="AP24" s="16">
        <f t="shared" si="15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4"/>
        <v>0</v>
      </c>
      <c r="AP25" s="16">
        <f t="shared" si="15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4"/>
        <v>0</v>
      </c>
      <c r="AP26" s="16">
        <f t="shared" si="15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4"/>
        <v>0</v>
      </c>
      <c r="AP27" s="16">
        <f t="shared" si="15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1890</v>
      </c>
      <c r="J28" s="11">
        <f t="shared" ref="J28:AE28" si="22">I28</f>
        <v>1890</v>
      </c>
      <c r="K28" s="11">
        <f t="shared" si="22"/>
        <v>1890</v>
      </c>
      <c r="L28" s="11">
        <f t="shared" si="22"/>
        <v>1890</v>
      </c>
      <c r="M28" s="11">
        <f t="shared" si="22"/>
        <v>1890</v>
      </c>
      <c r="N28" s="11">
        <f t="shared" si="22"/>
        <v>1890</v>
      </c>
      <c r="O28" s="11">
        <f t="shared" si="22"/>
        <v>1890</v>
      </c>
      <c r="P28" s="11">
        <f t="shared" si="22"/>
        <v>1890</v>
      </c>
      <c r="Q28" s="11">
        <f t="shared" si="22"/>
        <v>1890</v>
      </c>
      <c r="R28" s="11">
        <f t="shared" si="22"/>
        <v>1890</v>
      </c>
      <c r="S28" s="11">
        <f t="shared" si="22"/>
        <v>1890</v>
      </c>
      <c r="T28" s="11">
        <f t="shared" si="22"/>
        <v>1890</v>
      </c>
      <c r="U28" s="11">
        <f t="shared" si="22"/>
        <v>1890</v>
      </c>
      <c r="V28" s="11">
        <f t="shared" si="22"/>
        <v>1890</v>
      </c>
      <c r="W28" s="11">
        <f t="shared" si="22"/>
        <v>1890</v>
      </c>
      <c r="X28" s="11">
        <f t="shared" si="22"/>
        <v>1890</v>
      </c>
      <c r="Y28" s="11">
        <f t="shared" si="22"/>
        <v>1890</v>
      </c>
      <c r="Z28" s="11">
        <f t="shared" si="22"/>
        <v>1890</v>
      </c>
      <c r="AA28" s="11">
        <f t="shared" si="22"/>
        <v>1890</v>
      </c>
      <c r="AB28" s="11">
        <f t="shared" si="22"/>
        <v>1890</v>
      </c>
      <c r="AC28" s="11">
        <f t="shared" si="22"/>
        <v>1890</v>
      </c>
      <c r="AD28" s="11">
        <f>AC28</f>
        <v>1890</v>
      </c>
      <c r="AE28" s="11">
        <f t="shared" si="22"/>
        <v>1890</v>
      </c>
      <c r="AF28" s="11">
        <f t="shared" ref="AF28:AM28" si="23">AE28</f>
        <v>1890</v>
      </c>
      <c r="AG28" s="11">
        <v>3275</v>
      </c>
      <c r="AH28" s="11">
        <f t="shared" si="23"/>
        <v>3275</v>
      </c>
      <c r="AI28" s="11">
        <f t="shared" si="23"/>
        <v>3275</v>
      </c>
      <c r="AJ28" s="11">
        <f t="shared" si="23"/>
        <v>3275</v>
      </c>
      <c r="AK28" s="11">
        <f t="shared" si="23"/>
        <v>3275</v>
      </c>
      <c r="AL28" s="11">
        <f t="shared" si="23"/>
        <v>3275</v>
      </c>
      <c r="AM28" s="11">
        <f t="shared" si="23"/>
        <v>3275</v>
      </c>
      <c r="AO28" s="16">
        <f t="shared" si="14"/>
        <v>68285</v>
      </c>
      <c r="AP28" s="16">
        <f t="shared" si="15"/>
        <v>196216.94750000001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4"/>
        <v>0</v>
      </c>
      <c r="AP29" s="16">
        <f t="shared" si="15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1910</v>
      </c>
      <c r="J30" s="11">
        <f t="shared" ref="J30:AM30" si="24">I30</f>
        <v>1910</v>
      </c>
      <c r="K30" s="11">
        <f t="shared" si="24"/>
        <v>1910</v>
      </c>
      <c r="L30" s="11">
        <f t="shared" si="24"/>
        <v>1910</v>
      </c>
      <c r="M30" s="11">
        <f t="shared" si="24"/>
        <v>1910</v>
      </c>
      <c r="N30" s="11">
        <f t="shared" si="24"/>
        <v>1910</v>
      </c>
      <c r="O30" s="11">
        <f t="shared" si="24"/>
        <v>1910</v>
      </c>
      <c r="P30" s="11">
        <f t="shared" si="24"/>
        <v>1910</v>
      </c>
      <c r="Q30" s="11">
        <f t="shared" si="24"/>
        <v>1910</v>
      </c>
      <c r="R30" s="11">
        <f t="shared" si="24"/>
        <v>1910</v>
      </c>
      <c r="S30" s="11">
        <f t="shared" si="24"/>
        <v>1910</v>
      </c>
      <c r="T30" s="11">
        <f t="shared" si="24"/>
        <v>1910</v>
      </c>
      <c r="U30" s="11">
        <f t="shared" si="24"/>
        <v>1910</v>
      </c>
      <c r="V30" s="11">
        <f t="shared" si="24"/>
        <v>1910</v>
      </c>
      <c r="W30" s="11">
        <f t="shared" si="24"/>
        <v>1910</v>
      </c>
      <c r="X30" s="11">
        <f t="shared" si="24"/>
        <v>1910</v>
      </c>
      <c r="Y30" s="11">
        <f t="shared" si="24"/>
        <v>1910</v>
      </c>
      <c r="Z30" s="11">
        <f t="shared" si="24"/>
        <v>1910</v>
      </c>
      <c r="AA30" s="11">
        <f t="shared" si="24"/>
        <v>1910</v>
      </c>
      <c r="AB30" s="11">
        <f t="shared" si="24"/>
        <v>1910</v>
      </c>
      <c r="AC30" s="11">
        <f t="shared" si="24"/>
        <v>1910</v>
      </c>
      <c r="AD30" s="11">
        <f t="shared" si="24"/>
        <v>1910</v>
      </c>
      <c r="AE30" s="11">
        <f t="shared" si="24"/>
        <v>1910</v>
      </c>
      <c r="AF30" s="11">
        <f t="shared" si="24"/>
        <v>1910</v>
      </c>
      <c r="AG30" s="11">
        <v>525</v>
      </c>
      <c r="AH30" s="11">
        <f t="shared" si="24"/>
        <v>525</v>
      </c>
      <c r="AI30" s="11">
        <f t="shared" si="24"/>
        <v>525</v>
      </c>
      <c r="AJ30" s="11">
        <f t="shared" si="24"/>
        <v>525</v>
      </c>
      <c r="AK30" s="11">
        <f t="shared" si="24"/>
        <v>525</v>
      </c>
      <c r="AL30" s="11">
        <f t="shared" si="24"/>
        <v>525</v>
      </c>
      <c r="AM30" s="11">
        <f t="shared" si="24"/>
        <v>525</v>
      </c>
      <c r="AO30" s="16">
        <f t="shared" si="14"/>
        <v>49515</v>
      </c>
      <c r="AP30" s="16">
        <f t="shared" si="15"/>
        <v>142281.35250000004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25">I31</f>
        <v>0</v>
      </c>
      <c r="K31" s="16">
        <f t="shared" si="25"/>
        <v>0</v>
      </c>
      <c r="L31" s="16">
        <f t="shared" si="25"/>
        <v>0</v>
      </c>
      <c r="M31" s="16">
        <f t="shared" si="25"/>
        <v>0</v>
      </c>
      <c r="N31" s="16">
        <f t="shared" si="25"/>
        <v>0</v>
      </c>
      <c r="O31" s="16">
        <f t="shared" si="25"/>
        <v>0</v>
      </c>
      <c r="P31" s="16">
        <f t="shared" si="25"/>
        <v>0</v>
      </c>
      <c r="Q31" s="16">
        <f t="shared" si="25"/>
        <v>0</v>
      </c>
      <c r="R31" s="16">
        <f t="shared" si="25"/>
        <v>0</v>
      </c>
      <c r="S31" s="16">
        <f t="shared" si="25"/>
        <v>0</v>
      </c>
      <c r="T31" s="16">
        <f t="shared" si="25"/>
        <v>0</v>
      </c>
      <c r="U31" s="16">
        <f t="shared" si="25"/>
        <v>0</v>
      </c>
      <c r="V31" s="16">
        <f t="shared" si="25"/>
        <v>0</v>
      </c>
      <c r="W31" s="16">
        <f t="shared" si="25"/>
        <v>0</v>
      </c>
      <c r="X31" s="16">
        <f t="shared" si="25"/>
        <v>0</v>
      </c>
      <c r="Y31" s="16">
        <f t="shared" si="25"/>
        <v>0</v>
      </c>
      <c r="Z31" s="16">
        <f t="shared" si="25"/>
        <v>0</v>
      </c>
      <c r="AA31" s="16">
        <f t="shared" si="25"/>
        <v>0</v>
      </c>
      <c r="AB31" s="16">
        <v>0</v>
      </c>
      <c r="AC31" s="16">
        <f t="shared" si="25"/>
        <v>0</v>
      </c>
      <c r="AD31" s="16">
        <f t="shared" si="25"/>
        <v>0</v>
      </c>
      <c r="AE31" s="16">
        <f t="shared" si="25"/>
        <v>0</v>
      </c>
      <c r="AF31" s="16">
        <f t="shared" si="25"/>
        <v>0</v>
      </c>
      <c r="AG31" s="16">
        <f t="shared" si="25"/>
        <v>0</v>
      </c>
      <c r="AH31" s="16">
        <f t="shared" si="25"/>
        <v>0</v>
      </c>
      <c r="AI31" s="16">
        <f t="shared" si="25"/>
        <v>0</v>
      </c>
      <c r="AJ31" s="16">
        <f t="shared" si="25"/>
        <v>0</v>
      </c>
      <c r="AK31" s="16">
        <f t="shared" si="25"/>
        <v>0</v>
      </c>
      <c r="AL31" s="16">
        <f t="shared" si="25"/>
        <v>0</v>
      </c>
      <c r="AM31" s="16">
        <f t="shared" si="25"/>
        <v>0</v>
      </c>
      <c r="AO31" s="16">
        <f t="shared" si="14"/>
        <v>0</v>
      </c>
      <c r="AP31" s="16">
        <f t="shared" si="15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6200</v>
      </c>
      <c r="J32" s="16">
        <f t="shared" ref="J32:AM32" si="26">I32</f>
        <v>6200</v>
      </c>
      <c r="K32" s="16">
        <f t="shared" si="26"/>
        <v>6200</v>
      </c>
      <c r="L32" s="16">
        <f t="shared" si="26"/>
        <v>6200</v>
      </c>
      <c r="M32" s="16">
        <f t="shared" si="26"/>
        <v>6200</v>
      </c>
      <c r="N32" s="16">
        <f t="shared" si="26"/>
        <v>6200</v>
      </c>
      <c r="O32" s="16">
        <f t="shared" si="26"/>
        <v>6200</v>
      </c>
      <c r="P32" s="16">
        <f t="shared" si="26"/>
        <v>6200</v>
      </c>
      <c r="Q32" s="16">
        <f t="shared" si="26"/>
        <v>6200</v>
      </c>
      <c r="R32" s="16">
        <f t="shared" si="26"/>
        <v>6200</v>
      </c>
      <c r="S32" s="16">
        <f t="shared" si="26"/>
        <v>6200</v>
      </c>
      <c r="T32" s="16">
        <f t="shared" si="26"/>
        <v>6200</v>
      </c>
      <c r="U32" s="16">
        <f t="shared" si="26"/>
        <v>6200</v>
      </c>
      <c r="V32" s="16">
        <f t="shared" si="26"/>
        <v>6200</v>
      </c>
      <c r="W32" s="16">
        <f t="shared" si="26"/>
        <v>6200</v>
      </c>
      <c r="X32" s="16">
        <f t="shared" si="26"/>
        <v>6200</v>
      </c>
      <c r="Y32" s="16">
        <f t="shared" si="26"/>
        <v>6200</v>
      </c>
      <c r="Z32" s="16">
        <f t="shared" si="26"/>
        <v>6200</v>
      </c>
      <c r="AA32" s="16">
        <f t="shared" si="26"/>
        <v>6200</v>
      </c>
      <c r="AB32" s="16">
        <f t="shared" si="26"/>
        <v>6200</v>
      </c>
      <c r="AC32" s="16">
        <f t="shared" si="26"/>
        <v>6200</v>
      </c>
      <c r="AD32" s="16">
        <f t="shared" si="26"/>
        <v>6200</v>
      </c>
      <c r="AE32" s="16">
        <f t="shared" si="26"/>
        <v>6200</v>
      </c>
      <c r="AF32" s="16">
        <f t="shared" si="26"/>
        <v>6200</v>
      </c>
      <c r="AG32" s="16">
        <f t="shared" si="26"/>
        <v>6200</v>
      </c>
      <c r="AH32" s="16">
        <f t="shared" si="26"/>
        <v>6200</v>
      </c>
      <c r="AI32" s="16">
        <f t="shared" si="26"/>
        <v>6200</v>
      </c>
      <c r="AJ32" s="16">
        <f t="shared" si="26"/>
        <v>6200</v>
      </c>
      <c r="AK32" s="16">
        <f t="shared" si="26"/>
        <v>6200</v>
      </c>
      <c r="AL32" s="16">
        <f t="shared" si="26"/>
        <v>6200</v>
      </c>
      <c r="AM32" s="16">
        <f t="shared" si="26"/>
        <v>6200</v>
      </c>
      <c r="AO32" s="16">
        <f t="shared" si="14"/>
        <v>192200</v>
      </c>
      <c r="AP32" s="16">
        <f t="shared" si="15"/>
        <v>552286.69999999995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7">I33</f>
        <v>0</v>
      </c>
      <c r="K33" s="60">
        <f t="shared" si="27"/>
        <v>0</v>
      </c>
      <c r="L33" s="60">
        <f t="shared" si="27"/>
        <v>0</v>
      </c>
      <c r="M33" s="60">
        <f t="shared" si="27"/>
        <v>0</v>
      </c>
      <c r="N33" s="60">
        <f t="shared" si="27"/>
        <v>0</v>
      </c>
      <c r="O33" s="60">
        <f t="shared" si="27"/>
        <v>0</v>
      </c>
      <c r="P33" s="60">
        <f t="shared" si="27"/>
        <v>0</v>
      </c>
      <c r="Q33" s="60">
        <f t="shared" si="27"/>
        <v>0</v>
      </c>
      <c r="R33" s="60">
        <f t="shared" si="27"/>
        <v>0</v>
      </c>
      <c r="S33" s="60">
        <f t="shared" si="27"/>
        <v>0</v>
      </c>
      <c r="T33" s="60">
        <f t="shared" si="27"/>
        <v>0</v>
      </c>
      <c r="U33" s="60">
        <f t="shared" si="27"/>
        <v>0</v>
      </c>
      <c r="V33" s="60">
        <f t="shared" si="27"/>
        <v>0</v>
      </c>
      <c r="W33" s="60">
        <f t="shared" si="27"/>
        <v>0</v>
      </c>
      <c r="X33" s="60">
        <f t="shared" si="27"/>
        <v>0</v>
      </c>
      <c r="Y33" s="60">
        <f t="shared" si="27"/>
        <v>0</v>
      </c>
      <c r="Z33" s="60">
        <f t="shared" si="27"/>
        <v>0</v>
      </c>
      <c r="AA33" s="60">
        <f t="shared" si="27"/>
        <v>0</v>
      </c>
      <c r="AB33" s="60">
        <f t="shared" si="27"/>
        <v>0</v>
      </c>
      <c r="AC33" s="60">
        <f t="shared" si="27"/>
        <v>0</v>
      </c>
      <c r="AD33" s="60">
        <f t="shared" si="27"/>
        <v>0</v>
      </c>
      <c r="AE33" s="60">
        <f t="shared" si="27"/>
        <v>0</v>
      </c>
      <c r="AF33" s="60">
        <f t="shared" si="27"/>
        <v>0</v>
      </c>
      <c r="AG33" s="60">
        <f t="shared" si="27"/>
        <v>0</v>
      </c>
      <c r="AH33" s="60">
        <f t="shared" si="27"/>
        <v>0</v>
      </c>
      <c r="AI33" s="60">
        <f t="shared" si="27"/>
        <v>0</v>
      </c>
      <c r="AJ33" s="60">
        <f t="shared" si="27"/>
        <v>0</v>
      </c>
      <c r="AK33" s="60">
        <f t="shared" si="27"/>
        <v>0</v>
      </c>
      <c r="AL33" s="60">
        <f t="shared" si="27"/>
        <v>0</v>
      </c>
      <c r="AM33" s="60">
        <f t="shared" si="27"/>
        <v>0</v>
      </c>
      <c r="AO33" s="60">
        <f t="shared" si="14"/>
        <v>0</v>
      </c>
      <c r="AP33" s="60">
        <f t="shared" si="15"/>
        <v>0</v>
      </c>
    </row>
    <row r="34" spans="2:42" x14ac:dyDescent="0.2">
      <c r="I34" s="58">
        <f t="shared" ref="I34:AM34" si="28">SUM(I20:I33)</f>
        <v>25000</v>
      </c>
      <c r="J34" s="58">
        <f t="shared" si="28"/>
        <v>25000</v>
      </c>
      <c r="K34" s="58">
        <f t="shared" si="28"/>
        <v>25000</v>
      </c>
      <c r="L34" s="58">
        <f t="shared" si="28"/>
        <v>25000</v>
      </c>
      <c r="M34" s="58">
        <f t="shared" si="28"/>
        <v>25000</v>
      </c>
      <c r="N34" s="58">
        <f t="shared" si="28"/>
        <v>25000</v>
      </c>
      <c r="O34" s="58">
        <f t="shared" si="28"/>
        <v>25000</v>
      </c>
      <c r="P34" s="58">
        <f t="shared" si="28"/>
        <v>25000</v>
      </c>
      <c r="Q34" s="58">
        <f t="shared" si="28"/>
        <v>25000</v>
      </c>
      <c r="R34" s="58">
        <f t="shared" si="28"/>
        <v>25000</v>
      </c>
      <c r="S34" s="58">
        <f t="shared" si="28"/>
        <v>25000</v>
      </c>
      <c r="T34" s="58">
        <f t="shared" si="28"/>
        <v>25000</v>
      </c>
      <c r="U34" s="58">
        <f t="shared" si="28"/>
        <v>25000</v>
      </c>
      <c r="V34" s="58">
        <f t="shared" si="28"/>
        <v>25000</v>
      </c>
      <c r="W34" s="58">
        <f t="shared" si="28"/>
        <v>25000</v>
      </c>
      <c r="X34" s="58">
        <f t="shared" si="28"/>
        <v>25000</v>
      </c>
      <c r="Y34" s="58">
        <f t="shared" si="28"/>
        <v>25000</v>
      </c>
      <c r="Z34" s="58">
        <f t="shared" si="28"/>
        <v>25000</v>
      </c>
      <c r="AA34" s="58">
        <f t="shared" si="28"/>
        <v>25000</v>
      </c>
      <c r="AB34" s="58">
        <f t="shared" si="28"/>
        <v>25000</v>
      </c>
      <c r="AC34" s="58">
        <f t="shared" si="28"/>
        <v>25000</v>
      </c>
      <c r="AD34" s="58">
        <f t="shared" si="28"/>
        <v>25000</v>
      </c>
      <c r="AE34" s="58">
        <f t="shared" si="28"/>
        <v>25000</v>
      </c>
      <c r="AF34" s="58">
        <f t="shared" si="28"/>
        <v>25000</v>
      </c>
      <c r="AG34" s="58">
        <f t="shared" si="28"/>
        <v>25000</v>
      </c>
      <c r="AH34" s="58">
        <f t="shared" si="28"/>
        <v>25000</v>
      </c>
      <c r="AI34" s="58">
        <f t="shared" si="28"/>
        <v>25000</v>
      </c>
      <c r="AJ34" s="58">
        <f t="shared" si="28"/>
        <v>25000</v>
      </c>
      <c r="AK34" s="58">
        <f t="shared" si="28"/>
        <v>25000</v>
      </c>
      <c r="AL34" s="58">
        <f t="shared" si="28"/>
        <v>25000</v>
      </c>
      <c r="AM34" s="58">
        <f t="shared" si="28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10000</v>
      </c>
      <c r="L42" s="117"/>
      <c r="M42" s="117">
        <v>0</v>
      </c>
      <c r="N42" s="117">
        <v>0</v>
      </c>
      <c r="O42" s="117">
        <v>4900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8" si="29">SUM(I42:AM42)</f>
        <v>14900</v>
      </c>
      <c r="AP42" s="16">
        <f>AO150</f>
        <v>69472.5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1500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9"/>
        <v>1500</v>
      </c>
      <c r="AP43" s="16">
        <f>AO151</f>
        <v>16235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2400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10000</v>
      </c>
      <c r="Y44" s="72">
        <v>5000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10000</v>
      </c>
      <c r="AG44" s="72">
        <v>0</v>
      </c>
      <c r="AH44" s="72">
        <v>0</v>
      </c>
      <c r="AI44" s="72">
        <v>0</v>
      </c>
      <c r="AJ44" s="72">
        <v>10000</v>
      </c>
      <c r="AK44" s="72">
        <v>10000</v>
      </c>
      <c r="AL44" s="123">
        <v>10000</v>
      </c>
      <c r="AM44" s="58">
        <v>15000</v>
      </c>
      <c r="AO44" s="16">
        <f t="shared" si="29"/>
        <v>72400</v>
      </c>
      <c r="AP44" s="16">
        <f>AO152</f>
        <v>131578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6000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 t="shared" si="29"/>
        <v>6000</v>
      </c>
      <c r="AP45" s="16">
        <f>AO153</f>
        <v>15773.1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4700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10000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 t="shared" si="29"/>
        <v>10000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 t="shared" si="29"/>
        <v>0</v>
      </c>
    </row>
    <row r="49" spans="1:43" x14ac:dyDescent="0.2">
      <c r="D49" s="5" t="s">
        <v>138</v>
      </c>
      <c r="I49" s="58">
        <f t="shared" ref="I49:AM49" si="30">SUM(I42:I48)</f>
        <v>0</v>
      </c>
      <c r="J49" s="58">
        <f t="shared" si="30"/>
        <v>0</v>
      </c>
      <c r="K49" s="58">
        <f t="shared" si="30"/>
        <v>11500</v>
      </c>
      <c r="L49" s="58">
        <f t="shared" si="30"/>
        <v>0</v>
      </c>
      <c r="M49" s="58">
        <f t="shared" si="30"/>
        <v>0</v>
      </c>
      <c r="N49" s="58">
        <f t="shared" si="30"/>
        <v>0</v>
      </c>
      <c r="O49" s="58">
        <f t="shared" si="30"/>
        <v>13300</v>
      </c>
      <c r="P49" s="58">
        <f t="shared" si="30"/>
        <v>0</v>
      </c>
      <c r="Q49" s="58">
        <f t="shared" si="30"/>
        <v>0</v>
      </c>
      <c r="R49" s="58">
        <f t="shared" si="30"/>
        <v>0</v>
      </c>
      <c r="S49" s="58">
        <f t="shared" si="30"/>
        <v>0</v>
      </c>
      <c r="T49" s="58">
        <f t="shared" si="30"/>
        <v>0</v>
      </c>
      <c r="U49" s="58">
        <f t="shared" si="30"/>
        <v>0</v>
      </c>
      <c r="V49" s="58">
        <f t="shared" si="30"/>
        <v>0</v>
      </c>
      <c r="W49" s="58">
        <f t="shared" si="30"/>
        <v>0</v>
      </c>
      <c r="X49" s="58">
        <f t="shared" si="30"/>
        <v>10000</v>
      </c>
      <c r="Y49" s="58">
        <f t="shared" si="30"/>
        <v>15000</v>
      </c>
      <c r="Z49" s="58">
        <f t="shared" si="30"/>
        <v>0</v>
      </c>
      <c r="AA49" s="58">
        <f t="shared" si="30"/>
        <v>0</v>
      </c>
      <c r="AB49" s="58">
        <f t="shared" si="30"/>
        <v>0</v>
      </c>
      <c r="AC49" s="58">
        <f t="shared" si="30"/>
        <v>0</v>
      </c>
      <c r="AD49" s="58">
        <f t="shared" si="30"/>
        <v>0</v>
      </c>
      <c r="AE49" s="58">
        <f t="shared" si="30"/>
        <v>0</v>
      </c>
      <c r="AF49" s="58">
        <f t="shared" si="30"/>
        <v>14700</v>
      </c>
      <c r="AG49" s="58">
        <f t="shared" si="30"/>
        <v>0</v>
      </c>
      <c r="AH49" s="58">
        <f t="shared" si="30"/>
        <v>0</v>
      </c>
      <c r="AI49" s="58">
        <f t="shared" si="30"/>
        <v>0</v>
      </c>
      <c r="AJ49" s="58">
        <f t="shared" si="30"/>
        <v>10000</v>
      </c>
      <c r="AK49" s="58">
        <f t="shared" si="30"/>
        <v>10000</v>
      </c>
      <c r="AL49" s="58">
        <f t="shared" si="30"/>
        <v>10000</v>
      </c>
      <c r="AM49" s="11">
        <f t="shared" si="30"/>
        <v>15000</v>
      </c>
      <c r="AO49" s="125">
        <f>SUM(I49:AN49)</f>
        <v>109500</v>
      </c>
      <c r="AP49" s="125">
        <f>SUM(AP42:AP48)</f>
        <v>233058.6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1">I20-I84</f>
        <v>15000</v>
      </c>
      <c r="J53" s="103">
        <f t="shared" si="31"/>
        <v>15000</v>
      </c>
      <c r="K53" s="103">
        <f t="shared" si="31"/>
        <v>15000</v>
      </c>
      <c r="L53" s="103">
        <f t="shared" si="31"/>
        <v>15000</v>
      </c>
      <c r="M53" s="103">
        <f t="shared" si="31"/>
        <v>15000</v>
      </c>
      <c r="N53" s="103">
        <f t="shared" si="31"/>
        <v>15000</v>
      </c>
      <c r="O53" s="103">
        <f t="shared" si="31"/>
        <v>15000</v>
      </c>
      <c r="P53" s="103">
        <f t="shared" si="31"/>
        <v>15000</v>
      </c>
      <c r="Q53" s="103">
        <f t="shared" si="31"/>
        <v>15000</v>
      </c>
      <c r="R53" s="103">
        <f t="shared" si="31"/>
        <v>15000</v>
      </c>
      <c r="S53" s="103">
        <f t="shared" si="31"/>
        <v>15000</v>
      </c>
      <c r="T53" s="103">
        <f t="shared" si="31"/>
        <v>15000</v>
      </c>
      <c r="U53" s="103">
        <f t="shared" si="31"/>
        <v>15000</v>
      </c>
      <c r="V53" s="103">
        <f t="shared" si="31"/>
        <v>15000</v>
      </c>
      <c r="W53" s="103">
        <f t="shared" si="31"/>
        <v>15000</v>
      </c>
      <c r="X53" s="103">
        <f t="shared" si="31"/>
        <v>15000</v>
      </c>
      <c r="Y53" s="103">
        <f t="shared" si="31"/>
        <v>15000</v>
      </c>
      <c r="Z53" s="103">
        <f t="shared" si="31"/>
        <v>15000</v>
      </c>
      <c r="AA53" s="103">
        <f t="shared" si="31"/>
        <v>15000</v>
      </c>
      <c r="AB53" s="103">
        <f t="shared" si="31"/>
        <v>15000</v>
      </c>
      <c r="AC53" s="103">
        <f t="shared" si="31"/>
        <v>15000</v>
      </c>
      <c r="AD53" s="103">
        <f t="shared" si="31"/>
        <v>15000</v>
      </c>
      <c r="AE53" s="103">
        <f t="shared" si="31"/>
        <v>15000</v>
      </c>
      <c r="AF53" s="103">
        <f t="shared" si="31"/>
        <v>15000</v>
      </c>
      <c r="AG53" s="103">
        <f t="shared" si="31"/>
        <v>15000</v>
      </c>
      <c r="AH53" s="103">
        <f t="shared" si="31"/>
        <v>15000</v>
      </c>
      <c r="AI53" s="103">
        <f t="shared" si="31"/>
        <v>15000</v>
      </c>
      <c r="AJ53" s="103">
        <f t="shared" si="31"/>
        <v>15000</v>
      </c>
      <c r="AK53" s="103">
        <f t="shared" si="31"/>
        <v>15000</v>
      </c>
      <c r="AL53" s="103">
        <f t="shared" si="31"/>
        <v>15000</v>
      </c>
      <c r="AM53" s="103">
        <f t="shared" si="31"/>
        <v>15000</v>
      </c>
      <c r="AO53" s="106">
        <f t="shared" ref="AO53:AO67" si="32">SUM(I53:AN53)-AQ53</f>
        <v>460350</v>
      </c>
      <c r="AP53" s="107">
        <f t="shared" ref="AP53:AP68" si="33">AO53*E53</f>
        <v>46035</v>
      </c>
      <c r="AQ53" s="106">
        <f t="shared" ref="AQ53:AQ67" si="34">SUM(I53:AM53)*F53</f>
        <v>4650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5">I21-I85</f>
        <v>0</v>
      </c>
      <c r="J54" s="103">
        <f t="shared" si="35"/>
        <v>0</v>
      </c>
      <c r="K54" s="103">
        <f t="shared" si="35"/>
        <v>0</v>
      </c>
      <c r="L54" s="103">
        <f t="shared" si="35"/>
        <v>0</v>
      </c>
      <c r="M54" s="103">
        <f t="shared" si="35"/>
        <v>0</v>
      </c>
      <c r="N54" s="103">
        <f t="shared" si="35"/>
        <v>0</v>
      </c>
      <c r="O54" s="103">
        <f t="shared" si="35"/>
        <v>0</v>
      </c>
      <c r="P54" s="103">
        <f t="shared" si="35"/>
        <v>0</v>
      </c>
      <c r="Q54" s="103">
        <f t="shared" si="35"/>
        <v>0</v>
      </c>
      <c r="R54" s="103">
        <f t="shared" si="35"/>
        <v>0</v>
      </c>
      <c r="S54" s="103">
        <f t="shared" si="35"/>
        <v>0</v>
      </c>
      <c r="T54" s="103">
        <f t="shared" si="35"/>
        <v>0</v>
      </c>
      <c r="U54" s="103">
        <f t="shared" si="35"/>
        <v>0</v>
      </c>
      <c r="V54" s="103">
        <f t="shared" si="35"/>
        <v>0</v>
      </c>
      <c r="W54" s="103">
        <f t="shared" si="35"/>
        <v>0</v>
      </c>
      <c r="X54" s="103">
        <f t="shared" si="35"/>
        <v>0</v>
      </c>
      <c r="Y54" s="103">
        <f t="shared" si="35"/>
        <v>0</v>
      </c>
      <c r="Z54" s="103">
        <f t="shared" si="35"/>
        <v>0</v>
      </c>
      <c r="AA54" s="103">
        <f t="shared" si="35"/>
        <v>0</v>
      </c>
      <c r="AB54" s="103">
        <f t="shared" si="35"/>
        <v>0</v>
      </c>
      <c r="AC54" s="103">
        <f t="shared" si="35"/>
        <v>0</v>
      </c>
      <c r="AD54" s="103">
        <f t="shared" si="35"/>
        <v>0</v>
      </c>
      <c r="AE54" s="103">
        <f t="shared" si="35"/>
        <v>0</v>
      </c>
      <c r="AF54" s="103">
        <f t="shared" si="35"/>
        <v>0</v>
      </c>
      <c r="AG54" s="103">
        <f t="shared" si="35"/>
        <v>0</v>
      </c>
      <c r="AH54" s="103">
        <f t="shared" si="35"/>
        <v>0</v>
      </c>
      <c r="AI54" s="103">
        <f t="shared" si="35"/>
        <v>0</v>
      </c>
      <c r="AJ54" s="103">
        <f t="shared" si="35"/>
        <v>0</v>
      </c>
      <c r="AK54" s="103">
        <v>0</v>
      </c>
      <c r="AL54" s="103">
        <v>0</v>
      </c>
      <c r="AM54" s="103">
        <v>0</v>
      </c>
      <c r="AO54" s="106">
        <f t="shared" si="32"/>
        <v>0</v>
      </c>
      <c r="AP54" s="107">
        <f t="shared" si="33"/>
        <v>0</v>
      </c>
      <c r="AQ54" s="106">
        <f t="shared" si="34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6">I11+I28-I86</f>
        <v>2748</v>
      </c>
      <c r="J55" s="103">
        <f t="shared" si="36"/>
        <v>2748</v>
      </c>
      <c r="K55" s="103">
        <f t="shared" si="36"/>
        <v>2748</v>
      </c>
      <c r="L55" s="103">
        <f t="shared" si="36"/>
        <v>2748</v>
      </c>
      <c r="M55" s="103">
        <f t="shared" si="36"/>
        <v>2748</v>
      </c>
      <c r="N55" s="103">
        <f t="shared" si="36"/>
        <v>2748</v>
      </c>
      <c r="O55" s="103">
        <f t="shared" si="36"/>
        <v>2748</v>
      </c>
      <c r="P55" s="103">
        <f t="shared" si="36"/>
        <v>2748</v>
      </c>
      <c r="Q55" s="103">
        <f t="shared" si="36"/>
        <v>2748</v>
      </c>
      <c r="R55" s="103">
        <f t="shared" si="36"/>
        <v>2748</v>
      </c>
      <c r="S55" s="103">
        <f t="shared" si="36"/>
        <v>2748</v>
      </c>
      <c r="T55" s="103">
        <f t="shared" si="36"/>
        <v>2748</v>
      </c>
      <c r="U55" s="103">
        <f t="shared" si="36"/>
        <v>2748</v>
      </c>
      <c r="V55" s="103">
        <f t="shared" si="36"/>
        <v>2748</v>
      </c>
      <c r="W55" s="103">
        <f t="shared" si="36"/>
        <v>2748</v>
      </c>
      <c r="X55" s="103">
        <f t="shared" si="36"/>
        <v>2748</v>
      </c>
      <c r="Y55" s="103">
        <f t="shared" si="36"/>
        <v>2748</v>
      </c>
      <c r="Z55" s="103">
        <f t="shared" si="36"/>
        <v>2748</v>
      </c>
      <c r="AA55" s="103">
        <f t="shared" si="36"/>
        <v>2748</v>
      </c>
      <c r="AB55" s="103">
        <f t="shared" si="36"/>
        <v>2748</v>
      </c>
      <c r="AC55" s="103">
        <f t="shared" si="36"/>
        <v>2748</v>
      </c>
      <c r="AD55" s="103">
        <f t="shared" si="36"/>
        <v>2748</v>
      </c>
      <c r="AE55" s="103">
        <f t="shared" si="36"/>
        <v>2748</v>
      </c>
      <c r="AF55" s="103">
        <f t="shared" si="36"/>
        <v>2748</v>
      </c>
      <c r="AG55" s="103">
        <f t="shared" si="36"/>
        <v>4133</v>
      </c>
      <c r="AH55" s="103">
        <f t="shared" si="36"/>
        <v>4133</v>
      </c>
      <c r="AI55" s="103">
        <f t="shared" si="36"/>
        <v>4133</v>
      </c>
      <c r="AJ55" s="103">
        <f t="shared" si="36"/>
        <v>4133</v>
      </c>
      <c r="AK55" s="103">
        <f t="shared" si="36"/>
        <v>4133</v>
      </c>
      <c r="AL55" s="103">
        <f t="shared" si="36"/>
        <v>4133</v>
      </c>
      <c r="AM55" s="103">
        <f t="shared" si="36"/>
        <v>4133</v>
      </c>
      <c r="AO55" s="106">
        <f t="shared" si="32"/>
        <v>93934.17</v>
      </c>
      <c r="AP55" s="107">
        <f t="shared" si="33"/>
        <v>9393.4169999999995</v>
      </c>
      <c r="AQ55" s="106">
        <f t="shared" si="34"/>
        <v>948.83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37">P23-P87</f>
        <v>0</v>
      </c>
      <c r="Q56" s="103">
        <f t="shared" si="37"/>
        <v>0</v>
      </c>
      <c r="R56" s="103">
        <f t="shared" si="37"/>
        <v>0</v>
      </c>
      <c r="S56" s="103">
        <f t="shared" si="37"/>
        <v>0</v>
      </c>
      <c r="T56" s="103">
        <f t="shared" si="37"/>
        <v>0</v>
      </c>
      <c r="U56" s="103">
        <f t="shared" si="37"/>
        <v>0</v>
      </c>
      <c r="V56" s="103">
        <f t="shared" si="37"/>
        <v>0</v>
      </c>
      <c r="W56" s="103">
        <f t="shared" si="37"/>
        <v>0</v>
      </c>
      <c r="X56" s="103">
        <f t="shared" si="37"/>
        <v>0</v>
      </c>
      <c r="Y56" s="103">
        <f t="shared" si="37"/>
        <v>0</v>
      </c>
      <c r="Z56" s="103">
        <f t="shared" si="37"/>
        <v>0</v>
      </c>
      <c r="AA56" s="103">
        <f t="shared" si="37"/>
        <v>0</v>
      </c>
      <c r="AB56" s="103">
        <f t="shared" si="37"/>
        <v>0</v>
      </c>
      <c r="AC56" s="103">
        <f t="shared" si="37"/>
        <v>0</v>
      </c>
      <c r="AD56" s="103">
        <f t="shared" si="37"/>
        <v>0</v>
      </c>
      <c r="AE56" s="103">
        <f t="shared" si="37"/>
        <v>0</v>
      </c>
      <c r="AF56" s="103">
        <f t="shared" si="37"/>
        <v>0</v>
      </c>
      <c r="AG56" s="103">
        <f t="shared" si="37"/>
        <v>0</v>
      </c>
      <c r="AH56" s="103">
        <f t="shared" si="37"/>
        <v>0</v>
      </c>
      <c r="AI56" s="103">
        <f t="shared" si="37"/>
        <v>0</v>
      </c>
      <c r="AJ56" s="103">
        <f t="shared" si="37"/>
        <v>0</v>
      </c>
      <c r="AK56" s="103">
        <f t="shared" si="37"/>
        <v>0</v>
      </c>
      <c r="AL56" s="103">
        <f t="shared" si="37"/>
        <v>0</v>
      </c>
      <c r="AM56" s="103">
        <f t="shared" si="37"/>
        <v>0</v>
      </c>
      <c r="AO56" s="106">
        <f t="shared" si="32"/>
        <v>0</v>
      </c>
      <c r="AP56" s="107">
        <f t="shared" si="33"/>
        <v>0</v>
      </c>
      <c r="AQ56" s="106">
        <f t="shared" si="34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38">I10-I88</f>
        <v>0</v>
      </c>
      <c r="J57" s="103">
        <f t="shared" si="38"/>
        <v>12730</v>
      </c>
      <c r="K57" s="103">
        <f t="shared" si="38"/>
        <v>0</v>
      </c>
      <c r="L57" s="103">
        <f t="shared" si="38"/>
        <v>0</v>
      </c>
      <c r="M57" s="103">
        <f t="shared" si="38"/>
        <v>0</v>
      </c>
      <c r="N57" s="103">
        <f t="shared" si="38"/>
        <v>0</v>
      </c>
      <c r="O57" s="103">
        <f t="shared" si="38"/>
        <v>0</v>
      </c>
      <c r="P57" s="103">
        <f t="shared" si="38"/>
        <v>0</v>
      </c>
      <c r="Q57" s="103">
        <f t="shared" si="38"/>
        <v>0</v>
      </c>
      <c r="R57" s="103">
        <f t="shared" si="38"/>
        <v>0</v>
      </c>
      <c r="S57" s="103">
        <f t="shared" si="38"/>
        <v>0</v>
      </c>
      <c r="T57" s="103">
        <f t="shared" si="38"/>
        <v>0</v>
      </c>
      <c r="U57" s="103">
        <f t="shared" si="38"/>
        <v>0</v>
      </c>
      <c r="V57" s="103">
        <f t="shared" si="38"/>
        <v>0</v>
      </c>
      <c r="W57" s="103">
        <f t="shared" si="38"/>
        <v>0</v>
      </c>
      <c r="X57" s="103">
        <f t="shared" si="38"/>
        <v>0</v>
      </c>
      <c r="Y57" s="103">
        <f t="shared" si="38"/>
        <v>0</v>
      </c>
      <c r="Z57" s="103">
        <f t="shared" si="38"/>
        <v>0</v>
      </c>
      <c r="AA57" s="103">
        <f t="shared" si="38"/>
        <v>0</v>
      </c>
      <c r="AB57" s="103">
        <f t="shared" si="38"/>
        <v>0</v>
      </c>
      <c r="AC57" s="103">
        <f t="shared" si="38"/>
        <v>0</v>
      </c>
      <c r="AD57" s="103">
        <f t="shared" si="38"/>
        <v>0</v>
      </c>
      <c r="AE57" s="103">
        <f t="shared" si="38"/>
        <v>0</v>
      </c>
      <c r="AF57" s="103">
        <f t="shared" si="38"/>
        <v>0</v>
      </c>
      <c r="AG57" s="103">
        <f t="shared" si="38"/>
        <v>0</v>
      </c>
      <c r="AH57" s="103">
        <f t="shared" si="38"/>
        <v>0</v>
      </c>
      <c r="AI57" s="103">
        <f t="shared" si="38"/>
        <v>0</v>
      </c>
      <c r="AJ57" s="103">
        <f t="shared" si="38"/>
        <v>0</v>
      </c>
      <c r="AK57" s="103">
        <f t="shared" si="38"/>
        <v>0</v>
      </c>
      <c r="AL57" s="103">
        <f t="shared" si="38"/>
        <v>0</v>
      </c>
      <c r="AM57" s="103">
        <f t="shared" si="38"/>
        <v>0</v>
      </c>
      <c r="AO57" s="106">
        <f t="shared" si="32"/>
        <v>12602.7</v>
      </c>
      <c r="AP57" s="107">
        <f t="shared" si="33"/>
        <v>1260.2700000000002</v>
      </c>
      <c r="AQ57" s="106">
        <f t="shared" si="34"/>
        <v>127.3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2"/>
        <v>0</v>
      </c>
      <c r="AP58" s="107">
        <f t="shared" si="33"/>
        <v>0</v>
      </c>
      <c r="AQ58" s="106">
        <f t="shared" si="34"/>
        <v>0</v>
      </c>
    </row>
    <row r="59" spans="1:43" s="102" customFormat="1" x14ac:dyDescent="0.2">
      <c r="C59" s="102" t="s">
        <v>152</v>
      </c>
      <c r="D59" s="102" t="s">
        <v>153</v>
      </c>
      <c r="E59" s="104">
        <v>0.1</v>
      </c>
      <c r="F59" s="105">
        <v>0.01</v>
      </c>
      <c r="I59" s="103">
        <f t="shared" ref="I59:AM59" si="39">I12+I24-I90</f>
        <v>412</v>
      </c>
      <c r="J59" s="103">
        <f t="shared" si="39"/>
        <v>412</v>
      </c>
      <c r="K59" s="103">
        <f t="shared" si="39"/>
        <v>412</v>
      </c>
      <c r="L59" s="103">
        <f t="shared" si="39"/>
        <v>412</v>
      </c>
      <c r="M59" s="103">
        <f t="shared" si="39"/>
        <v>412</v>
      </c>
      <c r="N59" s="103">
        <f t="shared" si="39"/>
        <v>412</v>
      </c>
      <c r="O59" s="103">
        <f t="shared" si="39"/>
        <v>412</v>
      </c>
      <c r="P59" s="103">
        <f t="shared" si="39"/>
        <v>412</v>
      </c>
      <c r="Q59" s="103">
        <f t="shared" si="39"/>
        <v>412</v>
      </c>
      <c r="R59" s="103">
        <f t="shared" si="39"/>
        <v>412</v>
      </c>
      <c r="S59" s="103">
        <f t="shared" si="39"/>
        <v>412</v>
      </c>
      <c r="T59" s="103">
        <f t="shared" si="39"/>
        <v>412</v>
      </c>
      <c r="U59" s="103">
        <f t="shared" si="39"/>
        <v>412</v>
      </c>
      <c r="V59" s="103">
        <f t="shared" si="39"/>
        <v>412</v>
      </c>
      <c r="W59" s="103">
        <f t="shared" si="39"/>
        <v>412</v>
      </c>
      <c r="X59" s="103">
        <f t="shared" si="39"/>
        <v>412</v>
      </c>
      <c r="Y59" s="103">
        <f t="shared" si="39"/>
        <v>412</v>
      </c>
      <c r="Z59" s="103">
        <f t="shared" si="39"/>
        <v>412</v>
      </c>
      <c r="AA59" s="103">
        <f t="shared" si="39"/>
        <v>412</v>
      </c>
      <c r="AB59" s="103">
        <f t="shared" si="39"/>
        <v>412</v>
      </c>
      <c r="AC59" s="103">
        <f t="shared" si="39"/>
        <v>412</v>
      </c>
      <c r="AD59" s="103">
        <f t="shared" si="39"/>
        <v>412</v>
      </c>
      <c r="AE59" s="103">
        <f t="shared" si="39"/>
        <v>412</v>
      </c>
      <c r="AF59" s="103">
        <f t="shared" si="39"/>
        <v>412</v>
      </c>
      <c r="AG59" s="103">
        <f t="shared" si="39"/>
        <v>412</v>
      </c>
      <c r="AH59" s="103">
        <f t="shared" si="39"/>
        <v>412</v>
      </c>
      <c r="AI59" s="103">
        <f t="shared" si="39"/>
        <v>412</v>
      </c>
      <c r="AJ59" s="103">
        <f t="shared" si="39"/>
        <v>412</v>
      </c>
      <c r="AK59" s="103">
        <f t="shared" si="39"/>
        <v>412</v>
      </c>
      <c r="AL59" s="103">
        <f t="shared" si="39"/>
        <v>412</v>
      </c>
      <c r="AM59" s="103">
        <f t="shared" si="39"/>
        <v>412</v>
      </c>
      <c r="AO59" s="106">
        <f t="shared" si="32"/>
        <v>12644.28</v>
      </c>
      <c r="AP59" s="107">
        <f t="shared" si="33"/>
        <v>1264.4280000000001</v>
      </c>
      <c r="AQ59" s="106">
        <f t="shared" si="34"/>
        <v>127.72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0">I13+I25-I91</f>
        <v>6000</v>
      </c>
      <c r="J60" s="103">
        <f t="shared" si="40"/>
        <v>6000</v>
      </c>
      <c r="K60" s="103">
        <f t="shared" si="40"/>
        <v>6000</v>
      </c>
      <c r="L60" s="103">
        <f t="shared" si="40"/>
        <v>6000</v>
      </c>
      <c r="M60" s="103">
        <f t="shared" si="40"/>
        <v>6000</v>
      </c>
      <c r="N60" s="103">
        <f t="shared" si="40"/>
        <v>6000</v>
      </c>
      <c r="O60" s="103">
        <f t="shared" si="40"/>
        <v>6000</v>
      </c>
      <c r="P60" s="103">
        <f t="shared" si="40"/>
        <v>6000</v>
      </c>
      <c r="Q60" s="103">
        <f t="shared" si="40"/>
        <v>6000</v>
      </c>
      <c r="R60" s="103">
        <f t="shared" si="40"/>
        <v>6000</v>
      </c>
      <c r="S60" s="103">
        <f t="shared" si="40"/>
        <v>6000</v>
      </c>
      <c r="T60" s="103">
        <f t="shared" si="40"/>
        <v>6000</v>
      </c>
      <c r="U60" s="103">
        <f t="shared" si="40"/>
        <v>6000</v>
      </c>
      <c r="V60" s="103">
        <f t="shared" si="40"/>
        <v>6000</v>
      </c>
      <c r="W60" s="103">
        <f t="shared" si="40"/>
        <v>6000</v>
      </c>
      <c r="X60" s="103">
        <f t="shared" si="40"/>
        <v>6000</v>
      </c>
      <c r="Y60" s="103">
        <f t="shared" si="40"/>
        <v>6000</v>
      </c>
      <c r="Z60" s="103">
        <f t="shared" si="40"/>
        <v>6000</v>
      </c>
      <c r="AA60" s="103">
        <f t="shared" si="40"/>
        <v>6000</v>
      </c>
      <c r="AB60" s="103">
        <f t="shared" si="40"/>
        <v>6000</v>
      </c>
      <c r="AC60" s="103">
        <f t="shared" si="40"/>
        <v>6000</v>
      </c>
      <c r="AD60" s="103">
        <f t="shared" si="40"/>
        <v>6000</v>
      </c>
      <c r="AE60" s="103">
        <f t="shared" si="40"/>
        <v>6000</v>
      </c>
      <c r="AF60" s="103">
        <f t="shared" si="40"/>
        <v>6000</v>
      </c>
      <c r="AG60" s="103">
        <f t="shared" si="40"/>
        <v>6000</v>
      </c>
      <c r="AH60" s="103">
        <f t="shared" si="40"/>
        <v>6000</v>
      </c>
      <c r="AI60" s="103">
        <f t="shared" si="40"/>
        <v>6000</v>
      </c>
      <c r="AJ60" s="103">
        <f t="shared" si="40"/>
        <v>6000</v>
      </c>
      <c r="AK60" s="103">
        <f t="shared" si="40"/>
        <v>6000</v>
      </c>
      <c r="AL60" s="103">
        <f t="shared" si="40"/>
        <v>6000</v>
      </c>
      <c r="AM60" s="103">
        <f t="shared" si="40"/>
        <v>6000</v>
      </c>
      <c r="AO60" s="106">
        <f t="shared" si="32"/>
        <v>184140</v>
      </c>
      <c r="AP60" s="107">
        <f t="shared" si="33"/>
        <v>18414</v>
      </c>
      <c r="AQ60" s="106">
        <f t="shared" si="34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1">I14+I26-I92</f>
        <v>0</v>
      </c>
      <c r="J61" s="103">
        <f t="shared" si="41"/>
        <v>0</v>
      </c>
      <c r="K61" s="103">
        <f t="shared" si="41"/>
        <v>0</v>
      </c>
      <c r="L61" s="103">
        <f t="shared" si="41"/>
        <v>0</v>
      </c>
      <c r="M61" s="103">
        <f t="shared" si="41"/>
        <v>0</v>
      </c>
      <c r="N61" s="103">
        <f t="shared" si="41"/>
        <v>0</v>
      </c>
      <c r="O61" s="103">
        <f t="shared" si="41"/>
        <v>12730</v>
      </c>
      <c r="P61" s="103">
        <f t="shared" si="41"/>
        <v>0</v>
      </c>
      <c r="Q61" s="103">
        <f t="shared" si="41"/>
        <v>0</v>
      </c>
      <c r="R61" s="103">
        <f t="shared" si="41"/>
        <v>0</v>
      </c>
      <c r="S61" s="103">
        <f t="shared" si="41"/>
        <v>0</v>
      </c>
      <c r="T61" s="103">
        <f t="shared" si="41"/>
        <v>0</v>
      </c>
      <c r="U61" s="103">
        <f t="shared" si="41"/>
        <v>0</v>
      </c>
      <c r="V61" s="103">
        <f t="shared" si="41"/>
        <v>0</v>
      </c>
      <c r="W61" s="103">
        <f t="shared" si="41"/>
        <v>0</v>
      </c>
      <c r="X61" s="103">
        <f t="shared" si="41"/>
        <v>0</v>
      </c>
      <c r="Y61" s="103">
        <f t="shared" si="41"/>
        <v>0</v>
      </c>
      <c r="Z61" s="103">
        <f t="shared" si="41"/>
        <v>0</v>
      </c>
      <c r="AA61" s="103">
        <f t="shared" si="41"/>
        <v>0</v>
      </c>
      <c r="AB61" s="103">
        <f t="shared" si="41"/>
        <v>0</v>
      </c>
      <c r="AC61" s="103">
        <f t="shared" si="41"/>
        <v>0</v>
      </c>
      <c r="AD61" s="103">
        <f t="shared" si="41"/>
        <v>0</v>
      </c>
      <c r="AE61" s="103">
        <f t="shared" si="41"/>
        <v>0</v>
      </c>
      <c r="AF61" s="103">
        <f t="shared" si="41"/>
        <v>0</v>
      </c>
      <c r="AG61" s="103">
        <f t="shared" si="41"/>
        <v>0</v>
      </c>
      <c r="AH61" s="103">
        <f t="shared" si="41"/>
        <v>0</v>
      </c>
      <c r="AI61" s="103">
        <f t="shared" si="41"/>
        <v>0</v>
      </c>
      <c r="AJ61" s="103">
        <f t="shared" si="41"/>
        <v>0</v>
      </c>
      <c r="AK61" s="103">
        <f t="shared" si="41"/>
        <v>0</v>
      </c>
      <c r="AL61" s="103">
        <f t="shared" si="41"/>
        <v>0</v>
      </c>
      <c r="AM61" s="103">
        <f t="shared" si="41"/>
        <v>0</v>
      </c>
      <c r="AO61" s="106">
        <f t="shared" si="32"/>
        <v>12602.7</v>
      </c>
      <c r="AP61" s="107">
        <f t="shared" si="33"/>
        <v>1260.2700000000002</v>
      </c>
      <c r="AQ61" s="106">
        <f t="shared" si="34"/>
        <v>127.3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>K16</f>
        <v>12730</v>
      </c>
      <c r="L62" s="103">
        <f t="shared" ref="L62:AM62" si="42">L16</f>
        <v>12730</v>
      </c>
      <c r="M62" s="103">
        <f t="shared" si="42"/>
        <v>12730</v>
      </c>
      <c r="N62" s="103">
        <f t="shared" si="42"/>
        <v>12730</v>
      </c>
      <c r="O62" s="103">
        <f t="shared" si="42"/>
        <v>0</v>
      </c>
      <c r="P62" s="103">
        <f t="shared" si="42"/>
        <v>12730</v>
      </c>
      <c r="Q62" s="103">
        <f t="shared" si="42"/>
        <v>12730</v>
      </c>
      <c r="R62" s="103">
        <f t="shared" si="42"/>
        <v>12730</v>
      </c>
      <c r="S62" s="103">
        <f t="shared" si="42"/>
        <v>12730</v>
      </c>
      <c r="T62" s="103">
        <f t="shared" si="42"/>
        <v>12730</v>
      </c>
      <c r="U62" s="103">
        <f t="shared" si="42"/>
        <v>12730</v>
      </c>
      <c r="V62" s="103">
        <f t="shared" si="42"/>
        <v>12730</v>
      </c>
      <c r="W62" s="103">
        <f t="shared" si="42"/>
        <v>12730</v>
      </c>
      <c r="X62" s="103">
        <f t="shared" si="42"/>
        <v>12730</v>
      </c>
      <c r="Y62" s="103">
        <f t="shared" si="42"/>
        <v>12730</v>
      </c>
      <c r="Z62" s="103">
        <f t="shared" si="42"/>
        <v>12730</v>
      </c>
      <c r="AA62" s="103">
        <f t="shared" si="42"/>
        <v>12730</v>
      </c>
      <c r="AB62" s="103">
        <f t="shared" si="42"/>
        <v>12730</v>
      </c>
      <c r="AC62" s="103">
        <f t="shared" si="42"/>
        <v>12730</v>
      </c>
      <c r="AD62" s="103">
        <f t="shared" si="42"/>
        <v>12730</v>
      </c>
      <c r="AE62" s="103">
        <f t="shared" si="42"/>
        <v>12730</v>
      </c>
      <c r="AF62" s="103">
        <f t="shared" si="42"/>
        <v>12730</v>
      </c>
      <c r="AG62" s="103">
        <f t="shared" si="42"/>
        <v>12730</v>
      </c>
      <c r="AH62" s="103">
        <f t="shared" si="42"/>
        <v>12730</v>
      </c>
      <c r="AI62" s="103">
        <f t="shared" si="42"/>
        <v>12730</v>
      </c>
      <c r="AJ62" s="103">
        <f t="shared" si="42"/>
        <v>12730</v>
      </c>
      <c r="AK62" s="103">
        <f t="shared" si="42"/>
        <v>0</v>
      </c>
      <c r="AL62" s="103">
        <f t="shared" si="42"/>
        <v>0</v>
      </c>
      <c r="AM62" s="103">
        <f t="shared" si="42"/>
        <v>0</v>
      </c>
      <c r="AO62" s="106">
        <f t="shared" si="32"/>
        <v>315067.5</v>
      </c>
      <c r="AP62" s="107">
        <f t="shared" si="33"/>
        <v>31506.75</v>
      </c>
      <c r="AQ62" s="106">
        <f t="shared" si="34"/>
        <v>3182.5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3">I29-I94</f>
        <v>0</v>
      </c>
      <c r="J63" s="103">
        <f t="shared" si="43"/>
        <v>0</v>
      </c>
      <c r="K63" s="103">
        <f t="shared" si="43"/>
        <v>0</v>
      </c>
      <c r="L63" s="103">
        <f t="shared" si="43"/>
        <v>0</v>
      </c>
      <c r="M63" s="103">
        <f t="shared" si="43"/>
        <v>0</v>
      </c>
      <c r="N63" s="103">
        <f t="shared" si="43"/>
        <v>0</v>
      </c>
      <c r="O63" s="103">
        <f t="shared" si="43"/>
        <v>0</v>
      </c>
      <c r="P63" s="103">
        <f t="shared" si="43"/>
        <v>0</v>
      </c>
      <c r="Q63" s="103">
        <f t="shared" si="43"/>
        <v>0</v>
      </c>
      <c r="R63" s="103">
        <f t="shared" si="43"/>
        <v>0</v>
      </c>
      <c r="S63" s="103">
        <f t="shared" si="43"/>
        <v>0</v>
      </c>
      <c r="T63" s="103">
        <f t="shared" si="43"/>
        <v>0</v>
      </c>
      <c r="U63" s="103">
        <f t="shared" si="43"/>
        <v>0</v>
      </c>
      <c r="V63" s="103">
        <f t="shared" si="43"/>
        <v>0</v>
      </c>
      <c r="W63" s="103">
        <f t="shared" si="43"/>
        <v>0</v>
      </c>
      <c r="X63" s="103">
        <f t="shared" si="43"/>
        <v>0</v>
      </c>
      <c r="Y63" s="103">
        <f t="shared" si="43"/>
        <v>0</v>
      </c>
      <c r="Z63" s="103">
        <f t="shared" si="43"/>
        <v>0</v>
      </c>
      <c r="AA63" s="103">
        <f t="shared" si="43"/>
        <v>0</v>
      </c>
      <c r="AB63" s="103">
        <f t="shared" si="43"/>
        <v>0</v>
      </c>
      <c r="AC63" s="103">
        <f t="shared" si="43"/>
        <v>0</v>
      </c>
      <c r="AD63" s="103">
        <f t="shared" si="43"/>
        <v>0</v>
      </c>
      <c r="AE63" s="103">
        <f t="shared" si="43"/>
        <v>0</v>
      </c>
      <c r="AF63" s="103">
        <f t="shared" si="43"/>
        <v>0</v>
      </c>
      <c r="AG63" s="103">
        <f t="shared" si="43"/>
        <v>0</v>
      </c>
      <c r="AH63" s="103">
        <f t="shared" si="43"/>
        <v>0</v>
      </c>
      <c r="AI63" s="103">
        <f t="shared" si="43"/>
        <v>0</v>
      </c>
      <c r="AJ63" s="103">
        <f t="shared" si="43"/>
        <v>0</v>
      </c>
      <c r="AK63" s="103">
        <f t="shared" si="43"/>
        <v>0</v>
      </c>
      <c r="AL63" s="103">
        <f t="shared" si="43"/>
        <v>0</v>
      </c>
      <c r="AM63" s="103">
        <f t="shared" si="43"/>
        <v>0</v>
      </c>
      <c r="AO63" s="106">
        <f t="shared" si="32"/>
        <v>0</v>
      </c>
      <c r="AP63" s="107">
        <f t="shared" si="33"/>
        <v>0</v>
      </c>
      <c r="AQ63" s="106">
        <f t="shared" si="34"/>
        <v>0</v>
      </c>
    </row>
    <row r="64" spans="1:43" s="102" customFormat="1" x14ac:dyDescent="0.2">
      <c r="C64" s="102" t="s">
        <v>54</v>
      </c>
      <c r="D64" s="102" t="s">
        <v>55</v>
      </c>
      <c r="E64" s="104">
        <v>0.1</v>
      </c>
      <c r="F64" s="105">
        <v>0.01</v>
      </c>
      <c r="I64" s="103">
        <f t="shared" ref="I64:AM64" si="44">I30-I95</f>
        <v>1910</v>
      </c>
      <c r="J64" s="103">
        <f t="shared" si="44"/>
        <v>1910</v>
      </c>
      <c r="K64" s="103">
        <f t="shared" si="44"/>
        <v>1910</v>
      </c>
      <c r="L64" s="103">
        <f t="shared" si="44"/>
        <v>1910</v>
      </c>
      <c r="M64" s="103">
        <f t="shared" si="44"/>
        <v>1910</v>
      </c>
      <c r="N64" s="103">
        <f t="shared" si="44"/>
        <v>1910</v>
      </c>
      <c r="O64" s="103">
        <f t="shared" si="44"/>
        <v>1910</v>
      </c>
      <c r="P64" s="103">
        <f t="shared" si="44"/>
        <v>1910</v>
      </c>
      <c r="Q64" s="103">
        <f t="shared" si="44"/>
        <v>1910</v>
      </c>
      <c r="R64" s="103">
        <f t="shared" si="44"/>
        <v>1910</v>
      </c>
      <c r="S64" s="103">
        <f t="shared" si="44"/>
        <v>1910</v>
      </c>
      <c r="T64" s="103">
        <f t="shared" si="44"/>
        <v>1910</v>
      </c>
      <c r="U64" s="103">
        <f t="shared" si="44"/>
        <v>1910</v>
      </c>
      <c r="V64" s="103">
        <f t="shared" si="44"/>
        <v>1910</v>
      </c>
      <c r="W64" s="103">
        <f t="shared" si="44"/>
        <v>1910</v>
      </c>
      <c r="X64" s="103">
        <f t="shared" si="44"/>
        <v>1910</v>
      </c>
      <c r="Y64" s="103">
        <f t="shared" si="44"/>
        <v>1910</v>
      </c>
      <c r="Z64" s="103">
        <f t="shared" si="44"/>
        <v>1910</v>
      </c>
      <c r="AA64" s="103">
        <f t="shared" si="44"/>
        <v>1910</v>
      </c>
      <c r="AB64" s="103">
        <f t="shared" si="44"/>
        <v>1910</v>
      </c>
      <c r="AC64" s="103">
        <f t="shared" si="44"/>
        <v>1910</v>
      </c>
      <c r="AD64" s="103">
        <f t="shared" si="44"/>
        <v>1910</v>
      </c>
      <c r="AE64" s="103">
        <f t="shared" si="44"/>
        <v>1910</v>
      </c>
      <c r="AF64" s="103">
        <f t="shared" si="44"/>
        <v>1910</v>
      </c>
      <c r="AG64" s="103">
        <f t="shared" si="44"/>
        <v>525</v>
      </c>
      <c r="AH64" s="103">
        <f t="shared" si="44"/>
        <v>525</v>
      </c>
      <c r="AI64" s="103">
        <f t="shared" si="44"/>
        <v>525</v>
      </c>
      <c r="AJ64" s="103">
        <f t="shared" si="44"/>
        <v>525</v>
      </c>
      <c r="AK64" s="103">
        <f t="shared" si="44"/>
        <v>525</v>
      </c>
      <c r="AL64" s="103">
        <f t="shared" si="44"/>
        <v>525</v>
      </c>
      <c r="AM64" s="103">
        <f t="shared" si="44"/>
        <v>525</v>
      </c>
      <c r="AO64" s="106">
        <f t="shared" si="32"/>
        <v>49019.85</v>
      </c>
      <c r="AP64" s="107">
        <f t="shared" si="33"/>
        <v>4901.9849999999997</v>
      </c>
      <c r="AQ64" s="106">
        <f t="shared" si="34"/>
        <v>495.15000000000003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45">I15+I31-I96</f>
        <v>12730</v>
      </c>
      <c r="J65" s="103">
        <f t="shared" si="45"/>
        <v>0</v>
      </c>
      <c r="K65" s="103">
        <f t="shared" si="45"/>
        <v>0</v>
      </c>
      <c r="L65" s="103">
        <f t="shared" si="45"/>
        <v>0</v>
      </c>
      <c r="M65" s="103">
        <f t="shared" si="45"/>
        <v>0</v>
      </c>
      <c r="N65" s="103">
        <f t="shared" si="45"/>
        <v>0</v>
      </c>
      <c r="O65" s="103">
        <f t="shared" si="45"/>
        <v>0</v>
      </c>
      <c r="P65" s="103">
        <f t="shared" si="45"/>
        <v>0</v>
      </c>
      <c r="Q65" s="103">
        <f t="shared" si="45"/>
        <v>0</v>
      </c>
      <c r="R65" s="103">
        <f t="shared" si="45"/>
        <v>0</v>
      </c>
      <c r="S65" s="103">
        <f t="shared" si="45"/>
        <v>0</v>
      </c>
      <c r="T65" s="103">
        <f t="shared" si="45"/>
        <v>0</v>
      </c>
      <c r="U65" s="103">
        <f t="shared" si="45"/>
        <v>0</v>
      </c>
      <c r="V65" s="103">
        <f t="shared" si="45"/>
        <v>0</v>
      </c>
      <c r="W65" s="103">
        <f t="shared" si="45"/>
        <v>0</v>
      </c>
      <c r="X65" s="103">
        <f t="shared" si="45"/>
        <v>0</v>
      </c>
      <c r="Y65" s="103">
        <f t="shared" si="45"/>
        <v>0</v>
      </c>
      <c r="Z65" s="103">
        <f t="shared" si="45"/>
        <v>0</v>
      </c>
      <c r="AA65" s="103">
        <f t="shared" si="45"/>
        <v>0</v>
      </c>
      <c r="AB65" s="103">
        <f t="shared" si="45"/>
        <v>0</v>
      </c>
      <c r="AC65" s="103">
        <f t="shared" si="45"/>
        <v>0</v>
      </c>
      <c r="AD65" s="103">
        <f t="shared" si="45"/>
        <v>0</v>
      </c>
      <c r="AE65" s="103">
        <f t="shared" si="45"/>
        <v>0</v>
      </c>
      <c r="AF65" s="103">
        <f t="shared" si="45"/>
        <v>0</v>
      </c>
      <c r="AG65" s="103">
        <f t="shared" si="45"/>
        <v>0</v>
      </c>
      <c r="AH65" s="103">
        <f t="shared" si="45"/>
        <v>0</v>
      </c>
      <c r="AI65" s="103">
        <f t="shared" si="45"/>
        <v>0</v>
      </c>
      <c r="AJ65" s="103">
        <f t="shared" si="45"/>
        <v>0</v>
      </c>
      <c r="AK65" s="103">
        <f t="shared" si="45"/>
        <v>12730</v>
      </c>
      <c r="AL65" s="103">
        <f t="shared" si="45"/>
        <v>12730</v>
      </c>
      <c r="AM65" s="103">
        <f t="shared" si="45"/>
        <v>12730</v>
      </c>
      <c r="AO65" s="106">
        <f t="shared" si="32"/>
        <v>50410.8</v>
      </c>
      <c r="AP65" s="107">
        <f t="shared" si="33"/>
        <v>5041.0800000000008</v>
      </c>
      <c r="AQ65" s="106">
        <f t="shared" si="34"/>
        <v>509.2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6200</v>
      </c>
      <c r="J66" s="103">
        <f>J16+J32-J97</f>
        <v>6200</v>
      </c>
      <c r="K66" s="103">
        <f>K32-K97</f>
        <v>6200</v>
      </c>
      <c r="L66" s="103">
        <f>L32-L97</f>
        <v>6200</v>
      </c>
      <c r="M66" s="103">
        <f t="shared" ref="M66:AM66" si="46">M32-M97</f>
        <v>6200</v>
      </c>
      <c r="N66" s="103">
        <f t="shared" si="46"/>
        <v>6200</v>
      </c>
      <c r="O66" s="103">
        <f t="shared" si="46"/>
        <v>6200</v>
      </c>
      <c r="P66" s="103">
        <f t="shared" si="46"/>
        <v>6200</v>
      </c>
      <c r="Q66" s="103">
        <f t="shared" si="46"/>
        <v>6200</v>
      </c>
      <c r="R66" s="103">
        <f t="shared" si="46"/>
        <v>6200</v>
      </c>
      <c r="S66" s="103">
        <f t="shared" si="46"/>
        <v>6200</v>
      </c>
      <c r="T66" s="103">
        <f t="shared" si="46"/>
        <v>6200</v>
      </c>
      <c r="U66" s="103">
        <f t="shared" si="46"/>
        <v>6200</v>
      </c>
      <c r="V66" s="103">
        <f t="shared" si="46"/>
        <v>6200</v>
      </c>
      <c r="W66" s="103">
        <f t="shared" si="46"/>
        <v>6200</v>
      </c>
      <c r="X66" s="103">
        <f t="shared" si="46"/>
        <v>6200</v>
      </c>
      <c r="Y66" s="103">
        <f t="shared" si="46"/>
        <v>6200</v>
      </c>
      <c r="Z66" s="103">
        <f t="shared" si="46"/>
        <v>6200</v>
      </c>
      <c r="AA66" s="103">
        <f t="shared" si="46"/>
        <v>6200</v>
      </c>
      <c r="AB66" s="103">
        <f t="shared" si="46"/>
        <v>6200</v>
      </c>
      <c r="AC66" s="103">
        <f t="shared" si="46"/>
        <v>6200</v>
      </c>
      <c r="AD66" s="103">
        <f t="shared" si="46"/>
        <v>6200</v>
      </c>
      <c r="AE66" s="103">
        <f t="shared" si="46"/>
        <v>6200</v>
      </c>
      <c r="AF66" s="103">
        <f t="shared" si="46"/>
        <v>6200</v>
      </c>
      <c r="AG66" s="103">
        <f t="shared" si="46"/>
        <v>6200</v>
      </c>
      <c r="AH66" s="103">
        <f t="shared" si="46"/>
        <v>6200</v>
      </c>
      <c r="AI66" s="103">
        <f t="shared" si="46"/>
        <v>6200</v>
      </c>
      <c r="AJ66" s="103">
        <f t="shared" si="46"/>
        <v>6200</v>
      </c>
      <c r="AK66" s="103">
        <f t="shared" si="46"/>
        <v>6200</v>
      </c>
      <c r="AL66" s="103">
        <f t="shared" si="46"/>
        <v>6200</v>
      </c>
      <c r="AM66" s="103">
        <f t="shared" si="46"/>
        <v>6200</v>
      </c>
      <c r="AO66" s="106">
        <f t="shared" si="32"/>
        <v>190278</v>
      </c>
      <c r="AP66" s="107">
        <f t="shared" si="33"/>
        <v>19027.8</v>
      </c>
      <c r="AQ66" s="106">
        <f t="shared" si="34"/>
        <v>1922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 t="shared" ref="I67:AM67" si="47">I33-I98</f>
        <v>0</v>
      </c>
      <c r="J67" s="109">
        <f t="shared" si="47"/>
        <v>0</v>
      </c>
      <c r="K67" s="109">
        <f t="shared" si="47"/>
        <v>0</v>
      </c>
      <c r="L67" s="109">
        <f t="shared" si="47"/>
        <v>0</v>
      </c>
      <c r="M67" s="109">
        <f t="shared" si="47"/>
        <v>0</v>
      </c>
      <c r="N67" s="109">
        <f t="shared" si="47"/>
        <v>0</v>
      </c>
      <c r="O67" s="109">
        <f t="shared" si="47"/>
        <v>0</v>
      </c>
      <c r="P67" s="109">
        <f t="shared" si="47"/>
        <v>0</v>
      </c>
      <c r="Q67" s="109">
        <f t="shared" si="47"/>
        <v>0</v>
      </c>
      <c r="R67" s="109">
        <f t="shared" si="47"/>
        <v>0</v>
      </c>
      <c r="S67" s="109">
        <f t="shared" si="47"/>
        <v>0</v>
      </c>
      <c r="T67" s="109">
        <f t="shared" si="47"/>
        <v>0</v>
      </c>
      <c r="U67" s="109">
        <f t="shared" si="47"/>
        <v>0</v>
      </c>
      <c r="V67" s="109">
        <f t="shared" si="47"/>
        <v>0</v>
      </c>
      <c r="W67" s="109">
        <f t="shared" si="47"/>
        <v>0</v>
      </c>
      <c r="X67" s="109">
        <f t="shared" si="47"/>
        <v>0</v>
      </c>
      <c r="Y67" s="109">
        <f t="shared" si="47"/>
        <v>0</v>
      </c>
      <c r="Z67" s="109">
        <f t="shared" si="47"/>
        <v>0</v>
      </c>
      <c r="AA67" s="109">
        <f t="shared" si="47"/>
        <v>0</v>
      </c>
      <c r="AB67" s="109">
        <f t="shared" si="47"/>
        <v>0</v>
      </c>
      <c r="AC67" s="109">
        <f t="shared" si="47"/>
        <v>0</v>
      </c>
      <c r="AD67" s="109">
        <f t="shared" si="47"/>
        <v>0</v>
      </c>
      <c r="AE67" s="109">
        <f t="shared" si="47"/>
        <v>0</v>
      </c>
      <c r="AF67" s="109">
        <f t="shared" si="47"/>
        <v>0</v>
      </c>
      <c r="AG67" s="109">
        <f t="shared" si="47"/>
        <v>0</v>
      </c>
      <c r="AH67" s="109">
        <f t="shared" si="47"/>
        <v>0</v>
      </c>
      <c r="AI67" s="109">
        <f t="shared" si="47"/>
        <v>0</v>
      </c>
      <c r="AJ67" s="109">
        <f t="shared" si="47"/>
        <v>0</v>
      </c>
      <c r="AK67" s="109">
        <f t="shared" si="47"/>
        <v>0</v>
      </c>
      <c r="AL67" s="109">
        <f t="shared" si="47"/>
        <v>0</v>
      </c>
      <c r="AM67" s="109">
        <f t="shared" si="47"/>
        <v>0</v>
      </c>
      <c r="AO67" s="106">
        <f t="shared" si="32"/>
        <v>0</v>
      </c>
      <c r="AP67" s="107">
        <f t="shared" si="33"/>
        <v>0</v>
      </c>
      <c r="AQ67" s="106">
        <f t="shared" si="34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11500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11500</v>
      </c>
      <c r="AP68" s="111">
        <f t="shared" si="33"/>
        <v>0</v>
      </c>
      <c r="AQ68" s="110">
        <f>AO68*F68</f>
        <v>115</v>
      </c>
    </row>
    <row r="69" spans="1:43" s="102" customFormat="1" x14ac:dyDescent="0.2">
      <c r="I69" s="112">
        <f t="shared" ref="I69:AL69" si="48">SUM(I53:I67)</f>
        <v>45000</v>
      </c>
      <c r="J69" s="112">
        <f t="shared" si="48"/>
        <v>45000</v>
      </c>
      <c r="K69" s="112">
        <f t="shared" si="48"/>
        <v>45000</v>
      </c>
      <c r="L69" s="112">
        <f t="shared" si="48"/>
        <v>45000</v>
      </c>
      <c r="M69" s="112">
        <f t="shared" si="48"/>
        <v>45000</v>
      </c>
      <c r="N69" s="112">
        <f t="shared" si="48"/>
        <v>45000</v>
      </c>
      <c r="O69" s="112">
        <f t="shared" si="48"/>
        <v>45000</v>
      </c>
      <c r="P69" s="112">
        <f t="shared" si="48"/>
        <v>45000</v>
      </c>
      <c r="Q69" s="112">
        <f t="shared" si="48"/>
        <v>45000</v>
      </c>
      <c r="R69" s="112">
        <f t="shared" si="48"/>
        <v>45000</v>
      </c>
      <c r="S69" s="112">
        <f t="shared" si="48"/>
        <v>45000</v>
      </c>
      <c r="T69" s="112">
        <f t="shared" si="48"/>
        <v>45000</v>
      </c>
      <c r="U69" s="112">
        <f t="shared" si="48"/>
        <v>45000</v>
      </c>
      <c r="V69" s="112">
        <f t="shared" si="48"/>
        <v>45000</v>
      </c>
      <c r="W69" s="112">
        <f t="shared" si="48"/>
        <v>45000</v>
      </c>
      <c r="X69" s="112">
        <f t="shared" si="48"/>
        <v>45000</v>
      </c>
      <c r="Y69" s="112">
        <f t="shared" si="48"/>
        <v>45000</v>
      </c>
      <c r="Z69" s="112">
        <f t="shared" si="48"/>
        <v>45000</v>
      </c>
      <c r="AA69" s="112">
        <f t="shared" si="48"/>
        <v>45000</v>
      </c>
      <c r="AB69" s="112">
        <f t="shared" si="48"/>
        <v>45000</v>
      </c>
      <c r="AC69" s="112">
        <f t="shared" si="48"/>
        <v>45000</v>
      </c>
      <c r="AD69" s="112">
        <f t="shared" si="48"/>
        <v>45000</v>
      </c>
      <c r="AE69" s="112">
        <f t="shared" si="48"/>
        <v>45000</v>
      </c>
      <c r="AF69" s="112">
        <f t="shared" si="48"/>
        <v>45000</v>
      </c>
      <c r="AG69" s="112">
        <f t="shared" si="48"/>
        <v>45000</v>
      </c>
      <c r="AH69" s="112">
        <f t="shared" si="48"/>
        <v>45000</v>
      </c>
      <c r="AI69" s="112">
        <f t="shared" si="48"/>
        <v>45000</v>
      </c>
      <c r="AJ69" s="112">
        <f t="shared" si="48"/>
        <v>45000</v>
      </c>
      <c r="AK69" s="112">
        <f t="shared" si="48"/>
        <v>45000</v>
      </c>
      <c r="AL69" s="112">
        <f t="shared" si="48"/>
        <v>45000</v>
      </c>
      <c r="AM69" s="112">
        <f>SUM(AM53:AM68)</f>
        <v>45000</v>
      </c>
      <c r="AO69" s="112">
        <f>SUM(AO53:AO68)</f>
        <v>1392550.0000000002</v>
      </c>
      <c r="AP69" s="113">
        <f>SUM(AP53:AP68)</f>
        <v>138105</v>
      </c>
      <c r="AQ69" s="112">
        <f>SUM(AQ53:AQ68)</f>
        <v>14065.000000000002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49">I69-(I53*$F53+I54*$F54+I55*$F55+I56*$F56+I57*$F57+I59*$F59+I60*$F60+I61*$F61+I62*$F62+I63*$F63+I64*$F64+I65*$F65+I66*$F66+I67*$F67+I58*$F58)-I68*$F68-I99-I102-I105-I108-I111+I99</f>
        <v>44550</v>
      </c>
      <c r="J81" s="106">
        <f t="shared" si="49"/>
        <v>44550</v>
      </c>
      <c r="K81" s="106">
        <f t="shared" si="49"/>
        <v>44435</v>
      </c>
      <c r="L81" s="106">
        <f t="shared" si="49"/>
        <v>44550</v>
      </c>
      <c r="M81" s="106">
        <f t="shared" si="49"/>
        <v>44550</v>
      </c>
      <c r="N81" s="106">
        <f t="shared" si="49"/>
        <v>44550</v>
      </c>
      <c r="O81" s="106">
        <f t="shared" si="49"/>
        <v>44550</v>
      </c>
      <c r="P81" s="106">
        <f t="shared" si="49"/>
        <v>44550</v>
      </c>
      <c r="Q81" s="106">
        <f t="shared" si="49"/>
        <v>44550</v>
      </c>
      <c r="R81" s="106">
        <f t="shared" si="49"/>
        <v>44550</v>
      </c>
      <c r="S81" s="106">
        <f t="shared" si="49"/>
        <v>44550</v>
      </c>
      <c r="T81" s="106">
        <f t="shared" si="49"/>
        <v>44550</v>
      </c>
      <c r="U81" s="106">
        <f t="shared" si="49"/>
        <v>44550</v>
      </c>
      <c r="V81" s="106">
        <f t="shared" si="49"/>
        <v>44550</v>
      </c>
      <c r="W81" s="106">
        <f t="shared" si="49"/>
        <v>44550</v>
      </c>
      <c r="X81" s="106">
        <f t="shared" si="49"/>
        <v>44550</v>
      </c>
      <c r="Y81" s="106">
        <f t="shared" si="49"/>
        <v>44550</v>
      </c>
      <c r="Z81" s="106">
        <f t="shared" si="49"/>
        <v>44550</v>
      </c>
      <c r="AA81" s="106">
        <f t="shared" si="49"/>
        <v>44550</v>
      </c>
      <c r="AB81" s="106">
        <f t="shared" si="49"/>
        <v>44550</v>
      </c>
      <c r="AC81" s="106">
        <f t="shared" si="49"/>
        <v>44550</v>
      </c>
      <c r="AD81" s="106">
        <f t="shared" si="49"/>
        <v>44550</v>
      </c>
      <c r="AE81" s="106">
        <f t="shared" si="49"/>
        <v>44550</v>
      </c>
      <c r="AF81" s="106">
        <f t="shared" si="49"/>
        <v>44550</v>
      </c>
      <c r="AG81" s="106">
        <f t="shared" si="49"/>
        <v>44550</v>
      </c>
      <c r="AH81" s="106">
        <f t="shared" si="49"/>
        <v>44550</v>
      </c>
      <c r="AI81" s="106">
        <f t="shared" si="49"/>
        <v>44550</v>
      </c>
      <c r="AJ81" s="106">
        <f t="shared" si="49"/>
        <v>44550</v>
      </c>
      <c r="AK81" s="106">
        <f t="shared" si="49"/>
        <v>44550</v>
      </c>
      <c r="AL81" s="106">
        <f t="shared" si="49"/>
        <v>44550</v>
      </c>
      <c r="AM81" s="106">
        <f t="shared" si="49"/>
        <v>44550</v>
      </c>
      <c r="AO81" s="106">
        <f>SUM(I81:AN81)</f>
        <v>1380935</v>
      </c>
      <c r="AP81" s="107">
        <f>AP17+AP34+AP37+AP40+AP69+AP72+AP75-AP99-AP102-AP105-AP108-AP111</f>
        <v>3853687.5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0">K84</f>
        <v>0</v>
      </c>
      <c r="M84" s="11">
        <f t="shared" si="50"/>
        <v>0</v>
      </c>
      <c r="N84" s="11">
        <f t="shared" si="50"/>
        <v>0</v>
      </c>
      <c r="O84" s="11">
        <f t="shared" si="50"/>
        <v>0</v>
      </c>
      <c r="P84" s="11">
        <f t="shared" si="50"/>
        <v>0</v>
      </c>
      <c r="Q84" s="11">
        <f t="shared" si="50"/>
        <v>0</v>
      </c>
      <c r="R84" s="11">
        <f t="shared" si="50"/>
        <v>0</v>
      </c>
      <c r="S84" s="11">
        <f t="shared" si="50"/>
        <v>0</v>
      </c>
      <c r="T84" s="11">
        <f t="shared" si="50"/>
        <v>0</v>
      </c>
      <c r="U84" s="11">
        <f t="shared" si="50"/>
        <v>0</v>
      </c>
      <c r="V84" s="11">
        <f t="shared" si="50"/>
        <v>0</v>
      </c>
      <c r="W84" s="11">
        <f t="shared" si="50"/>
        <v>0</v>
      </c>
      <c r="X84" s="11">
        <f t="shared" si="50"/>
        <v>0</v>
      </c>
      <c r="Y84" s="11">
        <f t="shared" si="50"/>
        <v>0</v>
      </c>
      <c r="Z84" s="11">
        <f t="shared" si="50"/>
        <v>0</v>
      </c>
      <c r="AA84" s="11">
        <f t="shared" si="50"/>
        <v>0</v>
      </c>
      <c r="AB84" s="11">
        <f t="shared" si="50"/>
        <v>0</v>
      </c>
      <c r="AC84" s="11">
        <f t="shared" si="50"/>
        <v>0</v>
      </c>
      <c r="AD84" s="11">
        <f t="shared" si="50"/>
        <v>0</v>
      </c>
      <c r="AE84" s="11">
        <f t="shared" si="50"/>
        <v>0</v>
      </c>
      <c r="AF84" s="11">
        <f t="shared" si="50"/>
        <v>0</v>
      </c>
      <c r="AG84" s="11">
        <f t="shared" si="50"/>
        <v>0</v>
      </c>
      <c r="AH84" s="11">
        <v>0</v>
      </c>
      <c r="AI84" s="11">
        <f t="shared" ref="AI84:AL85" si="51">AH84</f>
        <v>0</v>
      </c>
      <c r="AJ84" s="11">
        <f t="shared" si="51"/>
        <v>0</v>
      </c>
      <c r="AK84" s="11">
        <f t="shared" si="51"/>
        <v>0</v>
      </c>
      <c r="AL84" s="11">
        <f t="shared" si="51"/>
        <v>0</v>
      </c>
      <c r="AM84" s="11">
        <v>0</v>
      </c>
      <c r="AO84" s="16">
        <f>SUM(I84:AN84)</f>
        <v>0</v>
      </c>
      <c r="AP84" s="16">
        <f t="shared" ref="AP84:AP98" si="52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1"/>
        <v>0</v>
      </c>
      <c r="AJ85" s="11">
        <f t="shared" si="51"/>
        <v>0</v>
      </c>
      <c r="AK85" s="11">
        <f t="shared" si="51"/>
        <v>0</v>
      </c>
      <c r="AL85" s="11">
        <f t="shared" si="51"/>
        <v>0</v>
      </c>
      <c r="AM85" s="11">
        <v>0</v>
      </c>
      <c r="AO85" s="16">
        <f>SUM(I85:AN85)</f>
        <v>0</v>
      </c>
      <c r="AP85" s="16">
        <f t="shared" si="52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3">AI86</f>
        <v>0</v>
      </c>
      <c r="AK86" s="11">
        <f t="shared" si="53"/>
        <v>0</v>
      </c>
      <c r="AL86" s="11">
        <f t="shared" si="53"/>
        <v>0</v>
      </c>
      <c r="AM86" s="11">
        <v>0</v>
      </c>
      <c r="AO86" s="16">
        <f>SUM(I86:AL86)</f>
        <v>0</v>
      </c>
      <c r="AP86" s="16">
        <f t="shared" si="52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4">AH87</f>
        <v>0</v>
      </c>
      <c r="AJ87" s="11">
        <f t="shared" si="53"/>
        <v>0</v>
      </c>
      <c r="AK87" s="11">
        <f t="shared" si="53"/>
        <v>0</v>
      </c>
      <c r="AL87" s="11">
        <f t="shared" si="53"/>
        <v>0</v>
      </c>
      <c r="AM87" s="11">
        <f>AL87</f>
        <v>0</v>
      </c>
      <c r="AO87" s="16">
        <f t="shared" ref="AO87:AO98" si="55">SUM(I87:AN87)</f>
        <v>0</v>
      </c>
      <c r="AP87" s="16">
        <f t="shared" si="52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4"/>
        <v>0</v>
      </c>
      <c r="AJ88" s="11">
        <f t="shared" si="53"/>
        <v>0</v>
      </c>
      <c r="AK88" s="11">
        <f t="shared" si="53"/>
        <v>0</v>
      </c>
      <c r="AL88" s="11">
        <f t="shared" si="53"/>
        <v>0</v>
      </c>
      <c r="AM88" s="11">
        <v>0</v>
      </c>
      <c r="AO88" s="16">
        <f t="shared" si="55"/>
        <v>0</v>
      </c>
      <c r="AP88" s="16">
        <f t="shared" si="52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4"/>
        <v>0</v>
      </c>
      <c r="AJ89" s="11">
        <f t="shared" si="53"/>
        <v>0</v>
      </c>
      <c r="AK89" s="11">
        <f t="shared" si="53"/>
        <v>0</v>
      </c>
      <c r="AL89" s="11">
        <f t="shared" si="53"/>
        <v>0</v>
      </c>
      <c r="AM89" s="11">
        <f>AL89</f>
        <v>0</v>
      </c>
      <c r="AO89" s="16">
        <f t="shared" si="55"/>
        <v>0</v>
      </c>
      <c r="AP89" s="16">
        <f t="shared" si="52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4"/>
        <v>0</v>
      </c>
      <c r="AJ90" s="11">
        <f t="shared" si="53"/>
        <v>0</v>
      </c>
      <c r="AK90" s="11">
        <f t="shared" si="53"/>
        <v>0</v>
      </c>
      <c r="AL90" s="11">
        <f t="shared" si="53"/>
        <v>0</v>
      </c>
      <c r="AM90" s="11">
        <f>AL90</f>
        <v>0</v>
      </c>
      <c r="AO90" s="16">
        <f t="shared" si="55"/>
        <v>0</v>
      </c>
      <c r="AP90" s="16">
        <f t="shared" si="52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4"/>
        <v>0</v>
      </c>
      <c r="AJ91" s="11">
        <f t="shared" si="53"/>
        <v>0</v>
      </c>
      <c r="AK91" s="11">
        <f t="shared" si="53"/>
        <v>0</v>
      </c>
      <c r="AL91" s="11">
        <f t="shared" si="53"/>
        <v>0</v>
      </c>
      <c r="AM91" s="11">
        <v>0</v>
      </c>
      <c r="AO91" s="16">
        <f t="shared" si="55"/>
        <v>0</v>
      </c>
      <c r="AP91" s="16">
        <f t="shared" si="52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4"/>
        <v>0</v>
      </c>
      <c r="AJ92" s="11">
        <f t="shared" si="53"/>
        <v>0</v>
      </c>
      <c r="AK92" s="11">
        <f t="shared" si="53"/>
        <v>0</v>
      </c>
      <c r="AL92" s="11">
        <f t="shared" si="53"/>
        <v>0</v>
      </c>
      <c r="AM92" s="11">
        <f t="shared" ref="AM92:AM98" si="56">AL92</f>
        <v>0</v>
      </c>
      <c r="AO92" s="16">
        <f t="shared" si="55"/>
        <v>0</v>
      </c>
      <c r="AP92" s="16">
        <f t="shared" si="52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4"/>
        <v>0</v>
      </c>
      <c r="AJ93" s="11">
        <f t="shared" si="53"/>
        <v>0</v>
      </c>
      <c r="AK93" s="11">
        <f t="shared" si="53"/>
        <v>0</v>
      </c>
      <c r="AL93" s="11">
        <f t="shared" si="53"/>
        <v>0</v>
      </c>
      <c r="AM93" s="11">
        <f t="shared" si="56"/>
        <v>0</v>
      </c>
      <c r="AO93" s="16">
        <f t="shared" si="55"/>
        <v>0</v>
      </c>
      <c r="AP93" s="16">
        <f t="shared" si="52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4"/>
        <v>0</v>
      </c>
      <c r="AJ94" s="11">
        <f t="shared" si="53"/>
        <v>0</v>
      </c>
      <c r="AK94" s="11">
        <f t="shared" si="53"/>
        <v>0</v>
      </c>
      <c r="AL94" s="11">
        <f t="shared" si="53"/>
        <v>0</v>
      </c>
      <c r="AM94" s="11">
        <f t="shared" si="56"/>
        <v>0</v>
      </c>
      <c r="AO94" s="16">
        <f t="shared" si="55"/>
        <v>0</v>
      </c>
      <c r="AP94" s="16">
        <f t="shared" si="52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4"/>
        <v>0</v>
      </c>
      <c r="AJ95" s="11">
        <f t="shared" si="53"/>
        <v>0</v>
      </c>
      <c r="AK95" s="11">
        <f t="shared" si="53"/>
        <v>0</v>
      </c>
      <c r="AL95" s="11">
        <f t="shared" si="53"/>
        <v>0</v>
      </c>
      <c r="AM95" s="11">
        <f t="shared" si="56"/>
        <v>0</v>
      </c>
      <c r="AO95" s="16">
        <f t="shared" si="55"/>
        <v>0</v>
      </c>
      <c r="AP95" s="16">
        <f t="shared" si="52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4"/>
        <v>0</v>
      </c>
      <c r="AJ96" s="11">
        <f t="shared" si="53"/>
        <v>0</v>
      </c>
      <c r="AK96" s="11">
        <f t="shared" si="53"/>
        <v>0</v>
      </c>
      <c r="AL96" s="11">
        <f t="shared" si="53"/>
        <v>0</v>
      </c>
      <c r="AM96" s="11">
        <f t="shared" si="56"/>
        <v>0</v>
      </c>
      <c r="AO96" s="16">
        <f t="shared" si="55"/>
        <v>0</v>
      </c>
      <c r="AP96" s="16">
        <f t="shared" si="52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4"/>
        <v>0</v>
      </c>
      <c r="AJ97" s="11">
        <f t="shared" si="53"/>
        <v>0</v>
      </c>
      <c r="AK97" s="11">
        <f t="shared" si="53"/>
        <v>0</v>
      </c>
      <c r="AL97" s="11">
        <f t="shared" si="53"/>
        <v>0</v>
      </c>
      <c r="AM97" s="11">
        <f t="shared" si="56"/>
        <v>0</v>
      </c>
      <c r="AO97" s="64">
        <f t="shared" si="55"/>
        <v>0</v>
      </c>
      <c r="AP97" s="64">
        <f t="shared" si="52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4"/>
        <v>0</v>
      </c>
      <c r="AJ98" s="59">
        <f t="shared" si="53"/>
        <v>0</v>
      </c>
      <c r="AK98" s="59">
        <f t="shared" si="53"/>
        <v>0</v>
      </c>
      <c r="AL98" s="59">
        <f t="shared" si="53"/>
        <v>0</v>
      </c>
      <c r="AM98" s="59">
        <f t="shared" si="56"/>
        <v>0</v>
      </c>
      <c r="AO98" s="60">
        <f t="shared" si="55"/>
        <v>0</v>
      </c>
      <c r="AP98" s="60">
        <f t="shared" si="52"/>
        <v>0</v>
      </c>
      <c r="AR98" s="17"/>
    </row>
    <row r="99" spans="2:44" x14ac:dyDescent="0.2">
      <c r="I99" s="58">
        <f t="shared" ref="I99:AM99" si="57">SUM(I84:I98)</f>
        <v>0</v>
      </c>
      <c r="J99" s="58">
        <f t="shared" si="57"/>
        <v>0</v>
      </c>
      <c r="K99" s="58">
        <f t="shared" si="57"/>
        <v>0</v>
      </c>
      <c r="L99" s="58">
        <f t="shared" si="57"/>
        <v>0</v>
      </c>
      <c r="M99" s="58">
        <f t="shared" si="57"/>
        <v>0</v>
      </c>
      <c r="N99" s="58">
        <f t="shared" si="57"/>
        <v>0</v>
      </c>
      <c r="O99" s="58">
        <f t="shared" si="57"/>
        <v>0</v>
      </c>
      <c r="P99" s="58">
        <f t="shared" si="57"/>
        <v>0</v>
      </c>
      <c r="Q99" s="58">
        <f t="shared" si="57"/>
        <v>0</v>
      </c>
      <c r="R99" s="58">
        <f t="shared" si="57"/>
        <v>0</v>
      </c>
      <c r="S99" s="58">
        <f t="shared" si="57"/>
        <v>0</v>
      </c>
      <c r="T99" s="58">
        <f t="shared" si="57"/>
        <v>0</v>
      </c>
      <c r="U99" s="58">
        <f t="shared" si="57"/>
        <v>0</v>
      </c>
      <c r="V99" s="58">
        <f t="shared" si="57"/>
        <v>0</v>
      </c>
      <c r="W99" s="58">
        <f t="shared" si="57"/>
        <v>0</v>
      </c>
      <c r="X99" s="58">
        <f t="shared" si="57"/>
        <v>0</v>
      </c>
      <c r="Y99" s="58">
        <f t="shared" si="57"/>
        <v>0</v>
      </c>
      <c r="Z99" s="58">
        <f t="shared" si="57"/>
        <v>0</v>
      </c>
      <c r="AA99" s="58">
        <f t="shared" si="57"/>
        <v>0</v>
      </c>
      <c r="AB99" s="58">
        <f t="shared" si="57"/>
        <v>0</v>
      </c>
      <c r="AC99" s="58">
        <f t="shared" si="57"/>
        <v>0</v>
      </c>
      <c r="AD99" s="58">
        <f t="shared" si="57"/>
        <v>0</v>
      </c>
      <c r="AE99" s="58">
        <f t="shared" si="57"/>
        <v>0</v>
      </c>
      <c r="AF99" s="58">
        <f t="shared" si="57"/>
        <v>0</v>
      </c>
      <c r="AG99" s="58">
        <f t="shared" si="57"/>
        <v>0</v>
      </c>
      <c r="AH99" s="58">
        <f t="shared" si="57"/>
        <v>0</v>
      </c>
      <c r="AI99" s="58">
        <f t="shared" si="57"/>
        <v>0</v>
      </c>
      <c r="AJ99" s="58">
        <f t="shared" si="57"/>
        <v>0</v>
      </c>
      <c r="AK99" s="58">
        <f t="shared" si="57"/>
        <v>0</v>
      </c>
      <c r="AL99" s="58">
        <f t="shared" si="57"/>
        <v>0</v>
      </c>
      <c r="AM99" s="58">
        <f t="shared" si="57"/>
        <v>0</v>
      </c>
      <c r="AO99" s="20">
        <f>SUM(AO84:AO98)</f>
        <v>0</v>
      </c>
      <c r="AP99" s="20">
        <f>SUM(AP84:AP98)</f>
        <v>0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65" t="s">
        <v>79</v>
      </c>
      <c r="AL113" s="166"/>
      <c r="AM113" s="166"/>
      <c r="AN113" s="166"/>
      <c r="AO113" s="166"/>
      <c r="AP113" s="167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620000</v>
      </c>
      <c r="AP115" s="71">
        <f>AP17</f>
        <v>1488620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775000</v>
      </c>
      <c r="AP116" s="71">
        <f>AP34</f>
        <v>2226962.5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AO49</f>
        <v>109500</v>
      </c>
      <c r="AP117" s="73">
        <f>AP49</f>
        <v>233058.6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AO69</f>
        <v>1392550.0000000002</v>
      </c>
      <c r="AP119" s="71">
        <f>AP69</f>
        <v>138105</v>
      </c>
    </row>
    <row r="120" spans="9:44" x14ac:dyDescent="0.2">
      <c r="AK120" s="70" t="s">
        <v>73</v>
      </c>
      <c r="AL120" s="27"/>
      <c r="AM120" s="27"/>
      <c r="AN120" s="27"/>
      <c r="AO120" s="72">
        <f>SUM(AO71:AO77)</f>
        <v>0</v>
      </c>
      <c r="AP120" s="73">
        <f>SUM(AP71:AP77)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0</v>
      </c>
      <c r="AP122" s="75">
        <f>SUM(AP83:AP111)-AP99</f>
        <v>0</v>
      </c>
    </row>
    <row r="123" spans="9:44" x14ac:dyDescent="0.2">
      <c r="AK123" s="70" t="s">
        <v>116</v>
      </c>
      <c r="AL123" s="27"/>
      <c r="AM123" s="27"/>
      <c r="AN123" s="27"/>
      <c r="AO123" s="64">
        <f>AO81+AO49</f>
        <v>1490435</v>
      </c>
      <c r="AP123" s="71">
        <f>AP81+AP49</f>
        <v>4086746.1</v>
      </c>
    </row>
    <row r="124" spans="9:44" x14ac:dyDescent="0.2">
      <c r="AK124" s="70" t="s">
        <v>118</v>
      </c>
      <c r="AL124" s="27"/>
      <c r="AM124" s="27"/>
      <c r="AN124" s="27"/>
      <c r="AO124" s="64">
        <f>+(MAX((SUM(AO81:AO111)-AO99),SUM(AO69:AO77)+SUM(AQ69:AQ77),SUM(AO34:AO42,AO17)))</f>
        <v>1409900</v>
      </c>
      <c r="AP124" s="71">
        <f>AO124*G81</f>
        <v>56396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4143142.1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AQ69</f>
        <v>14065.000000000002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0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2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166</v>
      </c>
      <c r="E132" s="116" t="s">
        <v>167</v>
      </c>
      <c r="F132" s="116"/>
      <c r="G132" s="116"/>
      <c r="H132" s="116"/>
      <c r="I132" s="117"/>
      <c r="J132" s="117"/>
      <c r="K132" s="117">
        <v>10000</v>
      </c>
      <c r="L132" s="117"/>
      <c r="M132" s="117">
        <v>0</v>
      </c>
      <c r="N132" s="117">
        <v>0</v>
      </c>
      <c r="O132" s="117">
        <v>4900</v>
      </c>
      <c r="P132" s="117">
        <v>0</v>
      </c>
      <c r="Q132" s="117">
        <v>0</v>
      </c>
      <c r="R132" s="117">
        <v>0</v>
      </c>
      <c r="S132" s="117">
        <v>0</v>
      </c>
      <c r="T132" s="117">
        <v>0</v>
      </c>
      <c r="U132" s="117">
        <v>0</v>
      </c>
      <c r="V132" s="117">
        <v>0</v>
      </c>
      <c r="W132" s="117">
        <v>0</v>
      </c>
      <c r="X132" s="117">
        <v>0</v>
      </c>
      <c r="Y132" s="117">
        <v>0</v>
      </c>
      <c r="Z132" s="117">
        <v>0</v>
      </c>
      <c r="AA132" s="117">
        <v>0</v>
      </c>
      <c r="AB132" s="117">
        <v>0</v>
      </c>
      <c r="AC132" s="117">
        <v>0</v>
      </c>
      <c r="AD132" s="117">
        <v>0</v>
      </c>
      <c r="AE132" s="117">
        <v>0</v>
      </c>
      <c r="AF132" s="117">
        <v>0</v>
      </c>
      <c r="AG132" s="117">
        <v>0</v>
      </c>
      <c r="AH132" s="117">
        <v>0</v>
      </c>
      <c r="AI132" s="117">
        <v>0</v>
      </c>
      <c r="AJ132" s="117">
        <v>0</v>
      </c>
      <c r="AK132" s="117">
        <v>0</v>
      </c>
      <c r="AL132" s="117">
        <v>0</v>
      </c>
      <c r="AM132" s="58">
        <v>10000</v>
      </c>
      <c r="AO132" s="16">
        <f>SUM(I132:AM132)</f>
        <v>24900</v>
      </c>
    </row>
    <row r="133" spans="3:42" x14ac:dyDescent="0.2">
      <c r="C133" s="118"/>
      <c r="D133" s="27" t="s">
        <v>166</v>
      </c>
      <c r="E133" s="27" t="s">
        <v>168</v>
      </c>
      <c r="F133" s="27"/>
      <c r="G133" s="27"/>
      <c r="H133" s="27"/>
      <c r="I133" s="72"/>
      <c r="J133" s="72"/>
      <c r="K133" s="72">
        <v>1500</v>
      </c>
      <c r="L133" s="72"/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3" si="58">AD43</f>
        <v>0</v>
      </c>
      <c r="AE133" s="72">
        <f t="shared" si="58"/>
        <v>0</v>
      </c>
      <c r="AF133" s="72">
        <f t="shared" si="58"/>
        <v>0</v>
      </c>
      <c r="AG133" s="72">
        <f t="shared" si="58"/>
        <v>0</v>
      </c>
      <c r="AH133" s="72">
        <f t="shared" si="58"/>
        <v>0</v>
      </c>
      <c r="AI133" s="72">
        <f t="shared" si="58"/>
        <v>0</v>
      </c>
      <c r="AJ133" s="72">
        <f t="shared" si="58"/>
        <v>0</v>
      </c>
      <c r="AK133" s="72">
        <f t="shared" si="58"/>
        <v>0</v>
      </c>
      <c r="AL133" s="72">
        <f t="shared" si="58"/>
        <v>0</v>
      </c>
      <c r="AM133" s="58">
        <v>5000</v>
      </c>
      <c r="AO133" s="16">
        <f>SUM(I133:AM133)</f>
        <v>6500</v>
      </c>
    </row>
    <row r="134" spans="3:42" x14ac:dyDescent="0.2">
      <c r="C134" s="118"/>
      <c r="D134" s="27" t="s">
        <v>166</v>
      </c>
      <c r="E134" s="27" t="s">
        <v>170</v>
      </c>
      <c r="F134" s="27"/>
      <c r="G134" s="27"/>
      <c r="H134" s="27"/>
      <c r="I134" s="72">
        <v>0</v>
      </c>
      <c r="J134" s="72">
        <v>0</v>
      </c>
      <c r="K134" s="72">
        <v>0</v>
      </c>
      <c r="L134" s="72">
        <v>0</v>
      </c>
      <c r="M134" s="72">
        <v>0</v>
      </c>
      <c r="N134" s="72">
        <v>0</v>
      </c>
      <c r="O134" s="72">
        <v>2400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10000</v>
      </c>
      <c r="Y134" s="72">
        <v>5000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10000</v>
      </c>
      <c r="AG134" s="72">
        <v>0</v>
      </c>
      <c r="AH134" s="72">
        <v>0</v>
      </c>
      <c r="AI134" s="72">
        <v>0</v>
      </c>
      <c r="AJ134" s="72">
        <v>10000</v>
      </c>
      <c r="AK134" s="72">
        <v>10000</v>
      </c>
      <c r="AL134" s="72">
        <v>10000</v>
      </c>
      <c r="AM134" s="58"/>
      <c r="AO134" s="16">
        <f>SUM(I134:AM134)</f>
        <v>57400</v>
      </c>
    </row>
    <row r="135" spans="3:42" x14ac:dyDescent="0.2">
      <c r="C135" s="118"/>
      <c r="D135" s="27" t="s">
        <v>166</v>
      </c>
      <c r="E135" s="27" t="s">
        <v>171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5180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>
        <v>0</v>
      </c>
      <c r="V135" s="72">
        <v>0</v>
      </c>
      <c r="W135" s="72">
        <v>0</v>
      </c>
      <c r="X135" s="72">
        <v>0</v>
      </c>
      <c r="Y135" s="72">
        <v>0</v>
      </c>
      <c r="Z135" s="72">
        <v>0</v>
      </c>
      <c r="AA135" s="72">
        <v>0</v>
      </c>
      <c r="AB135" s="72">
        <v>0</v>
      </c>
      <c r="AC135" s="72">
        <v>0</v>
      </c>
      <c r="AD135" s="72">
        <v>0</v>
      </c>
      <c r="AE135" s="72">
        <v>0</v>
      </c>
      <c r="AF135" s="72">
        <v>0</v>
      </c>
      <c r="AG135" s="72">
        <v>0</v>
      </c>
      <c r="AH135" s="72">
        <v>0</v>
      </c>
      <c r="AI135" s="72">
        <v>0</v>
      </c>
      <c r="AJ135" s="72">
        <v>0</v>
      </c>
      <c r="AK135" s="72">
        <v>0</v>
      </c>
      <c r="AL135" s="72">
        <v>0</v>
      </c>
      <c r="AM135" s="58"/>
      <c r="AO135" s="16">
        <f>SUM(I135:AN135)</f>
        <v>5180</v>
      </c>
    </row>
    <row r="136" spans="3:42" x14ac:dyDescent="0.2">
      <c r="C136" s="118"/>
      <c r="D136" s="27" t="s">
        <v>166</v>
      </c>
      <c r="E136" s="27" t="s">
        <v>171</v>
      </c>
      <c r="F136" s="27"/>
      <c r="G136" s="27"/>
      <c r="H136" s="27"/>
      <c r="I136" s="72"/>
      <c r="J136" s="72"/>
      <c r="K136" s="72"/>
      <c r="L136" s="72"/>
      <c r="M136" s="72"/>
      <c r="N136" s="72"/>
      <c r="O136" s="72">
        <v>820</v>
      </c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>SUM(I136:AM136)</f>
        <v>820</v>
      </c>
    </row>
    <row r="137" spans="3:42" x14ac:dyDescent="0.2">
      <c r="C137" s="118"/>
      <c r="D137" s="27" t="s">
        <v>166</v>
      </c>
      <c r="E137" s="27" t="s">
        <v>173</v>
      </c>
      <c r="F137" s="27"/>
      <c r="G137" s="27"/>
      <c r="H137" s="27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>
        <v>4700</v>
      </c>
      <c r="AG137" s="72"/>
      <c r="AH137" s="72"/>
      <c r="AI137" s="72"/>
      <c r="AJ137" s="72"/>
      <c r="AK137" s="72"/>
      <c r="AL137" s="123"/>
      <c r="AM137" s="58"/>
      <c r="AO137" s="126"/>
    </row>
    <row r="138" spans="3:42" ht="12" thickBot="1" x14ac:dyDescent="0.25">
      <c r="C138" s="119"/>
      <c r="D138" s="120" t="s">
        <v>172</v>
      </c>
      <c r="E138" s="120" t="s">
        <v>139</v>
      </c>
      <c r="F138" s="120"/>
      <c r="G138" s="120"/>
      <c r="H138" s="120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>
        <v>10000</v>
      </c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4"/>
      <c r="AM138" s="58"/>
      <c r="AO138" s="126">
        <f>SUM(I138:AM138)</f>
        <v>10000</v>
      </c>
    </row>
    <row r="139" spans="3:42" x14ac:dyDescent="0.2">
      <c r="D139" s="5" t="s">
        <v>144</v>
      </c>
      <c r="I139" s="58">
        <f t="shared" ref="I139:AL139" si="59">SUM(I132:I138)</f>
        <v>0</v>
      </c>
      <c r="J139" s="58">
        <f t="shared" si="59"/>
        <v>0</v>
      </c>
      <c r="K139" s="58">
        <f t="shared" si="59"/>
        <v>11500</v>
      </c>
      <c r="L139" s="58">
        <f t="shared" si="59"/>
        <v>0</v>
      </c>
      <c r="M139" s="58">
        <f t="shared" si="59"/>
        <v>0</v>
      </c>
      <c r="N139" s="58">
        <f t="shared" si="59"/>
        <v>0</v>
      </c>
      <c r="O139" s="58">
        <f t="shared" si="59"/>
        <v>13300</v>
      </c>
      <c r="P139" s="58">
        <f t="shared" si="59"/>
        <v>0</v>
      </c>
      <c r="Q139" s="58">
        <f t="shared" si="59"/>
        <v>0</v>
      </c>
      <c r="R139" s="58">
        <f t="shared" si="59"/>
        <v>0</v>
      </c>
      <c r="S139" s="58">
        <f t="shared" si="59"/>
        <v>0</v>
      </c>
      <c r="T139" s="58">
        <f t="shared" si="59"/>
        <v>0</v>
      </c>
      <c r="U139" s="58">
        <f t="shared" si="59"/>
        <v>0</v>
      </c>
      <c r="V139" s="58">
        <f t="shared" si="59"/>
        <v>0</v>
      </c>
      <c r="W139" s="58">
        <f t="shared" si="59"/>
        <v>0</v>
      </c>
      <c r="X139" s="58">
        <f t="shared" si="59"/>
        <v>10000</v>
      </c>
      <c r="Y139" s="58">
        <f t="shared" si="59"/>
        <v>15000</v>
      </c>
      <c r="Z139" s="58">
        <f t="shared" si="59"/>
        <v>0</v>
      </c>
      <c r="AA139" s="58">
        <f t="shared" si="59"/>
        <v>0</v>
      </c>
      <c r="AB139" s="58">
        <f t="shared" si="59"/>
        <v>0</v>
      </c>
      <c r="AC139" s="58">
        <f t="shared" si="59"/>
        <v>0</v>
      </c>
      <c r="AD139" s="58">
        <f t="shared" si="59"/>
        <v>0</v>
      </c>
      <c r="AE139" s="58">
        <f t="shared" si="59"/>
        <v>0</v>
      </c>
      <c r="AF139" s="58">
        <f t="shared" si="59"/>
        <v>14700</v>
      </c>
      <c r="AG139" s="58">
        <f t="shared" si="59"/>
        <v>0</v>
      </c>
      <c r="AH139" s="58">
        <f t="shared" si="59"/>
        <v>0</v>
      </c>
      <c r="AI139" s="58">
        <f t="shared" si="59"/>
        <v>0</v>
      </c>
      <c r="AJ139" s="58">
        <f t="shared" si="59"/>
        <v>10000</v>
      </c>
      <c r="AK139" s="58">
        <f t="shared" si="59"/>
        <v>10000</v>
      </c>
      <c r="AL139" s="58">
        <f t="shared" si="59"/>
        <v>10000</v>
      </c>
      <c r="AM139" s="11"/>
      <c r="AO139" s="125">
        <f>SUM(I139:AN139)</f>
        <v>94500</v>
      </c>
    </row>
    <row r="140" spans="3:42" ht="12" thickBot="1" x14ac:dyDescent="0.25"/>
    <row r="141" spans="3:42" x14ac:dyDescent="0.2">
      <c r="C141" s="115" t="s">
        <v>142</v>
      </c>
      <c r="D141" s="116" t="s">
        <v>166</v>
      </c>
      <c r="E141" s="116" t="s">
        <v>167</v>
      </c>
      <c r="F141" s="116"/>
      <c r="G141" s="116" t="s">
        <v>147</v>
      </c>
      <c r="H141" s="116"/>
      <c r="I141" s="117"/>
      <c r="J141" s="117"/>
      <c r="K141" s="127">
        <v>3.145</v>
      </c>
      <c r="L141" s="117"/>
      <c r="M141" s="127">
        <v>0</v>
      </c>
      <c r="N141" s="117">
        <v>0</v>
      </c>
      <c r="O141" s="127">
        <v>3.0249999999999999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0</v>
      </c>
      <c r="V141" s="127">
        <v>0</v>
      </c>
      <c r="W141" s="117">
        <v>0</v>
      </c>
      <c r="X141" s="117">
        <v>0</v>
      </c>
      <c r="Y141" s="117">
        <v>0</v>
      </c>
      <c r="Z141" s="117">
        <v>0</v>
      </c>
      <c r="AA141" s="117">
        <v>0</v>
      </c>
      <c r="AB141" s="117">
        <v>0</v>
      </c>
      <c r="AC141" s="11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>
        <v>0</v>
      </c>
      <c r="AL141" s="122">
        <v>0</v>
      </c>
      <c r="AM141" s="133">
        <v>2.3199999999999998</v>
      </c>
      <c r="AO141" s="16"/>
    </row>
    <row r="142" spans="3:42" x14ac:dyDescent="0.2">
      <c r="C142" s="118"/>
      <c r="D142" s="27" t="s">
        <v>166</v>
      </c>
      <c r="E142" s="27" t="s">
        <v>168</v>
      </c>
      <c r="F142" s="27"/>
      <c r="G142" s="27" t="s">
        <v>148</v>
      </c>
      <c r="H142" s="27"/>
      <c r="I142" s="72"/>
      <c r="J142" s="72"/>
      <c r="K142" s="72">
        <v>3.09</v>
      </c>
      <c r="L142" s="72"/>
      <c r="M142" s="72">
        <v>0</v>
      </c>
      <c r="N142" s="128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123"/>
      <c r="AM142" s="133">
        <v>2.3199999999999998</v>
      </c>
      <c r="AO142" s="16"/>
    </row>
    <row r="143" spans="3:42" x14ac:dyDescent="0.2">
      <c r="C143" s="118"/>
      <c r="D143" s="27" t="s">
        <v>166</v>
      </c>
      <c r="E143" s="27" t="s">
        <v>170</v>
      </c>
      <c r="F143" s="27"/>
      <c r="G143" s="27" t="s">
        <v>148</v>
      </c>
      <c r="H143" s="27"/>
      <c r="I143" s="72"/>
      <c r="J143" s="72"/>
      <c r="K143" s="72"/>
      <c r="L143" s="72"/>
      <c r="M143" s="72">
        <v>0</v>
      </c>
      <c r="N143" s="72">
        <v>0</v>
      </c>
      <c r="O143" s="128">
        <v>2.97</v>
      </c>
      <c r="P143" s="128">
        <v>0</v>
      </c>
      <c r="Q143" s="128">
        <v>0</v>
      </c>
      <c r="R143" s="128">
        <v>0</v>
      </c>
      <c r="S143" s="72">
        <v>0</v>
      </c>
      <c r="T143" s="128">
        <v>0</v>
      </c>
      <c r="U143" s="72"/>
      <c r="V143" s="128">
        <v>0</v>
      </c>
      <c r="W143" s="128"/>
      <c r="X143" s="128">
        <v>3.0750000000000002</v>
      </c>
      <c r="Y143" s="128">
        <v>3.22</v>
      </c>
      <c r="Z143" s="128"/>
      <c r="AA143" s="128"/>
      <c r="AB143" s="128">
        <v>0</v>
      </c>
      <c r="AC143" s="128">
        <v>0</v>
      </c>
      <c r="AD143" s="128">
        <v>0</v>
      </c>
      <c r="AE143" s="128">
        <v>0</v>
      </c>
      <c r="AF143" s="128">
        <v>2.835</v>
      </c>
      <c r="AG143" s="128">
        <v>0</v>
      </c>
      <c r="AH143" s="128">
        <v>0</v>
      </c>
      <c r="AI143" s="128">
        <v>0</v>
      </c>
      <c r="AJ143" s="128">
        <v>2.5</v>
      </c>
      <c r="AK143" s="128">
        <v>2.4249999999999998</v>
      </c>
      <c r="AL143" s="128">
        <v>0</v>
      </c>
      <c r="AM143" s="58"/>
      <c r="AO143" s="16"/>
    </row>
    <row r="144" spans="3:42" x14ac:dyDescent="0.2">
      <c r="C144" s="118"/>
      <c r="D144" s="27" t="s">
        <v>166</v>
      </c>
      <c r="E144" s="27" t="s">
        <v>171</v>
      </c>
      <c r="F144" s="27"/>
      <c r="G144" s="27" t="s">
        <v>147</v>
      </c>
      <c r="H144" s="27"/>
      <c r="I144" s="72"/>
      <c r="J144" s="72"/>
      <c r="K144" s="72"/>
      <c r="L144" s="72"/>
      <c r="M144" s="72">
        <v>0</v>
      </c>
      <c r="N144" s="128">
        <v>0</v>
      </c>
      <c r="O144" s="128">
        <v>3.0449999999999999</v>
      </c>
      <c r="P144" s="128">
        <v>0</v>
      </c>
      <c r="Q144" s="128">
        <v>0</v>
      </c>
      <c r="R144" s="128">
        <v>0</v>
      </c>
      <c r="S144" s="128">
        <v>0</v>
      </c>
      <c r="T144" s="128">
        <v>0</v>
      </c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6"/>
    </row>
    <row r="145" spans="3:41" ht="12.75" customHeight="1" x14ac:dyDescent="0.2">
      <c r="C145" s="118"/>
      <c r="D145" s="27" t="s">
        <v>166</v>
      </c>
      <c r="E145" s="27" t="s">
        <v>171</v>
      </c>
      <c r="F145" s="27"/>
      <c r="G145" s="27"/>
      <c r="H145" s="27"/>
      <c r="I145" s="72"/>
      <c r="J145" s="72"/>
      <c r="K145" s="72"/>
      <c r="L145" s="72"/>
      <c r="M145" s="72"/>
      <c r="N145" s="72"/>
      <c r="O145" s="128">
        <v>3.0150000000000001</v>
      </c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123"/>
      <c r="AM145" s="58"/>
      <c r="AO145" s="126"/>
    </row>
    <row r="146" spans="3:41" ht="12.75" customHeight="1" x14ac:dyDescent="0.2">
      <c r="C146" s="118"/>
      <c r="D146" s="27" t="s">
        <v>166</v>
      </c>
      <c r="E146" s="27" t="s">
        <v>173</v>
      </c>
      <c r="F146" s="27"/>
      <c r="G146" s="27"/>
      <c r="H146" s="27"/>
      <c r="I146" s="72"/>
      <c r="J146" s="72"/>
      <c r="K146" s="72"/>
      <c r="L146" s="72"/>
      <c r="M146" s="72"/>
      <c r="N146" s="72"/>
      <c r="O146" s="128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135">
        <v>2.8</v>
      </c>
      <c r="AG146" s="72"/>
      <c r="AH146" s="72"/>
      <c r="AI146" s="72"/>
      <c r="AJ146" s="72"/>
      <c r="AK146" s="72"/>
      <c r="AL146" s="123"/>
      <c r="AM146" s="58"/>
      <c r="AO146" s="126"/>
    </row>
    <row r="147" spans="3:41" ht="12" thickBot="1" x14ac:dyDescent="0.25">
      <c r="C147" s="119"/>
      <c r="D147" s="120" t="s">
        <v>172</v>
      </c>
      <c r="E147" s="120" t="s">
        <v>139</v>
      </c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34">
        <v>3.4550000000000001</v>
      </c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/>
    </row>
    <row r="148" spans="3:41" x14ac:dyDescent="0.2">
      <c r="D148" s="5"/>
      <c r="I148" s="58"/>
      <c r="J148" s="58"/>
      <c r="K148" s="58"/>
      <c r="L148" s="58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58"/>
      <c r="AF148" s="58"/>
      <c r="AG148" s="58"/>
      <c r="AH148" s="58"/>
      <c r="AI148" s="58"/>
      <c r="AJ148" s="58"/>
      <c r="AK148" s="58"/>
      <c r="AL148" s="58"/>
      <c r="AM148" s="11"/>
      <c r="AO148" s="130"/>
    </row>
    <row r="149" spans="3:41" ht="12" thickBot="1" x14ac:dyDescent="0.25"/>
    <row r="150" spans="3:41" x14ac:dyDescent="0.2">
      <c r="C150" s="115" t="s">
        <v>143</v>
      </c>
      <c r="D150" s="116" t="s">
        <v>166</v>
      </c>
      <c r="E150" s="116" t="s">
        <v>167</v>
      </c>
      <c r="F150" s="116"/>
      <c r="G150" s="116"/>
      <c r="H150" s="116"/>
      <c r="I150" s="117"/>
      <c r="J150" s="117"/>
      <c r="K150" s="117">
        <f>K132*K141</f>
        <v>31450</v>
      </c>
      <c r="L150" s="117"/>
      <c r="M150" s="117">
        <f t="shared" ref="M150:AM150" si="60">M132*M141</f>
        <v>0</v>
      </c>
      <c r="N150" s="117">
        <f t="shared" si="60"/>
        <v>0</v>
      </c>
      <c r="O150" s="117">
        <f t="shared" si="60"/>
        <v>14822.5</v>
      </c>
      <c r="P150" s="117">
        <f t="shared" si="60"/>
        <v>0</v>
      </c>
      <c r="Q150" s="117">
        <f t="shared" si="60"/>
        <v>0</v>
      </c>
      <c r="R150" s="117">
        <f t="shared" si="60"/>
        <v>0</v>
      </c>
      <c r="S150" s="117">
        <f t="shared" si="60"/>
        <v>0</v>
      </c>
      <c r="T150" s="117">
        <f t="shared" si="60"/>
        <v>0</v>
      </c>
      <c r="U150" s="117">
        <f t="shared" si="60"/>
        <v>0</v>
      </c>
      <c r="V150" s="117">
        <f t="shared" si="60"/>
        <v>0</v>
      </c>
      <c r="W150" s="117">
        <f t="shared" si="60"/>
        <v>0</v>
      </c>
      <c r="X150" s="117">
        <f t="shared" si="60"/>
        <v>0</v>
      </c>
      <c r="Y150" s="117">
        <f t="shared" si="60"/>
        <v>0</v>
      </c>
      <c r="Z150" s="117">
        <f t="shared" si="60"/>
        <v>0</v>
      </c>
      <c r="AA150" s="117">
        <f t="shared" si="60"/>
        <v>0</v>
      </c>
      <c r="AB150" s="117">
        <f t="shared" si="60"/>
        <v>0</v>
      </c>
      <c r="AC150" s="117">
        <f t="shared" si="60"/>
        <v>0</v>
      </c>
      <c r="AD150" s="117">
        <f t="shared" si="60"/>
        <v>0</v>
      </c>
      <c r="AE150" s="117">
        <f t="shared" si="60"/>
        <v>0</v>
      </c>
      <c r="AF150" s="117">
        <f t="shared" si="60"/>
        <v>0</v>
      </c>
      <c r="AG150" s="117">
        <f t="shared" si="60"/>
        <v>0</v>
      </c>
      <c r="AH150" s="117">
        <f t="shared" si="60"/>
        <v>0</v>
      </c>
      <c r="AI150" s="117">
        <f t="shared" si="60"/>
        <v>0</v>
      </c>
      <c r="AJ150" s="117">
        <f t="shared" si="60"/>
        <v>0</v>
      </c>
      <c r="AK150" s="117">
        <f t="shared" si="60"/>
        <v>0</v>
      </c>
      <c r="AL150" s="117">
        <f t="shared" si="60"/>
        <v>0</v>
      </c>
      <c r="AM150" s="72">
        <f t="shared" si="60"/>
        <v>23200</v>
      </c>
      <c r="AO150" s="16">
        <f t="shared" ref="AO150:AO156" si="61">SUM(I150:AM150)</f>
        <v>69472.5</v>
      </c>
    </row>
    <row r="151" spans="3:41" x14ac:dyDescent="0.2">
      <c r="C151" s="118"/>
      <c r="D151" s="27" t="s">
        <v>166</v>
      </c>
      <c r="E151" s="27" t="s">
        <v>168</v>
      </c>
      <c r="F151" s="27"/>
      <c r="G151" s="27"/>
      <c r="H151" s="27"/>
      <c r="I151" s="72"/>
      <c r="J151" s="72"/>
      <c r="K151" s="72">
        <f>K133*K142</f>
        <v>4635</v>
      </c>
      <c r="L151" s="72"/>
      <c r="M151" s="72">
        <f t="shared" ref="M151:AM151" si="62">M133*M142</f>
        <v>0</v>
      </c>
      <c r="N151" s="72">
        <f t="shared" si="62"/>
        <v>0</v>
      </c>
      <c r="O151" s="72">
        <f t="shared" si="62"/>
        <v>0</v>
      </c>
      <c r="P151" s="72">
        <f t="shared" si="62"/>
        <v>0</v>
      </c>
      <c r="Q151" s="72">
        <f t="shared" si="62"/>
        <v>0</v>
      </c>
      <c r="R151" s="72">
        <f t="shared" si="62"/>
        <v>0</v>
      </c>
      <c r="S151" s="72">
        <f t="shared" si="62"/>
        <v>0</v>
      </c>
      <c r="T151" s="72">
        <f t="shared" si="62"/>
        <v>0</v>
      </c>
      <c r="U151" s="72">
        <f t="shared" si="62"/>
        <v>0</v>
      </c>
      <c r="V151" s="72">
        <f t="shared" si="62"/>
        <v>0</v>
      </c>
      <c r="W151" s="72">
        <f t="shared" si="62"/>
        <v>0</v>
      </c>
      <c r="X151" s="72">
        <f t="shared" si="62"/>
        <v>0</v>
      </c>
      <c r="Y151" s="72">
        <f t="shared" si="62"/>
        <v>0</v>
      </c>
      <c r="Z151" s="72">
        <f t="shared" si="62"/>
        <v>0</v>
      </c>
      <c r="AA151" s="72">
        <f t="shared" si="62"/>
        <v>0</v>
      </c>
      <c r="AB151" s="72">
        <f t="shared" si="62"/>
        <v>0</v>
      </c>
      <c r="AC151" s="72">
        <f t="shared" si="62"/>
        <v>0</v>
      </c>
      <c r="AD151" s="72">
        <f t="shared" si="62"/>
        <v>0</v>
      </c>
      <c r="AE151" s="72">
        <f t="shared" si="62"/>
        <v>0</v>
      </c>
      <c r="AF151" s="72">
        <f t="shared" si="62"/>
        <v>0</v>
      </c>
      <c r="AG151" s="72">
        <f t="shared" si="62"/>
        <v>0</v>
      </c>
      <c r="AH151" s="72">
        <f t="shared" si="62"/>
        <v>0</v>
      </c>
      <c r="AI151" s="72">
        <f t="shared" si="62"/>
        <v>0</v>
      </c>
      <c r="AJ151" s="72">
        <f t="shared" si="62"/>
        <v>0</v>
      </c>
      <c r="AK151" s="72">
        <f t="shared" si="62"/>
        <v>0</v>
      </c>
      <c r="AL151" s="72">
        <f t="shared" si="62"/>
        <v>0</v>
      </c>
      <c r="AM151" s="72">
        <f t="shared" si="62"/>
        <v>11600</v>
      </c>
      <c r="AO151" s="16">
        <f t="shared" si="61"/>
        <v>16235</v>
      </c>
    </row>
    <row r="152" spans="3:41" x14ac:dyDescent="0.2">
      <c r="C152" s="118"/>
      <c r="D152" s="27" t="s">
        <v>166</v>
      </c>
      <c r="E152" s="27" t="s">
        <v>170</v>
      </c>
      <c r="F152" s="27"/>
      <c r="G152" s="27"/>
      <c r="H152" s="27"/>
      <c r="I152" s="72"/>
      <c r="J152" s="72"/>
      <c r="K152" s="72">
        <f>K134*K143</f>
        <v>0</v>
      </c>
      <c r="L152" s="72"/>
      <c r="M152" s="72">
        <f t="shared" ref="M152:AM152" si="63">M134*M143</f>
        <v>0</v>
      </c>
      <c r="N152" s="72">
        <f t="shared" si="63"/>
        <v>0</v>
      </c>
      <c r="O152" s="72">
        <f t="shared" si="63"/>
        <v>7128.0000000000009</v>
      </c>
      <c r="P152" s="72">
        <f t="shared" si="63"/>
        <v>0</v>
      </c>
      <c r="Q152" s="72">
        <f t="shared" si="63"/>
        <v>0</v>
      </c>
      <c r="R152" s="72">
        <f t="shared" si="63"/>
        <v>0</v>
      </c>
      <c r="S152" s="72">
        <f t="shared" si="63"/>
        <v>0</v>
      </c>
      <c r="T152" s="72">
        <f t="shared" si="63"/>
        <v>0</v>
      </c>
      <c r="U152" s="72">
        <f t="shared" si="63"/>
        <v>0</v>
      </c>
      <c r="V152" s="72">
        <f t="shared" si="63"/>
        <v>0</v>
      </c>
      <c r="W152" s="72">
        <f t="shared" si="63"/>
        <v>0</v>
      </c>
      <c r="X152" s="72">
        <f t="shared" si="63"/>
        <v>30750</v>
      </c>
      <c r="Y152" s="72">
        <f t="shared" si="63"/>
        <v>16100.000000000002</v>
      </c>
      <c r="Z152" s="72">
        <f t="shared" si="63"/>
        <v>0</v>
      </c>
      <c r="AA152" s="72">
        <f t="shared" si="63"/>
        <v>0</v>
      </c>
      <c r="AB152" s="72">
        <f t="shared" si="63"/>
        <v>0</v>
      </c>
      <c r="AC152" s="72">
        <f t="shared" si="63"/>
        <v>0</v>
      </c>
      <c r="AD152" s="72">
        <f t="shared" si="63"/>
        <v>0</v>
      </c>
      <c r="AE152" s="72">
        <f t="shared" si="63"/>
        <v>0</v>
      </c>
      <c r="AF152" s="72">
        <f t="shared" si="63"/>
        <v>28350</v>
      </c>
      <c r="AG152" s="72">
        <f t="shared" si="63"/>
        <v>0</v>
      </c>
      <c r="AH152" s="72">
        <f t="shared" si="63"/>
        <v>0</v>
      </c>
      <c r="AI152" s="72">
        <f t="shared" si="63"/>
        <v>0</v>
      </c>
      <c r="AJ152" s="72">
        <f t="shared" si="63"/>
        <v>25000</v>
      </c>
      <c r="AK152" s="72">
        <f t="shared" si="63"/>
        <v>24250</v>
      </c>
      <c r="AL152" s="72">
        <f t="shared" si="63"/>
        <v>0</v>
      </c>
      <c r="AM152" s="72">
        <f t="shared" si="63"/>
        <v>0</v>
      </c>
      <c r="AO152" s="16">
        <f t="shared" si="61"/>
        <v>131578</v>
      </c>
    </row>
    <row r="153" spans="3:41" x14ac:dyDescent="0.2">
      <c r="C153" s="118"/>
      <c r="D153" s="27" t="s">
        <v>166</v>
      </c>
      <c r="E153" s="27" t="s">
        <v>171</v>
      </c>
      <c r="F153" s="27"/>
      <c r="G153" s="27"/>
      <c r="H153" s="27"/>
      <c r="I153" s="72"/>
      <c r="J153" s="72"/>
      <c r="K153" s="72">
        <f>K135*K144</f>
        <v>0</v>
      </c>
      <c r="L153" s="72"/>
      <c r="M153" s="72">
        <f t="shared" ref="M153:O154" si="64">M135*M144</f>
        <v>0</v>
      </c>
      <c r="N153" s="72">
        <f t="shared" si="64"/>
        <v>0</v>
      </c>
      <c r="O153" s="72">
        <f t="shared" si="64"/>
        <v>15773.1</v>
      </c>
      <c r="P153" s="72">
        <f t="shared" ref="P153:AM153" si="65">P135*P144</f>
        <v>0</v>
      </c>
      <c r="Q153" s="72">
        <f t="shared" si="65"/>
        <v>0</v>
      </c>
      <c r="R153" s="72">
        <f t="shared" si="65"/>
        <v>0</v>
      </c>
      <c r="S153" s="72">
        <f t="shared" si="65"/>
        <v>0</v>
      </c>
      <c r="T153" s="72">
        <f t="shared" si="65"/>
        <v>0</v>
      </c>
      <c r="U153" s="72">
        <f t="shared" si="65"/>
        <v>0</v>
      </c>
      <c r="V153" s="72">
        <f t="shared" si="65"/>
        <v>0</v>
      </c>
      <c r="W153" s="72">
        <f t="shared" si="65"/>
        <v>0</v>
      </c>
      <c r="X153" s="72">
        <f t="shared" si="65"/>
        <v>0</v>
      </c>
      <c r="Y153" s="72">
        <f t="shared" si="65"/>
        <v>0</v>
      </c>
      <c r="Z153" s="72">
        <f t="shared" si="65"/>
        <v>0</v>
      </c>
      <c r="AA153" s="72">
        <f t="shared" si="65"/>
        <v>0</v>
      </c>
      <c r="AB153" s="72">
        <f t="shared" si="65"/>
        <v>0</v>
      </c>
      <c r="AC153" s="72">
        <f t="shared" si="65"/>
        <v>0</v>
      </c>
      <c r="AD153" s="72">
        <f t="shared" si="65"/>
        <v>0</v>
      </c>
      <c r="AE153" s="72">
        <f t="shared" si="65"/>
        <v>0</v>
      </c>
      <c r="AF153" s="72">
        <f t="shared" si="65"/>
        <v>0</v>
      </c>
      <c r="AG153" s="72">
        <f t="shared" si="65"/>
        <v>0</v>
      </c>
      <c r="AH153" s="72">
        <f t="shared" si="65"/>
        <v>0</v>
      </c>
      <c r="AI153" s="72">
        <f t="shared" si="65"/>
        <v>0</v>
      </c>
      <c r="AJ153" s="72">
        <f t="shared" si="65"/>
        <v>0</v>
      </c>
      <c r="AK153" s="72">
        <f t="shared" si="65"/>
        <v>0</v>
      </c>
      <c r="AL153" s="72">
        <f t="shared" si="65"/>
        <v>0</v>
      </c>
      <c r="AM153" s="72">
        <f t="shared" si="65"/>
        <v>0</v>
      </c>
      <c r="AO153" s="16">
        <f t="shared" si="61"/>
        <v>15773.1</v>
      </c>
    </row>
    <row r="154" spans="3:41" x14ac:dyDescent="0.2">
      <c r="C154" s="118"/>
      <c r="D154" s="27" t="s">
        <v>166</v>
      </c>
      <c r="E154" s="27" t="s">
        <v>171</v>
      </c>
      <c r="F154" s="27"/>
      <c r="G154" s="27"/>
      <c r="H154" s="27"/>
      <c r="I154" s="72"/>
      <c r="J154" s="72"/>
      <c r="K154" s="72">
        <f>K136*K145</f>
        <v>0</v>
      </c>
      <c r="L154" s="72"/>
      <c r="M154" s="72">
        <f t="shared" si="64"/>
        <v>0</v>
      </c>
      <c r="N154" s="72">
        <f t="shared" si="64"/>
        <v>0</v>
      </c>
      <c r="O154" s="72">
        <f t="shared" si="64"/>
        <v>2472.3000000000002</v>
      </c>
      <c r="P154" s="72">
        <f t="shared" ref="P154:AL155" si="66">P136*P145</f>
        <v>0</v>
      </c>
      <c r="Q154" s="72">
        <f t="shared" si="66"/>
        <v>0</v>
      </c>
      <c r="R154" s="72">
        <f t="shared" si="66"/>
        <v>0</v>
      </c>
      <c r="S154" s="72">
        <f t="shared" si="66"/>
        <v>0</v>
      </c>
      <c r="T154" s="72">
        <f t="shared" si="66"/>
        <v>0</v>
      </c>
      <c r="U154" s="72">
        <f t="shared" si="66"/>
        <v>0</v>
      </c>
      <c r="V154" s="72">
        <f t="shared" si="66"/>
        <v>0</v>
      </c>
      <c r="W154" s="72">
        <f t="shared" si="66"/>
        <v>0</v>
      </c>
      <c r="X154" s="72">
        <f t="shared" si="66"/>
        <v>0</v>
      </c>
      <c r="Y154" s="72">
        <f t="shared" si="66"/>
        <v>0</v>
      </c>
      <c r="Z154" s="72">
        <f t="shared" si="66"/>
        <v>0</v>
      </c>
      <c r="AA154" s="72">
        <f t="shared" si="66"/>
        <v>0</v>
      </c>
      <c r="AB154" s="72">
        <f t="shared" si="66"/>
        <v>0</v>
      </c>
      <c r="AC154" s="72">
        <f t="shared" si="66"/>
        <v>0</v>
      </c>
      <c r="AD154" s="72">
        <f t="shared" si="66"/>
        <v>0</v>
      </c>
      <c r="AE154" s="72">
        <f t="shared" si="66"/>
        <v>0</v>
      </c>
      <c r="AF154" s="72">
        <f t="shared" si="66"/>
        <v>0</v>
      </c>
      <c r="AG154" s="72">
        <f t="shared" si="66"/>
        <v>0</v>
      </c>
      <c r="AH154" s="72">
        <f t="shared" si="66"/>
        <v>0</v>
      </c>
      <c r="AI154" s="72">
        <f t="shared" si="66"/>
        <v>0</v>
      </c>
      <c r="AJ154" s="72">
        <f t="shared" si="66"/>
        <v>0</v>
      </c>
      <c r="AK154" s="72">
        <f t="shared" si="66"/>
        <v>0</v>
      </c>
      <c r="AL154" s="72">
        <f t="shared" si="66"/>
        <v>0</v>
      </c>
      <c r="AM154" s="72">
        <f>AM136*AM145</f>
        <v>0</v>
      </c>
      <c r="AO154" s="126">
        <f t="shared" si="61"/>
        <v>2472.3000000000002</v>
      </c>
    </row>
    <row r="155" spans="3:41" x14ac:dyDescent="0.2">
      <c r="C155" s="118"/>
      <c r="D155" s="27" t="s">
        <v>166</v>
      </c>
      <c r="E155" s="27" t="s">
        <v>173</v>
      </c>
      <c r="F155" s="27"/>
      <c r="G155" s="27"/>
      <c r="H155" s="27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>
        <f t="shared" si="66"/>
        <v>13160</v>
      </c>
      <c r="AG155" s="72"/>
      <c r="AH155" s="72"/>
      <c r="AI155" s="72"/>
      <c r="AJ155" s="72"/>
      <c r="AK155" s="72"/>
      <c r="AL155" s="72"/>
      <c r="AM155" s="72">
        <f>AM137*AM146</f>
        <v>0</v>
      </c>
      <c r="AO155" s="126"/>
    </row>
    <row r="156" spans="3:41" ht="12" thickBot="1" x14ac:dyDescent="0.25">
      <c r="C156" s="119"/>
      <c r="D156" s="120" t="s">
        <v>172</v>
      </c>
      <c r="E156" s="120" t="s">
        <v>139</v>
      </c>
      <c r="F156" s="120"/>
      <c r="G156" s="120"/>
      <c r="H156" s="120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>
        <f>Y147*Y138</f>
        <v>34550</v>
      </c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72">
        <f>AM138*AM147</f>
        <v>0</v>
      </c>
      <c r="AO156" s="126">
        <f t="shared" si="61"/>
        <v>34550</v>
      </c>
    </row>
    <row r="157" spans="3:41" x14ac:dyDescent="0.2">
      <c r="D157" s="5" t="s">
        <v>143</v>
      </c>
      <c r="I157" s="58">
        <f t="shared" ref="I157:AM157" si="67">SUM(I150:I156)</f>
        <v>0</v>
      </c>
      <c r="J157" s="58">
        <f t="shared" si="67"/>
        <v>0</v>
      </c>
      <c r="K157" s="58">
        <f t="shared" si="67"/>
        <v>36085</v>
      </c>
      <c r="L157" s="58">
        <f t="shared" si="67"/>
        <v>0</v>
      </c>
      <c r="M157" s="58">
        <f t="shared" si="67"/>
        <v>0</v>
      </c>
      <c r="N157" s="58">
        <f t="shared" si="67"/>
        <v>0</v>
      </c>
      <c r="O157" s="58">
        <f t="shared" si="67"/>
        <v>40195.9</v>
      </c>
      <c r="P157" s="58">
        <f t="shared" si="67"/>
        <v>0</v>
      </c>
      <c r="Q157" s="58">
        <f t="shared" si="67"/>
        <v>0</v>
      </c>
      <c r="R157" s="58">
        <f t="shared" si="67"/>
        <v>0</v>
      </c>
      <c r="S157" s="58">
        <f t="shared" si="67"/>
        <v>0</v>
      </c>
      <c r="T157" s="58">
        <f t="shared" si="67"/>
        <v>0</v>
      </c>
      <c r="U157" s="58">
        <f t="shared" si="67"/>
        <v>0</v>
      </c>
      <c r="V157" s="58">
        <f t="shared" si="67"/>
        <v>0</v>
      </c>
      <c r="W157" s="58">
        <f t="shared" si="67"/>
        <v>0</v>
      </c>
      <c r="X157" s="58">
        <f t="shared" si="67"/>
        <v>30750</v>
      </c>
      <c r="Y157" s="58">
        <f t="shared" si="67"/>
        <v>50650</v>
      </c>
      <c r="Z157" s="58">
        <f t="shared" si="67"/>
        <v>0</v>
      </c>
      <c r="AA157" s="58">
        <f t="shared" si="67"/>
        <v>0</v>
      </c>
      <c r="AB157" s="58">
        <f t="shared" si="67"/>
        <v>0</v>
      </c>
      <c r="AC157" s="58">
        <f t="shared" si="67"/>
        <v>0</v>
      </c>
      <c r="AD157" s="58">
        <f t="shared" si="67"/>
        <v>0</v>
      </c>
      <c r="AE157" s="58">
        <f t="shared" si="67"/>
        <v>0</v>
      </c>
      <c r="AF157" s="58">
        <f t="shared" si="67"/>
        <v>41510</v>
      </c>
      <c r="AG157" s="58">
        <f t="shared" si="67"/>
        <v>0</v>
      </c>
      <c r="AH157" s="58">
        <f t="shared" si="67"/>
        <v>0</v>
      </c>
      <c r="AI157" s="58">
        <f t="shared" si="67"/>
        <v>0</v>
      </c>
      <c r="AJ157" s="58">
        <f t="shared" si="67"/>
        <v>25000</v>
      </c>
      <c r="AK157" s="58">
        <f t="shared" si="67"/>
        <v>24250</v>
      </c>
      <c r="AL157" s="58">
        <f t="shared" si="67"/>
        <v>0</v>
      </c>
      <c r="AM157" s="11">
        <f t="shared" si="67"/>
        <v>34800</v>
      </c>
      <c r="AO157" s="125">
        <f>SUM(I157:AN157)</f>
        <v>283240.90000000002</v>
      </c>
    </row>
  </sheetData>
  <mergeCells count="1">
    <mergeCell ref="AK113:AP113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29</vt:i4>
      </vt:variant>
    </vt:vector>
  </HeadingPairs>
  <TitlesOfParts>
    <vt:vector size="44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July 01 Est </vt:lpstr>
      <vt:lpstr>August 01 Est  </vt:lpstr>
      <vt:lpstr>September 01 Est  </vt:lpstr>
      <vt:lpstr>October 01 Est   </vt:lpstr>
      <vt:lpstr>November 01 Est   </vt:lpstr>
      <vt:lpstr>December 01 Est  </vt:lpstr>
      <vt:lpstr>January 2002 est</vt:lpstr>
      <vt:lpstr>Feb 2002 est </vt:lpstr>
      <vt:lpstr>'Apr 01 Est'!Print_Area</vt:lpstr>
      <vt:lpstr>'August 01 Est  '!Print_Area</vt:lpstr>
      <vt:lpstr>'December 01 Est  '!Print_Area</vt:lpstr>
      <vt:lpstr>'Feb 01 Est'!Print_Area</vt:lpstr>
      <vt:lpstr>'Feb 2002 est '!Print_Area</vt:lpstr>
      <vt:lpstr>'Jan 01 Est'!Print_Area</vt:lpstr>
      <vt:lpstr>'Jan 01 trial'!Print_Area</vt:lpstr>
      <vt:lpstr>'January 2002 est'!Print_Area</vt:lpstr>
      <vt:lpstr>'July 01 Est '!Print_Area</vt:lpstr>
      <vt:lpstr>'June 01 Est'!Print_Area</vt:lpstr>
      <vt:lpstr>'Mar 01 Est'!Print_Area</vt:lpstr>
      <vt:lpstr>'May 01 Est'!Print_Area</vt:lpstr>
      <vt:lpstr>'November 01 Est   '!Print_Area</vt:lpstr>
      <vt:lpstr>'October 01 Est   '!Print_Area</vt:lpstr>
      <vt:lpstr>'September 01 Est  '!Print_Area</vt:lpstr>
      <vt:lpstr>'Jan 01 trial'!Print_Titles</vt:lpstr>
      <vt:lpstr>'Apr 01 Est'!Summary</vt:lpstr>
      <vt:lpstr>'August 01 Est  '!Summary</vt:lpstr>
      <vt:lpstr>'December 01 Est  '!Summary</vt:lpstr>
      <vt:lpstr>'Feb 2002 est '!Summary</vt:lpstr>
      <vt:lpstr>'January 2002 est'!Summary</vt:lpstr>
      <vt:lpstr>'July 01 Est '!Summary</vt:lpstr>
      <vt:lpstr>'June 01 Est'!Summary</vt:lpstr>
      <vt:lpstr>'Mar 01 Est'!Summary</vt:lpstr>
      <vt:lpstr>'May 01 Est'!Summary</vt:lpstr>
      <vt:lpstr>'November 01 Est   '!Summary</vt:lpstr>
      <vt:lpstr>'October 01 Est   '!Summary</vt:lpstr>
      <vt:lpstr>'September 01 Est  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2002-01-24T16:49:11Z</cp:lastPrinted>
  <dcterms:created xsi:type="dcterms:W3CDTF">2001-01-04T18:32:47Z</dcterms:created>
  <dcterms:modified xsi:type="dcterms:W3CDTF">2014-09-04T18:10:18Z</dcterms:modified>
</cp:coreProperties>
</file>